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5370" tabRatio="648" activeTab="4"/>
  </bookViews>
  <sheets>
    <sheet name="第１表" sheetId="1" r:id="rId1"/>
    <sheet name="第２－１，２－２表 " sheetId="2" r:id="rId2"/>
    <sheet name="第３－１表" sheetId="3" r:id="rId3"/>
    <sheet name="第３－２表" sheetId="4" r:id="rId4"/>
    <sheet name="第４表" sheetId="5" r:id="rId5"/>
    <sheet name="統計表事業所" sheetId="6" state="hidden" r:id="rId6"/>
    <sheet name="統計表従業者" sheetId="7" state="hidden" r:id="rId7"/>
    <sheet name="統計表出荷" sheetId="8" state="hidden" r:id="rId8"/>
    <sheet name="統計表給与" sheetId="9" state="hidden" r:id="rId9"/>
    <sheet name="統計表材料" sheetId="10" state="hidden" r:id="rId10"/>
    <sheet name="統計表粗付加" sheetId="11" state="hidden" r:id="rId11"/>
    <sheet name="参考" sheetId="12" state="hidden" r:id="rId12"/>
    <sheet name="市町別上位" sheetId="13" state="hidden" r:id="rId13"/>
  </sheets>
  <definedNames>
    <definedName name="_xlnm.Print_Area" localSheetId="2">'第３－１表'!$A$1:$U$28</definedName>
    <definedName name="_xlnm.Print_Area" localSheetId="3">'第３－２表'!$A$1:$Y$27</definedName>
    <definedName name="_xlnm.Print_Area" localSheetId="4">'第４表'!$A$1:$M$58,'第４表'!$O$1:$Z$58</definedName>
    <definedName name="検索範囲">'統計表事業所'!$A$13:$H$64</definedName>
  </definedNames>
  <calcPr fullCalcOnLoad="1"/>
</workbook>
</file>

<file path=xl/sharedStrings.xml><?xml version="1.0" encoding="utf-8"?>
<sst xmlns="http://schemas.openxmlformats.org/spreadsheetml/2006/main" count="1234" uniqueCount="272">
  <si>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</si>
  <si>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</si>
  <si>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</si>
  <si>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</si>
  <si>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</si>
  <si>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</si>
  <si>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</si>
  <si>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</si>
  <si>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</si>
  <si>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</si>
  <si>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</si>
  <si>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</si>
  <si>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</si>
  <si>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</si>
  <si>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</si>
  <si>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</si>
  <si>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</si>
  <si>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</si>
  <si>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</si>
  <si>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</si>
  <si>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</si>
  <si>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</si>
  <si>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</si>
  <si>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</si>
  <si>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</si>
  <si>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</si>
  <si>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</si>
  <si>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</si>
  <si>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</si>
  <si>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</si>
  <si>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(百万円）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</si>
  <si>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</si>
  <si>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</si>
  <si>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</si>
  <si>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</si>
  <si>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</si>
  <si>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</si>
  <si>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</si>
  <si>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</si>
  <si>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</si>
  <si>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</si>
  <si>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</si>
  <si>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</si>
  <si>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</si>
  <si>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</si>
  <si>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</si>
  <si>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</si>
  <si>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</si>
  <si>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</si>
  <si>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</si>
  <si>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</si>
  <si>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</si>
  <si>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</si>
  <si>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</si>
  <si>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</si>
  <si>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</si>
  <si>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</si>
  <si>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</si>
  <si>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</si>
  <si>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</si>
  <si>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</si>
  <si>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</si>
  <si>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</si>
  <si>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</si>
  <si>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</si>
  <si>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</si>
  <si>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</si>
  <si>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</si>
  <si>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</si>
  <si>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</si>
  <si>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</si>
  <si>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</si>
  <si>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</si>
  <si>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</si>
  <si>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</si>
  <si>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</si>
  <si>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飲料・たばこ・飼料</t>
  </si>
  <si>
    <t>製造品出荷額等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</si>
  <si>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</si>
  <si>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</si>
  <si>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</si>
  <si>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</si>
  <si>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</si>
  <si>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</si>
  <si>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</si>
  <si>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</si>
  <si>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</si>
  <si>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</si>
  <si>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</si>
  <si>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</si>
  <si>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</si>
  <si>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</si>
  <si>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</si>
  <si>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</si>
  <si>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</si>
  <si>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</si>
  <si>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</si>
  <si>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</si>
  <si>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</si>
  <si>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</si>
  <si>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</si>
  <si>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</si>
  <si>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</si>
  <si>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</si>
  <si>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</si>
  <si>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</si>
  <si>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</si>
  <si>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</si>
  <si>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</si>
  <si>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</si>
  <si>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</si>
  <si>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</si>
  <si>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</si>
  <si>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</si>
  <si>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</si>
  <si>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</si>
  <si>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</si>
  <si>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</si>
  <si>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前年差</t>
  </si>
  <si>
    <t>第２－２表  産業中分類別の現金給与総額、原材料使用額等、粗付加価値額（従業者４人以上の事業所）、有形固定資産投資総額（従業者３０人以上の事業所）</t>
  </si>
  <si>
    <t>従業者数
(従業者４人以上）</t>
  </si>
  <si>
    <t>事業所数
(従業者４人以上）</t>
  </si>
  <si>
    <t>製造品出荷額等
(従業者４人以上）</t>
  </si>
  <si>
    <t>(従業者４人以上）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</si>
  <si>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</si>
  <si>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</si>
  <si>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</si>
  <si>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</si>
  <si>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</si>
  <si>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</si>
  <si>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</si>
  <si>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</si>
  <si>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</si>
  <si>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</si>
  <si>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</si>
  <si>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</si>
  <si>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</si>
  <si>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</si>
  <si>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</si>
  <si>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</si>
  <si>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</si>
  <si>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</si>
  <si>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</si>
  <si>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</si>
  <si>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</si>
  <si>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</si>
  <si>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</si>
  <si>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(事業所）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</si>
  <si>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</si>
  <si>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</si>
  <si>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</si>
  <si>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</si>
  <si>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</si>
  <si>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</si>
  <si>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</si>
  <si>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</si>
  <si>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</si>
  <si>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</si>
  <si>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</si>
  <si>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</si>
  <si>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</si>
  <si>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</si>
  <si>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</si>
  <si>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</si>
  <si>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</si>
  <si>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</si>
  <si>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</si>
  <si>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</si>
  <si>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</si>
  <si>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</si>
  <si>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</si>
  <si>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</si>
  <si>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</si>
  <si>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</si>
  <si>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</si>
  <si>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</si>
  <si>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</si>
  <si>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</si>
  <si>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</si>
  <si>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</si>
  <si>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</si>
  <si>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</si>
  <si>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</si>
  <si>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</si>
  <si>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</si>
  <si>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</si>
  <si>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</si>
  <si>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</si>
  <si>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</si>
  <si>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</si>
  <si>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</si>
  <si>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現金給与総額
(従業者４人以上）</t>
  </si>
  <si>
    <t>原材料使用額等
(従業者４人以上）</t>
  </si>
  <si>
    <t>粗付加価値額
(従業者４人以上）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</si>
  <si>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</si>
  <si>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</si>
  <si>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</si>
  <si>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</si>
  <si>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</si>
  <si>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</si>
  <si>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</si>
  <si>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</si>
  <si>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</si>
  <si>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</si>
  <si>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</si>
  <si>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</si>
  <si>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</si>
  <si>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</si>
  <si>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</si>
  <si>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</si>
  <si>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</si>
  <si>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</si>
  <si>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</si>
  <si>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</si>
  <si>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</si>
  <si>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</si>
  <si>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</si>
  <si>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</si>
  <si>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</si>
  <si>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</si>
  <si>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</si>
  <si>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</si>
  <si>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</si>
  <si>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</si>
  <si>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</si>
  <si>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</si>
  <si>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</si>
  <si>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有形固定資産投資総額
（従業者30人以上）</t>
  </si>
  <si>
    <t>前年比</t>
  </si>
  <si>
    <t>重化学工業</t>
  </si>
  <si>
    <t>軽工業</t>
  </si>
  <si>
    <t>09</t>
  </si>
  <si>
    <t>14</t>
  </si>
  <si>
    <t>15</t>
  </si>
  <si>
    <t>16</t>
  </si>
  <si>
    <t>17</t>
  </si>
  <si>
    <t>18</t>
  </si>
  <si>
    <t>19</t>
  </si>
  <si>
    <t>24</t>
  </si>
  <si>
    <t>第２－１表  産業中分類別の事業所数、従業者数、製造品出荷額等（従業者4人以上の事業所）</t>
  </si>
  <si>
    <t>第３－１表  従業者規模別の事業所数、従業者数、製造品出荷額等（従業者4人以上の事業所）</t>
  </si>
  <si>
    <t>第３－２表  従業者規模別の現金給与総額、原材料使用額等、粗付加価値額（従業者4人以上の事業所）</t>
  </si>
  <si>
    <t>西区</t>
  </si>
  <si>
    <t>南区</t>
  </si>
  <si>
    <t>第４表  市区町別の事業所数、従業者数、製造品出荷額等、</t>
  </si>
  <si>
    <t>事業所数
(従業者４人以上）</t>
  </si>
  <si>
    <t>従業者数
(従業者４人以上）</t>
  </si>
  <si>
    <t>製造品出荷額等
(従業者４人以上）</t>
  </si>
  <si>
    <t>原材料使用額等
(従業者４人以上）</t>
  </si>
  <si>
    <t>粗付加価値額
(従業者４人以上）</t>
  </si>
  <si>
    <t>平成25年</t>
  </si>
  <si>
    <t>第１表　　事業所数、従業者数、製造品出荷額等、粗付加価値額（従業者４人以上の事業所）、付加価値額、有形固定資産投資総額（従業者30人以上の事業所）の推移</t>
  </si>
  <si>
    <t>（百万円）</t>
  </si>
  <si>
    <t>現金給与総額
(従業者４人以上）</t>
  </si>
  <si>
    <t>現金給与総額、原材料使用額等、粗付加価値額(従業者４人以上）</t>
  </si>
  <si>
    <t>▲4.4</t>
  </si>
  <si>
    <t>▲0.6</t>
  </si>
  <si>
    <t>▲12.6</t>
  </si>
  <si>
    <t>▲3.1</t>
  </si>
  <si>
    <t>▲5.3</t>
  </si>
  <si>
    <t>▲5.5</t>
  </si>
  <si>
    <t>▲5.0</t>
  </si>
  <si>
    <t>▲21.1</t>
  </si>
  <si>
    <t>▲6.8</t>
  </si>
  <si>
    <t>▲0.7</t>
  </si>
  <si>
    <t>▲3.8</t>
  </si>
  <si>
    <t>▲1.2</t>
  </si>
  <si>
    <t>▲0.1</t>
  </si>
  <si>
    <t>平成25年</t>
  </si>
  <si>
    <t>平成26年</t>
  </si>
  <si>
    <t>x</t>
  </si>
  <si>
    <t>x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</si>
</sst>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_);[Red]\(0.0\)"/>
    <numFmt numFmtId="182" formatCode="0.0_ ;[Red]\-0.0\ "/>
    <numFmt numFmtId="183" formatCode="0,"/>
    <numFmt numFmtId="184" formatCode="0.0;&quot;▲ &quot;0.0"/>
    <numFmt numFmtId="185" formatCode="0;&quot;▲ &quot;0"/>
    <numFmt numFmtId="186" formatCode="#,##0;&quot;▲ &quot;#,##0"/>
    <numFmt numFmtId="187" formatCode="#\ ###\ ###\ ###\ ##0;\-#\ ###\ ###\ ###\ ##0"/>
    <numFmt numFmtId="188" formatCode="#\ ###\ ###\ ##0;\-#\ ###\ ###\ ##0"/>
    <numFmt numFmtId="189" formatCode="0.0000_);[Red]\(0.0000\)"/>
    <numFmt numFmtId="190" formatCode="&quot;【&quot;@&quot;】&quot;"/>
    <numFmt numFmtId="191" formatCode="#\ ###\ ##0;[Red]\-#\ ###\ ##0"/>
    <numFmt numFmtId="192" formatCode="0.000000"/>
    <numFmt numFmtId="193" formatCode="0.0%"/>
    <numFmt numFmtId="194" formatCode="0.000"/>
    <numFmt numFmtId="195" formatCode="#,###,###"/>
    <numFmt numFmtId="196" formatCode="#,##0.0_ "/>
    <numFmt numFmtId="197" formatCode="0_);[Red]\(0\)"/>
    <numFmt numFmtId="198" formatCode="0.00_);[Red]\(0.00\)"/>
    <numFmt numFmtId="199" formatCode="\(0.0\)_ "/>
    <numFmt numFmtId="200" formatCode="0_);\(0\)"/>
    <numFmt numFmtId="201" formatCode="\(0.0%\)_ "/>
    <numFmt numFmtId="202" formatCode="0.0000"/>
    <numFmt numFmtId="203" formatCode="0.0000000"/>
    <numFmt numFmtId="204" formatCode="0.00000"/>
    <numFmt numFmtId="205" formatCode="#,##0_ "/>
    <numFmt numFmtId="206" formatCode="0.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_ "/>
    <numFmt numFmtId="212" formatCode="#,##0_);[Red]\(#,##0\)"/>
    <numFmt numFmtId="213" formatCode="#,##0.0;&quot;▲ &quot;#,##0.0"/>
    <numFmt numFmtId="214" formatCode="0.000_);[Red]\(0.000\)"/>
    <numFmt numFmtId="215" formatCode="\(@\)"/>
    <numFmt numFmtId="216" formatCode="#,##0_);\(#,##0\)"/>
    <numFmt numFmtId="217" formatCode="#,##0;[Red]#,##0"/>
    <numFmt numFmtId="218" formatCode="0.00000_ "/>
    <numFmt numFmtId="219" formatCode="0.0000_ "/>
    <numFmt numFmtId="220" formatCode="0.000000_ "/>
    <numFmt numFmtId="221" formatCode="#,##0.0"/>
    <numFmt numFmtId="222" formatCode="#\ ###\ ##0"/>
    <numFmt numFmtId="223" formatCode="0.00000;_저"/>
    <numFmt numFmtId="224" formatCode="#,##0.0;[Red]\-#,##0.0"/>
    <numFmt numFmtId="225" formatCode="#,##0.0_ ;[Red]\-#,##0.0\ "/>
    <numFmt numFmtId="226" formatCode="#,##0_ ;[Red]\-#,##0\ "/>
    <numFmt numFmtId="227" formatCode="0_ ;[Red]\-0\ "/>
    <numFmt numFmtId="228" formatCode="#&quot;位&quot;"/>
    <numFmt numFmtId="229" formatCode="0;&quot;△ &quot;0"/>
    <numFmt numFmtId="230" formatCode="00"/>
    <numFmt numFmtId="231" formatCode="#,##0.000;[Red]\-#,##0.000"/>
    <numFmt numFmtId="232" formatCode="0.0000000_ "/>
    <numFmt numFmtId="233" formatCode="0.00000000_ "/>
    <numFmt numFmtId="234" formatCode="0;_ "/>
    <numFmt numFmtId="235" formatCode="#,##0.0&quot;▲ &quot;###0.0"/>
    <numFmt numFmtId="236" formatCode="0.00;&quot;▲ &quot;0.00"/>
    <numFmt numFmtId="237" formatCode="0.000%"/>
    <numFmt numFmtId="238" formatCode="0.00_ ;[Red]\-0.0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23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3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77" fontId="3" fillId="0" borderId="11" xfId="0" applyNumberFormat="1" applyFont="1" applyBorder="1" applyAlignment="1">
      <alignment horizontal="centerContinuous"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79" fontId="3" fillId="0" borderId="15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80" fontId="3" fillId="0" borderId="16" xfId="0" applyNumberFormat="1" applyFont="1" applyBorder="1" applyAlignment="1">
      <alignment horizontal="centerContinuous"/>
    </xf>
    <xf numFmtId="179" fontId="3" fillId="0" borderId="10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18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6" fillId="0" borderId="0" xfId="62">
      <alignment/>
      <protection/>
    </xf>
    <xf numFmtId="0" fontId="3" fillId="0" borderId="13" xfId="0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79" fontId="3" fillId="0" borderId="15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8" xfId="0" applyNumberFormat="1" applyFont="1" applyBorder="1" applyAlignment="1">
      <alignment horizontal="distributed"/>
    </xf>
    <xf numFmtId="49" fontId="3" fillId="0" borderId="17" xfId="0" applyNumberFormat="1" applyFont="1" applyBorder="1" applyAlignment="1">
      <alignment horizontal="distributed"/>
    </xf>
    <xf numFmtId="49" fontId="3" fillId="0" borderId="19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0" xfId="62" applyFont="1">
      <alignment/>
      <protection/>
    </xf>
    <xf numFmtId="38" fontId="6" fillId="0" borderId="0" xfId="49" applyAlignment="1">
      <alignment/>
    </xf>
    <xf numFmtId="38" fontId="6" fillId="0" borderId="0" xfId="49" applyFont="1" applyAlignment="1">
      <alignment/>
    </xf>
    <xf numFmtId="177" fontId="6" fillId="0" borderId="0" xfId="62" applyNumberFormat="1">
      <alignment/>
      <protection/>
    </xf>
    <xf numFmtId="38" fontId="0" fillId="0" borderId="0" xfId="49" applyAlignment="1">
      <alignment/>
    </xf>
    <xf numFmtId="0" fontId="6" fillId="0" borderId="0" xfId="62" applyNumberFormat="1">
      <alignment/>
      <protection/>
    </xf>
    <xf numFmtId="0" fontId="6" fillId="0" borderId="0" xfId="62" applyNumberFormat="1" applyFont="1">
      <alignment/>
      <protection/>
    </xf>
    <xf numFmtId="177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textRotation="180"/>
    </xf>
    <xf numFmtId="177" fontId="3" fillId="0" borderId="20" xfId="0" applyNumberFormat="1" applyFont="1" applyBorder="1" applyAlignment="1">
      <alignment horizontal="centerContinuous"/>
    </xf>
    <xf numFmtId="177" fontId="3" fillId="0" borderId="21" xfId="0" applyNumberFormat="1" applyFont="1" applyBorder="1" applyAlignment="1">
      <alignment horizontal="centerContinuous"/>
    </xf>
    <xf numFmtId="181" fontId="6" fillId="0" borderId="0" xfId="62" applyNumberFormat="1">
      <alignment/>
      <protection/>
    </xf>
    <xf numFmtId="181" fontId="6" fillId="0" borderId="0" xfId="49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4" fontId="3" fillId="0" borderId="0" xfId="0" applyNumberFormat="1" applyFont="1" applyAlignment="1">
      <alignment horizontal="centerContinuous"/>
    </xf>
    <xf numFmtId="184" fontId="3" fillId="0" borderId="0" xfId="0" applyNumberFormat="1" applyFont="1" applyAlignment="1">
      <alignment/>
    </xf>
    <xf numFmtId="184" fontId="3" fillId="0" borderId="18" xfId="0" applyNumberFormat="1" applyFont="1" applyBorder="1" applyAlignment="1">
      <alignment horizontal="centerContinuous"/>
    </xf>
    <xf numFmtId="184" fontId="3" fillId="0" borderId="19" xfId="0" applyNumberFormat="1" applyFont="1" applyBorder="1" applyAlignment="1">
      <alignment horizontal="centerContinuous"/>
    </xf>
    <xf numFmtId="184" fontId="3" fillId="0" borderId="12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right"/>
    </xf>
    <xf numFmtId="184" fontId="3" fillId="0" borderId="13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184" fontId="3" fillId="0" borderId="10" xfId="0" applyNumberFormat="1" applyFont="1" applyBorder="1" applyAlignment="1">
      <alignment horizontal="right"/>
    </xf>
    <xf numFmtId="184" fontId="3" fillId="0" borderId="11" xfId="0" applyNumberFormat="1" applyFont="1" applyBorder="1" applyAlignment="1">
      <alignment horizontal="centerContinuous"/>
    </xf>
    <xf numFmtId="184" fontId="3" fillId="0" borderId="0" xfId="0" applyNumberFormat="1" applyFont="1" applyBorder="1" applyAlignment="1">
      <alignment horizontal="centerContinuous"/>
    </xf>
    <xf numFmtId="184" fontId="3" fillId="0" borderId="14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Continuous"/>
    </xf>
    <xf numFmtId="184" fontId="3" fillId="0" borderId="15" xfId="0" applyNumberFormat="1" applyFont="1" applyBorder="1" applyAlignment="1">
      <alignment/>
    </xf>
    <xf numFmtId="184" fontId="3" fillId="0" borderId="22" xfId="0" applyNumberFormat="1" applyFont="1" applyBorder="1" applyAlignment="1">
      <alignment horizontal="centerContinuous"/>
    </xf>
    <xf numFmtId="184" fontId="3" fillId="0" borderId="17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 horizontal="right"/>
    </xf>
    <xf numFmtId="184" fontId="10" fillId="0" borderId="0" xfId="0" applyNumberFormat="1" applyFont="1" applyAlignment="1">
      <alignment horizontal="centerContinuous" vertical="center"/>
    </xf>
    <xf numFmtId="184" fontId="3" fillId="0" borderId="0" xfId="0" applyNumberFormat="1" applyFont="1" applyBorder="1" applyAlignment="1">
      <alignment/>
    </xf>
    <xf numFmtId="184" fontId="3" fillId="0" borderId="10" xfId="0" applyNumberFormat="1" applyFont="1" applyBorder="1" applyAlignment="1">
      <alignment horizontal="center"/>
    </xf>
    <xf numFmtId="184" fontId="3" fillId="0" borderId="0" xfId="0" applyNumberFormat="1" applyFont="1" applyAlignment="1">
      <alignment horizontal="right"/>
    </xf>
    <xf numFmtId="184" fontId="0" fillId="0" borderId="0" xfId="0" applyNumberFormat="1" applyAlignment="1">
      <alignment/>
    </xf>
    <xf numFmtId="184" fontId="6" fillId="0" borderId="0" xfId="62" applyNumberFormat="1">
      <alignment/>
      <protection/>
    </xf>
    <xf numFmtId="184" fontId="6" fillId="0" borderId="0" xfId="49" applyNumberFormat="1" applyAlignment="1">
      <alignment/>
    </xf>
    <xf numFmtId="186" fontId="6" fillId="0" borderId="0" xfId="49" applyNumberFormat="1" applyAlignment="1">
      <alignment/>
    </xf>
    <xf numFmtId="186" fontId="0" fillId="0" borderId="0" xfId="49" applyNumberFormat="1" applyAlignment="1">
      <alignment/>
    </xf>
    <xf numFmtId="186" fontId="6" fillId="0" borderId="0" xfId="49" applyNumberFormat="1" applyFont="1" applyAlignment="1">
      <alignment/>
    </xf>
    <xf numFmtId="0" fontId="6" fillId="0" borderId="14" xfId="62" applyBorder="1">
      <alignment/>
      <protection/>
    </xf>
    <xf numFmtId="181" fontId="6" fillId="0" borderId="14" xfId="62" applyNumberFormat="1" applyBorder="1">
      <alignment/>
      <protection/>
    </xf>
    <xf numFmtId="184" fontId="6" fillId="0" borderId="14" xfId="62" applyNumberFormat="1" applyBorder="1">
      <alignment/>
      <protection/>
    </xf>
    <xf numFmtId="186" fontId="6" fillId="0" borderId="14" xfId="49" applyNumberFormat="1" applyBorder="1" applyAlignment="1">
      <alignment/>
    </xf>
    <xf numFmtId="0" fontId="6" fillId="0" borderId="14" xfId="62" applyFont="1" applyBorder="1">
      <alignment/>
      <protection/>
    </xf>
    <xf numFmtId="179" fontId="3" fillId="0" borderId="23" xfId="0" applyNumberFormat="1" applyFont="1" applyBorder="1" applyAlignment="1">
      <alignment horizontal="centerContinuous" wrapText="1"/>
    </xf>
    <xf numFmtId="179" fontId="3" fillId="0" borderId="16" xfId="0" applyNumberFormat="1" applyFont="1" applyBorder="1" applyAlignment="1">
      <alignment horizontal="centerContinuous" wrapText="1"/>
    </xf>
    <xf numFmtId="0" fontId="0" fillId="0" borderId="24" xfId="0" applyBorder="1" applyAlignment="1">
      <alignment/>
    </xf>
    <xf numFmtId="0" fontId="6" fillId="0" borderId="23" xfId="62" applyBorder="1">
      <alignment/>
      <protection/>
    </xf>
    <xf numFmtId="0" fontId="6" fillId="0" borderId="16" xfId="62" applyFont="1" applyBorder="1" applyAlignment="1">
      <alignment horizontal="left"/>
      <protection/>
    </xf>
    <xf numFmtId="0" fontId="6" fillId="0" borderId="16" xfId="62" applyBorder="1" applyAlignment="1">
      <alignment horizontal="centerContinuous"/>
      <protection/>
    </xf>
    <xf numFmtId="0" fontId="6" fillId="0" borderId="22" xfId="62" applyBorder="1" applyAlignment="1">
      <alignment horizontal="centerContinuous"/>
      <protection/>
    </xf>
    <xf numFmtId="0" fontId="6" fillId="0" borderId="23" xfId="62" applyBorder="1" applyAlignment="1">
      <alignment horizontal="centerContinuous"/>
      <protection/>
    </xf>
    <xf numFmtId="0" fontId="0" fillId="0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/>
    </xf>
    <xf numFmtId="177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177" fontId="3" fillId="0" borderId="3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84" fontId="3" fillId="0" borderId="12" xfId="0" applyNumberFormat="1" applyFont="1" applyBorder="1" applyAlignment="1">
      <alignment horizontal="right"/>
    </xf>
    <xf numFmtId="0" fontId="0" fillId="0" borderId="32" xfId="0" applyFill="1" applyBorder="1" applyAlignment="1">
      <alignment/>
    </xf>
    <xf numFmtId="184" fontId="3" fillId="0" borderId="22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84" fontId="3" fillId="0" borderId="14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33" xfId="62" applyBorder="1">
      <alignment/>
      <protection/>
    </xf>
    <xf numFmtId="177" fontId="6" fillId="0" borderId="34" xfId="62" applyNumberFormat="1" applyFont="1" applyBorder="1" applyAlignment="1">
      <alignment horizontal="center"/>
      <protection/>
    </xf>
    <xf numFmtId="0" fontId="6" fillId="0" borderId="30" xfId="62" applyFont="1" applyBorder="1">
      <alignment/>
      <protection/>
    </xf>
    <xf numFmtId="177" fontId="6" fillId="0" borderId="31" xfId="62" applyNumberFormat="1" applyBorder="1">
      <alignment/>
      <protection/>
    </xf>
    <xf numFmtId="177" fontId="13" fillId="0" borderId="24" xfId="0" applyNumberFormat="1" applyFont="1" applyBorder="1" applyAlignment="1">
      <alignment/>
    </xf>
    <xf numFmtId="177" fontId="13" fillId="0" borderId="31" xfId="0" applyNumberFormat="1" applyFont="1" applyBorder="1" applyAlignment="1">
      <alignment/>
    </xf>
    <xf numFmtId="0" fontId="6" fillId="0" borderId="35" xfId="62" applyBorder="1">
      <alignment/>
      <protection/>
    </xf>
    <xf numFmtId="177" fontId="13" fillId="0" borderId="36" xfId="0" applyNumberFormat="1" applyFont="1" applyBorder="1" applyAlignment="1">
      <alignment/>
    </xf>
    <xf numFmtId="177" fontId="13" fillId="0" borderId="37" xfId="0" applyNumberFormat="1" applyFont="1" applyBorder="1" applyAlignment="1">
      <alignment/>
    </xf>
    <xf numFmtId="177" fontId="6" fillId="0" borderId="38" xfId="62" applyNumberFormat="1" applyFont="1" applyBorder="1" applyAlignment="1">
      <alignment horizontal="center"/>
      <protection/>
    </xf>
    <xf numFmtId="177" fontId="6" fillId="0" borderId="24" xfId="62" applyNumberFormat="1" applyBorder="1">
      <alignment/>
      <protection/>
    </xf>
    <xf numFmtId="177" fontId="6" fillId="0" borderId="37" xfId="62" applyNumberFormat="1" applyBorder="1">
      <alignment/>
      <protection/>
    </xf>
    <xf numFmtId="177" fontId="6" fillId="0" borderId="34" xfId="62" applyNumberFormat="1" applyFont="1" applyBorder="1" applyAlignment="1">
      <alignment horizontal="left"/>
      <protection/>
    </xf>
    <xf numFmtId="177" fontId="13" fillId="0" borderId="38" xfId="0" applyNumberFormat="1" applyFont="1" applyBorder="1" applyAlignment="1">
      <alignment horizontal="left"/>
    </xf>
    <xf numFmtId="177" fontId="6" fillId="0" borderId="34" xfId="62" applyNumberFormat="1" applyFont="1" applyBorder="1">
      <alignment/>
      <protection/>
    </xf>
    <xf numFmtId="177" fontId="6" fillId="0" borderId="38" xfId="62" applyNumberFormat="1" applyFont="1" applyBorder="1">
      <alignment/>
      <protection/>
    </xf>
    <xf numFmtId="177" fontId="13" fillId="7" borderId="14" xfId="0" applyNumberFormat="1" applyFont="1" applyFill="1" applyBorder="1" applyAlignment="1">
      <alignment/>
    </xf>
    <xf numFmtId="177" fontId="13" fillId="7" borderId="14" xfId="0" applyNumberFormat="1" applyFont="1" applyFill="1" applyBorder="1" applyAlignment="1">
      <alignment horizontal="right"/>
    </xf>
    <xf numFmtId="0" fontId="6" fillId="0" borderId="14" xfId="62" applyFill="1" applyBorder="1">
      <alignment/>
      <protection/>
    </xf>
    <xf numFmtId="0" fontId="6" fillId="0" borderId="0" xfId="62" applyFill="1">
      <alignment/>
      <protection/>
    </xf>
    <xf numFmtId="0" fontId="6" fillId="18" borderId="0" xfId="62" applyFill="1">
      <alignment/>
      <protection/>
    </xf>
    <xf numFmtId="0" fontId="6" fillId="18" borderId="0" xfId="62" applyNumberFormat="1" applyFill="1">
      <alignment/>
      <protection/>
    </xf>
    <xf numFmtId="181" fontId="6" fillId="18" borderId="0" xfId="62" applyNumberFormat="1" applyFill="1">
      <alignment/>
      <protection/>
    </xf>
    <xf numFmtId="184" fontId="6" fillId="18" borderId="0" xfId="62" applyNumberFormat="1" applyFill="1">
      <alignment/>
      <protection/>
    </xf>
    <xf numFmtId="186" fontId="6" fillId="18" borderId="0" xfId="49" applyNumberFormat="1" applyFill="1" applyAlignment="1">
      <alignment/>
    </xf>
    <xf numFmtId="38" fontId="6" fillId="18" borderId="0" xfId="49" applyFill="1" applyAlignment="1">
      <alignment/>
    </xf>
    <xf numFmtId="181" fontId="6" fillId="18" borderId="0" xfId="49" applyNumberFormat="1" applyFill="1" applyAlignment="1">
      <alignment/>
    </xf>
    <xf numFmtId="184" fontId="6" fillId="18" borderId="0" xfId="49" applyNumberFormat="1" applyFill="1" applyAlignment="1">
      <alignment/>
    </xf>
    <xf numFmtId="177" fontId="3" fillId="0" borderId="14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5" xfId="62" applyFont="1" applyBorder="1">
      <alignment/>
      <protection/>
    </xf>
    <xf numFmtId="177" fontId="6" fillId="0" borderId="0" xfId="62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84" fontId="6" fillId="0" borderId="14" xfId="62" applyNumberFormat="1" applyFont="1" applyBorder="1">
      <alignment/>
      <protection/>
    </xf>
    <xf numFmtId="38" fontId="6" fillId="0" borderId="0" xfId="49" applyFill="1" applyAlignment="1">
      <alignment/>
    </xf>
    <xf numFmtId="181" fontId="6" fillId="0" borderId="0" xfId="49" applyNumberFormat="1" applyFill="1" applyAlignment="1">
      <alignment/>
    </xf>
    <xf numFmtId="184" fontId="6" fillId="0" borderId="0" xfId="49" applyNumberFormat="1" applyFill="1" applyAlignment="1">
      <alignment/>
    </xf>
    <xf numFmtId="186" fontId="6" fillId="0" borderId="0" xfId="49" applyNumberFormat="1" applyFill="1" applyAlignment="1">
      <alignment/>
    </xf>
    <xf numFmtId="0" fontId="17" fillId="18" borderId="0" xfId="62" applyFont="1" applyFill="1">
      <alignment/>
      <protection/>
    </xf>
    <xf numFmtId="0" fontId="0" fillId="0" borderId="0" xfId="61">
      <alignment vertical="center"/>
      <protection/>
    </xf>
    <xf numFmtId="177" fontId="13" fillId="7" borderId="14" xfId="61" applyNumberFormat="1" applyFont="1" applyFill="1" applyBorder="1">
      <alignment vertical="center"/>
      <protection/>
    </xf>
    <xf numFmtId="0" fontId="0" fillId="0" borderId="0" xfId="61" applyFont="1">
      <alignment vertical="center"/>
      <protection/>
    </xf>
    <xf numFmtId="49" fontId="3" fillId="0" borderId="17" xfId="0" applyNumberFormat="1" applyFont="1" applyBorder="1" applyAlignment="1">
      <alignment shrinkToFit="1"/>
    </xf>
    <xf numFmtId="179" fontId="3" fillId="0" borderId="16" xfId="0" applyNumberFormat="1" applyFont="1" applyBorder="1" applyAlignment="1">
      <alignment wrapText="1"/>
    </xf>
    <xf numFmtId="179" fontId="3" fillId="0" borderId="23" xfId="0" applyNumberFormat="1" applyFont="1" applyBorder="1" applyAlignment="1">
      <alignment wrapText="1"/>
    </xf>
    <xf numFmtId="184" fontId="3" fillId="0" borderId="16" xfId="0" applyNumberFormat="1" applyFont="1" applyBorder="1" applyAlignment="1">
      <alignment horizontal="centerContinuous" wrapText="1"/>
    </xf>
    <xf numFmtId="184" fontId="3" fillId="0" borderId="23" xfId="0" applyNumberFormat="1" applyFont="1" applyBorder="1" applyAlignment="1">
      <alignment wrapText="1"/>
    </xf>
    <xf numFmtId="49" fontId="11" fillId="0" borderId="17" xfId="0" applyNumberFormat="1" applyFont="1" applyBorder="1" applyAlignment="1">
      <alignment shrinkToFit="1"/>
    </xf>
    <xf numFmtId="188" fontId="3" fillId="0" borderId="0" xfId="0" applyNumberFormat="1" applyFont="1" applyBorder="1" applyAlignment="1">
      <alignment/>
    </xf>
    <xf numFmtId="0" fontId="11" fillId="0" borderId="17" xfId="0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82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184" fontId="6" fillId="0" borderId="0" xfId="0" applyNumberFormat="1" applyFont="1" applyFill="1" applyAlignment="1">
      <alignment horizontal="centerContinuous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84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184" fontId="5" fillId="0" borderId="10" xfId="0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184" fontId="5" fillId="0" borderId="20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/>
      <protection/>
    </xf>
    <xf numFmtId="184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6" fontId="5" fillId="0" borderId="19" xfId="0" applyNumberFormat="1" applyFont="1" applyFill="1" applyBorder="1" applyAlignment="1" applyProtection="1">
      <alignment horizontal="right"/>
      <protection/>
    </xf>
    <xf numFmtId="184" fontId="5" fillId="0" borderId="39" xfId="0" applyNumberFormat="1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84" fontId="5" fillId="0" borderId="16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84" fontId="5" fillId="0" borderId="11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>
      <alignment horizontal="center"/>
    </xf>
    <xf numFmtId="178" fontId="5" fillId="0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left"/>
    </xf>
    <xf numFmtId="185" fontId="5" fillId="0" borderId="0" xfId="0" applyNumberFormat="1" applyFont="1" applyFill="1" applyAlignment="1">
      <alignment horizontal="center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184" fontId="5" fillId="0" borderId="13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180" fontId="3" fillId="0" borderId="0" xfId="0" applyNumberFormat="1" applyFont="1" applyFill="1" applyAlignment="1">
      <alignment horizontal="centerContinuous"/>
    </xf>
    <xf numFmtId="0" fontId="3" fillId="0" borderId="15" xfId="0" applyFont="1" applyFill="1" applyBorder="1" applyAlignment="1">
      <alignment horizontal="left"/>
    </xf>
    <xf numFmtId="179" fontId="3" fillId="0" borderId="15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182" fontId="11" fillId="0" borderId="1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179" fontId="11" fillId="0" borderId="12" xfId="0" applyNumberFormat="1" applyFont="1" applyFill="1" applyBorder="1" applyAlignment="1">
      <alignment horizontal="center"/>
    </xf>
    <xf numFmtId="182" fontId="11" fillId="0" borderId="1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179" fontId="11" fillId="0" borderId="13" xfId="0" applyNumberFormat="1" applyFont="1" applyFill="1" applyBorder="1" applyAlignment="1">
      <alignment/>
    </xf>
    <xf numFmtId="182" fontId="11" fillId="0" borderId="13" xfId="0" applyNumberFormat="1" applyFont="1" applyFill="1" applyBorder="1" applyAlignment="1">
      <alignment horizontal="right"/>
    </xf>
    <xf numFmtId="179" fontId="11" fillId="0" borderId="13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center"/>
    </xf>
    <xf numFmtId="38" fontId="8" fillId="0" borderId="0" xfId="49" applyFont="1" applyFill="1" applyAlignment="1">
      <alignment/>
    </xf>
    <xf numFmtId="0" fontId="11" fillId="0" borderId="17" xfId="0" applyFont="1" applyFill="1" applyBorder="1" applyAlignment="1">
      <alignment horizontal="right"/>
    </xf>
    <xf numFmtId="184" fontId="11" fillId="0" borderId="17" xfId="0" applyNumberFormat="1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distributed"/>
    </xf>
    <xf numFmtId="177" fontId="11" fillId="0" borderId="15" xfId="0" applyNumberFormat="1" applyFont="1" applyFill="1" applyBorder="1" applyAlignment="1">
      <alignment/>
    </xf>
    <xf numFmtId="182" fontId="11" fillId="0" borderId="15" xfId="0" applyNumberFormat="1" applyFont="1" applyFill="1" applyBorder="1" applyAlignment="1">
      <alignment/>
    </xf>
    <xf numFmtId="0" fontId="5" fillId="7" borderId="17" xfId="0" applyFont="1" applyFill="1" applyBorder="1" applyAlignment="1" applyProtection="1">
      <alignment horizontal="center"/>
      <protection/>
    </xf>
    <xf numFmtId="178" fontId="5" fillId="7" borderId="0" xfId="0" applyNumberFormat="1" applyFont="1" applyFill="1" applyBorder="1" applyAlignment="1" applyProtection="1">
      <alignment/>
      <protection/>
    </xf>
    <xf numFmtId="176" fontId="5" fillId="7" borderId="0" xfId="0" applyNumberFormat="1" applyFont="1" applyFill="1" applyBorder="1" applyAlignment="1" applyProtection="1">
      <alignment/>
      <protection/>
    </xf>
    <xf numFmtId="184" fontId="5" fillId="7" borderId="0" xfId="0" applyNumberFormat="1" applyFont="1" applyFill="1" applyBorder="1" applyAlignment="1" applyProtection="1">
      <alignment vertical="center"/>
      <protection/>
    </xf>
    <xf numFmtId="0" fontId="11" fillId="7" borderId="17" xfId="0" applyFont="1" applyFill="1" applyBorder="1" applyAlignment="1">
      <alignment horizontal="distributed"/>
    </xf>
    <xf numFmtId="177" fontId="11" fillId="7" borderId="0" xfId="0" applyNumberFormat="1" applyFont="1" applyFill="1" applyAlignment="1">
      <alignment/>
    </xf>
    <xf numFmtId="182" fontId="11" fillId="7" borderId="0" xfId="0" applyNumberFormat="1" applyFont="1" applyFill="1" applyAlignment="1">
      <alignment/>
    </xf>
    <xf numFmtId="49" fontId="3" fillId="0" borderId="17" xfId="0" applyNumberFormat="1" applyFont="1" applyBorder="1" applyAlignment="1">
      <alignment horizontal="distributed" shrinkToFit="1"/>
    </xf>
    <xf numFmtId="188" fontId="12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center" vertical="center" textRotation="180" shrinkToFit="1"/>
    </xf>
    <xf numFmtId="177" fontId="3" fillId="0" borderId="0" xfId="0" applyNumberFormat="1" applyFont="1" applyAlignment="1">
      <alignment shrinkToFit="1"/>
    </xf>
    <xf numFmtId="180" fontId="3" fillId="0" borderId="0" xfId="0" applyNumberFormat="1" applyFont="1" applyAlignment="1">
      <alignment shrinkToFit="1"/>
    </xf>
    <xf numFmtId="184" fontId="3" fillId="0" borderId="0" xfId="0" applyNumberFormat="1" applyFont="1" applyAlignment="1">
      <alignment shrinkToFit="1"/>
    </xf>
    <xf numFmtId="0" fontId="9" fillId="0" borderId="0" xfId="0" applyFont="1" applyAlignment="1">
      <alignment horizontal="left" vertical="center" textRotation="180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horizontal="right" shrinkToFit="1"/>
    </xf>
    <xf numFmtId="189" fontId="9" fillId="0" borderId="0" xfId="0" applyNumberFormat="1" applyFont="1" applyAlignment="1">
      <alignment horizontal="left" vertical="center" textRotation="180"/>
    </xf>
    <xf numFmtId="189" fontId="3" fillId="0" borderId="0" xfId="0" applyNumberFormat="1" applyFont="1" applyAlignment="1">
      <alignment/>
    </xf>
    <xf numFmtId="189" fontId="3" fillId="0" borderId="0" xfId="0" applyNumberFormat="1" applyFont="1" applyAlignment="1">
      <alignment shrinkToFit="1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textRotation="93" shrinkToFit="1"/>
    </xf>
    <xf numFmtId="177" fontId="3" fillId="0" borderId="0" xfId="0" applyNumberFormat="1" applyFont="1" applyAlignment="1">
      <alignment textRotation="93" shrinkToFit="1"/>
    </xf>
    <xf numFmtId="184" fontId="9" fillId="0" borderId="0" xfId="0" applyNumberFormat="1" applyFont="1" applyAlignment="1">
      <alignment horizontal="left" vertical="center" textRotation="93" shrinkToFit="1"/>
    </xf>
    <xf numFmtId="0" fontId="0" fillId="0" borderId="0" xfId="0" applyAlignment="1">
      <alignment textRotation="93" shrinkToFit="1"/>
    </xf>
    <xf numFmtId="0" fontId="0" fillId="0" borderId="0" xfId="0" applyBorder="1" applyAlignment="1">
      <alignment textRotation="93" shrinkToFit="1"/>
    </xf>
    <xf numFmtId="179" fontId="11" fillId="0" borderId="10" xfId="0" applyNumberFormat="1" applyFont="1" applyBorder="1" applyAlignment="1">
      <alignment horizontal="center"/>
    </xf>
    <xf numFmtId="180" fontId="18" fillId="0" borderId="0" xfId="0" applyNumberFormat="1" applyFont="1" applyAlignment="1">
      <alignment shrinkToFit="1"/>
    </xf>
    <xf numFmtId="184" fontId="18" fillId="0" borderId="0" xfId="0" applyNumberFormat="1" applyFont="1" applyAlignment="1">
      <alignment shrinkToFit="1"/>
    </xf>
    <xf numFmtId="49" fontId="19" fillId="0" borderId="17" xfId="0" applyNumberFormat="1" applyFont="1" applyBorder="1" applyAlignment="1">
      <alignment horizontal="distributed" shrinkToFit="1"/>
    </xf>
    <xf numFmtId="177" fontId="19" fillId="0" borderId="0" xfId="0" applyNumberFormat="1" applyFont="1" applyAlignment="1">
      <alignment shrinkToFit="1"/>
    </xf>
    <xf numFmtId="49" fontId="19" fillId="0" borderId="0" xfId="0" applyNumberFormat="1" applyFont="1" applyAlignment="1">
      <alignment shrinkToFit="1"/>
    </xf>
    <xf numFmtId="188" fontId="20" fillId="0" borderId="0" xfId="0" applyNumberFormat="1" applyFont="1" applyBorder="1" applyAlignment="1">
      <alignment shrinkToFit="1"/>
    </xf>
    <xf numFmtId="180" fontId="19" fillId="0" borderId="0" xfId="0" applyNumberFormat="1" applyFont="1" applyAlignment="1">
      <alignment shrinkToFit="1"/>
    </xf>
    <xf numFmtId="184" fontId="19" fillId="0" borderId="0" xfId="0" applyNumberFormat="1" applyFont="1" applyAlignment="1">
      <alignment shrinkToFit="1"/>
    </xf>
    <xf numFmtId="180" fontId="19" fillId="0" borderId="0" xfId="0" applyNumberFormat="1" applyFont="1" applyAlignment="1">
      <alignment/>
    </xf>
    <xf numFmtId="0" fontId="21" fillId="0" borderId="0" xfId="0" applyFont="1" applyAlignment="1">
      <alignment shrinkToFit="1"/>
    </xf>
    <xf numFmtId="184" fontId="19" fillId="0" borderId="0" xfId="0" applyNumberFormat="1" applyFont="1" applyAlignment="1">
      <alignment/>
    </xf>
    <xf numFmtId="0" fontId="19" fillId="0" borderId="17" xfId="0" applyFont="1" applyBorder="1" applyAlignment="1">
      <alignment horizontal="distributed" shrinkToFit="1"/>
    </xf>
    <xf numFmtId="0" fontId="19" fillId="0" borderId="0" xfId="0" applyFont="1" applyAlignment="1">
      <alignment shrinkToFit="1"/>
    </xf>
    <xf numFmtId="180" fontId="0" fillId="0" borderId="0" xfId="0" applyNumberFormat="1" applyFill="1" applyAlignment="1">
      <alignment/>
    </xf>
    <xf numFmtId="180" fontId="3" fillId="0" borderId="0" xfId="0" applyNumberFormat="1" applyFont="1" applyAlignment="1">
      <alignment horizontal="right" shrinkToFit="1"/>
    </xf>
    <xf numFmtId="49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182" fontId="3" fillId="0" borderId="0" xfId="0" applyNumberFormat="1" applyFont="1" applyFill="1" applyAlignment="1">
      <alignment horizontal="centerContinuous"/>
    </xf>
    <xf numFmtId="184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4" fontId="3" fillId="0" borderId="15" xfId="0" applyNumberFormat="1" applyFont="1" applyFill="1" applyBorder="1" applyAlignment="1">
      <alignment/>
    </xf>
    <xf numFmtId="179" fontId="11" fillId="0" borderId="16" xfId="0" applyNumberFormat="1" applyFont="1" applyFill="1" applyBorder="1" applyAlignment="1">
      <alignment horizontal="centerContinuous" wrapText="1"/>
    </xf>
    <xf numFmtId="182" fontId="11" fillId="0" borderId="16" xfId="0" applyNumberFormat="1" applyFont="1" applyFill="1" applyBorder="1" applyAlignment="1">
      <alignment horizontal="centerContinuous"/>
    </xf>
    <xf numFmtId="184" fontId="11" fillId="0" borderId="22" xfId="0" applyNumberFormat="1" applyFont="1" applyFill="1" applyBorder="1" applyAlignment="1">
      <alignment horizontal="centerContinuous"/>
    </xf>
    <xf numFmtId="184" fontId="11" fillId="0" borderId="16" xfId="0" applyNumberFormat="1" applyFont="1" applyFill="1" applyBorder="1" applyAlignment="1">
      <alignment horizontal="centerContinuous"/>
    </xf>
    <xf numFmtId="184" fontId="11" fillId="0" borderId="1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179" fontId="11" fillId="0" borderId="0" xfId="0" applyNumberFormat="1" applyFont="1" applyFill="1" applyAlignment="1">
      <alignment horizontal="center"/>
    </xf>
    <xf numFmtId="184" fontId="11" fillId="0" borderId="12" xfId="0" applyNumberFormat="1" applyFont="1" applyFill="1" applyBorder="1" applyAlignment="1">
      <alignment horizontal="center"/>
    </xf>
    <xf numFmtId="179" fontId="11" fillId="0" borderId="15" xfId="0" applyNumberFormat="1" applyFont="1" applyFill="1" applyBorder="1" applyAlignment="1">
      <alignment/>
    </xf>
    <xf numFmtId="184" fontId="11" fillId="0" borderId="13" xfId="0" applyNumberFormat="1" applyFont="1" applyFill="1" applyBorder="1" applyAlignment="1">
      <alignment horizontal="right"/>
    </xf>
    <xf numFmtId="179" fontId="11" fillId="0" borderId="15" xfId="0" applyNumberFormat="1" applyFont="1" applyFill="1" applyBorder="1" applyAlignment="1">
      <alignment horizontal="right"/>
    </xf>
    <xf numFmtId="184" fontId="11" fillId="0" borderId="15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4" fontId="11" fillId="7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right"/>
    </xf>
    <xf numFmtId="180" fontId="11" fillId="0" borderId="0" xfId="0" applyNumberFormat="1" applyFont="1" applyFill="1" applyAlignment="1">
      <alignment/>
    </xf>
    <xf numFmtId="184" fontId="11" fillId="0" borderId="15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distributed"/>
    </xf>
    <xf numFmtId="177" fontId="11" fillId="0" borderId="11" xfId="0" applyNumberFormat="1" applyFont="1" applyFill="1" applyBorder="1" applyAlignment="1">
      <alignment/>
    </xf>
    <xf numFmtId="182" fontId="11" fillId="0" borderId="11" xfId="0" applyNumberFormat="1" applyFont="1" applyFill="1" applyBorder="1" applyAlignment="1">
      <alignment/>
    </xf>
    <xf numFmtId="184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Alignment="1">
      <alignment horizontal="right" shrinkToFit="1"/>
    </xf>
    <xf numFmtId="187" fontId="5" fillId="0" borderId="0" xfId="0" applyNumberFormat="1" applyFont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179" fontId="11" fillId="0" borderId="18" xfId="0" applyNumberFormat="1" applyFont="1" applyBorder="1" applyAlignment="1">
      <alignment horizontal="center"/>
    </xf>
    <xf numFmtId="0" fontId="0" fillId="0" borderId="0" xfId="0" applyFill="1" applyAlignment="1">
      <alignment textRotation="93" shrinkToFit="1"/>
    </xf>
    <xf numFmtId="0" fontId="0" fillId="0" borderId="0" xfId="0" applyFill="1" applyBorder="1" applyAlignment="1">
      <alignment textRotation="93" shrinkToFit="1"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 vertical="center" textRotation="180"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180" fontId="19" fillId="0" borderId="14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textRotation="180"/>
    </xf>
    <xf numFmtId="0" fontId="19" fillId="0" borderId="0" xfId="0" applyFont="1" applyBorder="1" applyAlignment="1">
      <alignment horizontal="distributed" shrinkToFit="1"/>
    </xf>
    <xf numFmtId="0" fontId="19" fillId="0" borderId="17" xfId="0" applyFont="1" applyBorder="1" applyAlignment="1">
      <alignment horizontal="distributed" shrinkToFit="1"/>
    </xf>
    <xf numFmtId="49" fontId="3" fillId="0" borderId="0" xfId="0" applyNumberFormat="1" applyFont="1" applyBorder="1" applyAlignment="1">
      <alignment horizontal="distributed"/>
    </xf>
    <xf numFmtId="49" fontId="3" fillId="0" borderId="17" xfId="0" applyNumberFormat="1" applyFont="1" applyBorder="1" applyAlignment="1">
      <alignment horizontal="distributed"/>
    </xf>
    <xf numFmtId="49" fontId="19" fillId="0" borderId="0" xfId="0" applyNumberFormat="1" applyFont="1" applyBorder="1" applyAlignment="1">
      <alignment horizontal="distributed" shrinkToFit="1"/>
    </xf>
    <xf numFmtId="49" fontId="19" fillId="0" borderId="17" xfId="0" applyNumberFormat="1" applyFont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7" fillId="0" borderId="0" xfId="0" applyFont="1" applyFill="1" applyAlignment="1">
      <alignment horizontal="left" vertical="center" textRotation="180"/>
    </xf>
    <xf numFmtId="0" fontId="5" fillId="0" borderId="23" xfId="0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 applyProtection="1">
      <alignment horizontal="center" wrapText="1"/>
      <protection/>
    </xf>
    <xf numFmtId="0" fontId="5" fillId="0" borderId="2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市町村別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'参考'!$D$12:$D$69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axId val="28921643"/>
        <c:axId val="58968196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/>
            </c:strRef>
          </c:cat>
          <c:val>
            <c:numRef>
              <c:f>'参考'!$R$12:$R$69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60951717"/>
        <c:axId val="11694542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94542"/>
        <c:crosses val="autoZero"/>
        <c:auto val="0"/>
        <c:lblOffset val="100"/>
        <c:tickLblSkip val="1"/>
        <c:noMultiLvlLbl val="0"/>
      </c:catAx>
      <c:valAx>
        <c:axId val="11694542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51717"/>
        <c:crossesAt val="1"/>
        <c:crossBetween val="between"/>
        <c:dispUnits/>
      </c:valAx>
      <c:catAx>
        <c:axId val="28921643"/>
        <c:scaling>
          <c:orientation val="minMax"/>
        </c:scaling>
        <c:axPos val="b"/>
        <c:delete val="1"/>
        <c:majorTickMark val="in"/>
        <c:minorTickMark val="none"/>
        <c:tickLblPos val="nextTo"/>
        <c:crossAx val="58968196"/>
        <c:crosses val="autoZero"/>
        <c:auto val="0"/>
        <c:lblOffset val="100"/>
        <c:noMultiLvlLbl val="0"/>
      </c:catAx>
      <c:valAx>
        <c:axId val="58968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crossAx val="289216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16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342900"/>
          <a:ext cx="695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19</xdr:row>
      <xdr:rowOff>9525</xdr:rowOff>
    </xdr:from>
    <xdr:ext cx="180975" cy="161925"/>
    <xdr:sp>
      <xdr:nvSpPr>
        <xdr:cNvPr id="1" name="Rectangle 1"/>
        <xdr:cNvSpPr>
          <a:spLocks/>
        </xdr:cNvSpPr>
      </xdr:nvSpPr>
      <xdr:spPr>
        <a:xfrm>
          <a:off x="1504950" y="3324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20</xdr:row>
      <xdr:rowOff>9525</xdr:rowOff>
    </xdr:from>
    <xdr:ext cx="180975" cy="161925"/>
    <xdr:sp>
      <xdr:nvSpPr>
        <xdr:cNvPr id="2" name="Rectangle 2"/>
        <xdr:cNvSpPr>
          <a:spLocks/>
        </xdr:cNvSpPr>
      </xdr:nvSpPr>
      <xdr:spPr>
        <a:xfrm>
          <a:off x="1504950" y="34956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25</xdr:row>
      <xdr:rowOff>9525</xdr:rowOff>
    </xdr:from>
    <xdr:ext cx="180975" cy="161925"/>
    <xdr:sp>
      <xdr:nvSpPr>
        <xdr:cNvPr id="3" name="Rectangle 3"/>
        <xdr:cNvSpPr>
          <a:spLocks/>
        </xdr:cNvSpPr>
      </xdr:nvSpPr>
      <xdr:spPr>
        <a:xfrm>
          <a:off x="1504950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26</xdr:row>
      <xdr:rowOff>0</xdr:rowOff>
    </xdr:from>
    <xdr:ext cx="180975" cy="161925"/>
    <xdr:sp>
      <xdr:nvSpPr>
        <xdr:cNvPr id="4" name="Rectangle 4"/>
        <xdr:cNvSpPr>
          <a:spLocks/>
        </xdr:cNvSpPr>
      </xdr:nvSpPr>
      <xdr:spPr>
        <a:xfrm>
          <a:off x="1504950" y="46291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19050</xdr:colOff>
      <xdr:row>27</xdr:row>
      <xdr:rowOff>123825</xdr:rowOff>
    </xdr:from>
    <xdr:ext cx="180975" cy="161925"/>
    <xdr:sp>
      <xdr:nvSpPr>
        <xdr:cNvPr id="5" name="Rectangle 5"/>
        <xdr:cNvSpPr>
          <a:spLocks/>
        </xdr:cNvSpPr>
      </xdr:nvSpPr>
      <xdr:spPr>
        <a:xfrm>
          <a:off x="1495425" y="4924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9525</xdr:rowOff>
    </xdr:from>
    <xdr:ext cx="180975" cy="161925"/>
    <xdr:sp>
      <xdr:nvSpPr>
        <xdr:cNvPr id="6" name="Rectangle 6"/>
        <xdr:cNvSpPr>
          <a:spLocks/>
        </xdr:cNvSpPr>
      </xdr:nvSpPr>
      <xdr:spPr>
        <a:xfrm>
          <a:off x="1504950" y="5095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29</xdr:row>
      <xdr:rowOff>9525</xdr:rowOff>
    </xdr:from>
    <xdr:ext cx="180975" cy="161925"/>
    <xdr:sp>
      <xdr:nvSpPr>
        <xdr:cNvPr id="7" name="Rectangle 7"/>
        <xdr:cNvSpPr>
          <a:spLocks/>
        </xdr:cNvSpPr>
      </xdr:nvSpPr>
      <xdr:spPr>
        <a:xfrm>
          <a:off x="1504950" y="5267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9525</xdr:rowOff>
    </xdr:from>
    <xdr:ext cx="180975" cy="161925"/>
    <xdr:sp>
      <xdr:nvSpPr>
        <xdr:cNvPr id="8" name="Rectangle 8"/>
        <xdr:cNvSpPr>
          <a:spLocks/>
        </xdr:cNvSpPr>
      </xdr:nvSpPr>
      <xdr:spPr>
        <a:xfrm>
          <a:off x="1504950" y="5438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19050</xdr:colOff>
      <xdr:row>32</xdr:row>
      <xdr:rowOff>104775</xdr:rowOff>
    </xdr:from>
    <xdr:ext cx="180975" cy="161925"/>
    <xdr:sp>
      <xdr:nvSpPr>
        <xdr:cNvPr id="9" name="Rectangle 9"/>
        <xdr:cNvSpPr>
          <a:spLocks/>
        </xdr:cNvSpPr>
      </xdr:nvSpPr>
      <xdr:spPr>
        <a:xfrm>
          <a:off x="1495425" y="5876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33</xdr:row>
      <xdr:rowOff>9525</xdr:rowOff>
    </xdr:from>
    <xdr:ext cx="180975" cy="161925"/>
    <xdr:sp>
      <xdr:nvSpPr>
        <xdr:cNvPr id="10" name="Rectangle 10"/>
        <xdr:cNvSpPr>
          <a:spLocks/>
        </xdr:cNvSpPr>
      </xdr:nvSpPr>
      <xdr:spPr>
        <a:xfrm>
          <a:off x="1504950" y="6067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34</xdr:row>
      <xdr:rowOff>9525</xdr:rowOff>
    </xdr:from>
    <xdr:ext cx="180975" cy="161925"/>
    <xdr:sp>
      <xdr:nvSpPr>
        <xdr:cNvPr id="11" name="Rectangle 11"/>
        <xdr:cNvSpPr>
          <a:spLocks/>
        </xdr:cNvSpPr>
      </xdr:nvSpPr>
      <xdr:spPr>
        <a:xfrm>
          <a:off x="1504950" y="6238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26</xdr:row>
      <xdr:rowOff>28575</xdr:rowOff>
    </xdr:from>
    <xdr:ext cx="180975" cy="161925"/>
    <xdr:sp>
      <xdr:nvSpPr>
        <xdr:cNvPr id="12" name="Rectangle 12"/>
        <xdr:cNvSpPr>
          <a:spLocks/>
        </xdr:cNvSpPr>
      </xdr:nvSpPr>
      <xdr:spPr>
        <a:xfrm>
          <a:off x="11391900" y="4657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27</xdr:row>
      <xdr:rowOff>133350</xdr:rowOff>
    </xdr:from>
    <xdr:ext cx="180975" cy="161925"/>
    <xdr:sp>
      <xdr:nvSpPr>
        <xdr:cNvPr id="13" name="Rectangle 13"/>
        <xdr:cNvSpPr>
          <a:spLocks/>
        </xdr:cNvSpPr>
      </xdr:nvSpPr>
      <xdr:spPr>
        <a:xfrm>
          <a:off x="11391900" y="49339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28</xdr:row>
      <xdr:rowOff>28575</xdr:rowOff>
    </xdr:from>
    <xdr:ext cx="180975" cy="161925"/>
    <xdr:sp>
      <xdr:nvSpPr>
        <xdr:cNvPr id="14" name="Rectangle 14"/>
        <xdr:cNvSpPr>
          <a:spLocks/>
        </xdr:cNvSpPr>
      </xdr:nvSpPr>
      <xdr:spPr>
        <a:xfrm>
          <a:off x="11391900" y="5114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29</xdr:row>
      <xdr:rowOff>28575</xdr:rowOff>
    </xdr:from>
    <xdr:ext cx="180975" cy="161925"/>
    <xdr:sp>
      <xdr:nvSpPr>
        <xdr:cNvPr id="15" name="Rectangle 15"/>
        <xdr:cNvSpPr>
          <a:spLocks/>
        </xdr:cNvSpPr>
      </xdr:nvSpPr>
      <xdr:spPr>
        <a:xfrm>
          <a:off x="11391900" y="5286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30</xdr:row>
      <xdr:rowOff>28575</xdr:rowOff>
    </xdr:from>
    <xdr:ext cx="180975" cy="161925"/>
    <xdr:sp>
      <xdr:nvSpPr>
        <xdr:cNvPr id="16" name="Rectangle 16"/>
        <xdr:cNvSpPr>
          <a:spLocks/>
        </xdr:cNvSpPr>
      </xdr:nvSpPr>
      <xdr:spPr>
        <a:xfrm>
          <a:off x="11391900" y="5457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31</xdr:row>
      <xdr:rowOff>28575</xdr:rowOff>
    </xdr:from>
    <xdr:ext cx="180975" cy="161925"/>
    <xdr:sp>
      <xdr:nvSpPr>
        <xdr:cNvPr id="17" name="Rectangle 17"/>
        <xdr:cNvSpPr>
          <a:spLocks/>
        </xdr:cNvSpPr>
      </xdr:nvSpPr>
      <xdr:spPr>
        <a:xfrm>
          <a:off x="11391900" y="5629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32</xdr:row>
      <xdr:rowOff>133350</xdr:rowOff>
    </xdr:from>
    <xdr:ext cx="180975" cy="161925"/>
    <xdr:sp>
      <xdr:nvSpPr>
        <xdr:cNvPr id="18" name="Rectangle 18"/>
        <xdr:cNvSpPr>
          <a:spLocks/>
        </xdr:cNvSpPr>
      </xdr:nvSpPr>
      <xdr:spPr>
        <a:xfrm>
          <a:off x="11382375" y="590550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33</xdr:row>
      <xdr:rowOff>28575</xdr:rowOff>
    </xdr:from>
    <xdr:ext cx="180975" cy="161925"/>
    <xdr:sp>
      <xdr:nvSpPr>
        <xdr:cNvPr id="19" name="Rectangle 19"/>
        <xdr:cNvSpPr>
          <a:spLocks/>
        </xdr:cNvSpPr>
      </xdr:nvSpPr>
      <xdr:spPr>
        <a:xfrm>
          <a:off x="11391900" y="6086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34</xdr:row>
      <xdr:rowOff>28575</xdr:rowOff>
    </xdr:from>
    <xdr:ext cx="180975" cy="161925"/>
    <xdr:sp>
      <xdr:nvSpPr>
        <xdr:cNvPr id="20" name="Rectangle 20"/>
        <xdr:cNvSpPr>
          <a:spLocks/>
        </xdr:cNvSpPr>
      </xdr:nvSpPr>
      <xdr:spPr>
        <a:xfrm>
          <a:off x="11391900" y="6257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38100</xdr:colOff>
      <xdr:row>37</xdr:row>
      <xdr:rowOff>28575</xdr:rowOff>
    </xdr:from>
    <xdr:ext cx="180975" cy="161925"/>
    <xdr:sp>
      <xdr:nvSpPr>
        <xdr:cNvPr id="21" name="Rectangle 21"/>
        <xdr:cNvSpPr>
          <a:spLocks/>
        </xdr:cNvSpPr>
      </xdr:nvSpPr>
      <xdr:spPr>
        <a:xfrm>
          <a:off x="1514475" y="6772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37</xdr:row>
      <xdr:rowOff>28575</xdr:rowOff>
    </xdr:from>
    <xdr:ext cx="180975" cy="161925"/>
    <xdr:sp>
      <xdr:nvSpPr>
        <xdr:cNvPr id="22" name="Rectangle 22"/>
        <xdr:cNvSpPr>
          <a:spLocks/>
        </xdr:cNvSpPr>
      </xdr:nvSpPr>
      <xdr:spPr>
        <a:xfrm>
          <a:off x="11391900" y="6772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19</xdr:row>
      <xdr:rowOff>9525</xdr:rowOff>
    </xdr:from>
    <xdr:ext cx="180975" cy="333375"/>
    <xdr:grpSp>
      <xdr:nvGrpSpPr>
        <xdr:cNvPr id="23" name="Group 23"/>
        <xdr:cNvGrpSpPr>
          <a:grpSpLocks/>
        </xdr:cNvGrpSpPr>
      </xdr:nvGrpSpPr>
      <xdr:grpSpPr>
        <a:xfrm>
          <a:off x="11391900" y="3324225"/>
          <a:ext cx="180975" cy="333375"/>
          <a:chOff x="1145" y="369"/>
          <a:chExt cx="19" cy="3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1145" y="387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145" y="369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</xdr:col>
      <xdr:colOff>28575</xdr:colOff>
      <xdr:row>31</xdr:row>
      <xdr:rowOff>9525</xdr:rowOff>
    </xdr:from>
    <xdr:ext cx="180975" cy="161925"/>
    <xdr:sp>
      <xdr:nvSpPr>
        <xdr:cNvPr id="26" name="Rectangle 26"/>
        <xdr:cNvSpPr>
          <a:spLocks/>
        </xdr:cNvSpPr>
      </xdr:nvSpPr>
      <xdr:spPr>
        <a:xfrm>
          <a:off x="1504950" y="5610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25</xdr:row>
      <xdr:rowOff>9525</xdr:rowOff>
    </xdr:from>
    <xdr:ext cx="180975" cy="161925"/>
    <xdr:sp>
      <xdr:nvSpPr>
        <xdr:cNvPr id="27" name="Rectangle 27"/>
        <xdr:cNvSpPr>
          <a:spLocks/>
        </xdr:cNvSpPr>
      </xdr:nvSpPr>
      <xdr:spPr>
        <a:xfrm>
          <a:off x="11382375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" sqref="C1:O32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" bestFit="1" customWidth="1"/>
    <col min="4" max="4" width="7.625" style="4" customWidth="1"/>
    <col min="5" max="5" width="7.625" style="73" customWidth="1"/>
    <col min="6" max="6" width="7.625" style="4" customWidth="1"/>
    <col min="7" max="7" width="7.625" style="73" customWidth="1"/>
    <col min="8" max="8" width="9.625" style="4" customWidth="1"/>
    <col min="9" max="9" width="7.625" style="73" customWidth="1"/>
    <col min="10" max="10" width="9.625" style="4" customWidth="1"/>
    <col min="11" max="11" width="7.625" style="73" customWidth="1"/>
    <col min="12" max="12" width="9.625" style="4" customWidth="1"/>
    <col min="13" max="13" width="7.625" style="73" customWidth="1"/>
    <col min="14" max="14" width="9.625" style="4" customWidth="1"/>
    <col min="15" max="15" width="7.625" style="73" customWidth="1"/>
    <col min="21" max="21" width="8.75390625" style="0" customWidth="1"/>
  </cols>
  <sheetData>
    <row r="1" spans="1:15" ht="13.5" customHeight="1">
      <c r="A1" s="370"/>
      <c r="C1" s="372" t="s">
        <v>251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ht="13.5">
      <c r="A2" s="370"/>
    </row>
    <row r="3" spans="1:15" ht="13.5">
      <c r="A3" s="370"/>
      <c r="C3" s="5" t="s">
        <v>0</v>
      </c>
      <c r="D3" s="6" t="s">
        <v>1</v>
      </c>
      <c r="E3" s="74"/>
      <c r="F3" s="6" t="s">
        <v>2</v>
      </c>
      <c r="G3" s="74"/>
      <c r="H3" s="6" t="s">
        <v>77</v>
      </c>
      <c r="I3" s="81"/>
      <c r="J3" s="64" t="s">
        <v>3</v>
      </c>
      <c r="K3" s="74"/>
      <c r="L3" s="6" t="s">
        <v>4</v>
      </c>
      <c r="M3" s="74"/>
      <c r="N3" s="6" t="s">
        <v>5</v>
      </c>
      <c r="O3" s="74"/>
    </row>
    <row r="4" spans="1:15" ht="13.5">
      <c r="A4" s="370"/>
      <c r="C4" s="7"/>
      <c r="D4" s="8" t="s">
        <v>123</v>
      </c>
      <c r="E4" s="75"/>
      <c r="F4" s="8" t="s">
        <v>6</v>
      </c>
      <c r="G4" s="75"/>
      <c r="H4" s="8" t="s">
        <v>6</v>
      </c>
      <c r="I4" s="82"/>
      <c r="J4" s="65" t="s">
        <v>6</v>
      </c>
      <c r="K4" s="75"/>
      <c r="L4" s="8" t="s">
        <v>7</v>
      </c>
      <c r="M4" s="75"/>
      <c r="N4" s="8" t="s">
        <v>7</v>
      </c>
      <c r="O4" s="75"/>
    </row>
    <row r="5" spans="1:15" ht="13.5">
      <c r="A5" s="370"/>
      <c r="C5" s="7" t="s">
        <v>8</v>
      </c>
      <c r="D5" s="9"/>
      <c r="E5" s="76" t="s">
        <v>9</v>
      </c>
      <c r="F5" s="9"/>
      <c r="G5" s="76" t="s">
        <v>9</v>
      </c>
      <c r="H5" s="40"/>
      <c r="I5" s="83" t="s">
        <v>9</v>
      </c>
      <c r="J5" s="9"/>
      <c r="K5" s="76" t="s">
        <v>9</v>
      </c>
      <c r="L5" s="9"/>
      <c r="M5" s="76" t="s">
        <v>9</v>
      </c>
      <c r="N5" s="9"/>
      <c r="O5" s="76" t="s">
        <v>9</v>
      </c>
    </row>
    <row r="6" spans="1:15" ht="15" customHeight="1">
      <c r="A6" s="370"/>
      <c r="C6" s="369"/>
      <c r="D6" s="41" t="s">
        <v>147</v>
      </c>
      <c r="E6" s="77" t="s">
        <v>90</v>
      </c>
      <c r="F6" s="41" t="s">
        <v>91</v>
      </c>
      <c r="G6" s="80" t="s">
        <v>90</v>
      </c>
      <c r="H6" s="41" t="s">
        <v>92</v>
      </c>
      <c r="I6" s="80" t="s">
        <v>90</v>
      </c>
      <c r="J6" s="41" t="s">
        <v>92</v>
      </c>
      <c r="K6" s="80" t="s">
        <v>90</v>
      </c>
      <c r="L6" s="41" t="s">
        <v>92</v>
      </c>
      <c r="M6" s="80" t="s">
        <v>90</v>
      </c>
      <c r="N6" s="41" t="s">
        <v>92</v>
      </c>
      <c r="O6" s="80" t="s">
        <v>90</v>
      </c>
    </row>
    <row r="7" spans="1:15" ht="15" customHeight="1">
      <c r="A7" s="370"/>
      <c r="C7" s="13" t="s">
        <v>117</v>
      </c>
      <c r="D7" s="12">
        <v>18635</v>
      </c>
      <c r="E7" s="79">
        <v>-3.8</v>
      </c>
      <c r="F7" s="12">
        <v>514060</v>
      </c>
      <c r="G7" s="79">
        <v>0.6</v>
      </c>
      <c r="H7" s="12">
        <v>15202701</v>
      </c>
      <c r="I7" s="79">
        <v>9.1</v>
      </c>
      <c r="J7" s="12">
        <v>5907499</v>
      </c>
      <c r="K7" s="79">
        <v>6.6</v>
      </c>
      <c r="L7" s="12">
        <v>4577119</v>
      </c>
      <c r="M7" s="79">
        <v>8.2</v>
      </c>
      <c r="N7" s="12">
        <v>809498</v>
      </c>
      <c r="O7" s="79">
        <v>28.5</v>
      </c>
    </row>
    <row r="8" spans="1:15" ht="15" customHeight="1">
      <c r="A8" s="370"/>
      <c r="C8" s="13">
        <v>2</v>
      </c>
      <c r="D8" s="12">
        <v>19366</v>
      </c>
      <c r="E8" s="79">
        <v>3.9</v>
      </c>
      <c r="F8" s="12">
        <v>523810</v>
      </c>
      <c r="G8" s="79">
        <v>1.9</v>
      </c>
      <c r="H8" s="12">
        <v>16265222</v>
      </c>
      <c r="I8" s="79">
        <v>7</v>
      </c>
      <c r="J8" s="12">
        <v>6309484</v>
      </c>
      <c r="K8" s="79">
        <v>6.8</v>
      </c>
      <c r="L8" s="12">
        <v>4777162</v>
      </c>
      <c r="M8" s="79">
        <v>4.4</v>
      </c>
      <c r="N8" s="12">
        <v>895333</v>
      </c>
      <c r="O8" s="79">
        <v>10.6</v>
      </c>
    </row>
    <row r="9" spans="1:15" ht="15" customHeight="1">
      <c r="A9" s="370"/>
      <c r="C9" s="13">
        <v>3</v>
      </c>
      <c r="D9" s="12">
        <v>18709</v>
      </c>
      <c r="E9" s="79">
        <v>-3.4</v>
      </c>
      <c r="F9" s="12">
        <v>528845</v>
      </c>
      <c r="G9" s="79">
        <v>1</v>
      </c>
      <c r="H9" s="12">
        <v>17218708</v>
      </c>
      <c r="I9" s="79">
        <v>5.9</v>
      </c>
      <c r="J9" s="12">
        <v>6755280</v>
      </c>
      <c r="K9" s="79">
        <v>7.1</v>
      </c>
      <c r="L9" s="12">
        <v>5191021</v>
      </c>
      <c r="M9" s="79">
        <v>8.7</v>
      </c>
      <c r="N9" s="12">
        <v>932000</v>
      </c>
      <c r="O9" s="79">
        <v>4.1</v>
      </c>
    </row>
    <row r="10" spans="1:16" ht="15" customHeight="1">
      <c r="A10" s="370"/>
      <c r="C10" s="13">
        <v>4</v>
      </c>
      <c r="D10" s="12">
        <v>18096</v>
      </c>
      <c r="E10" s="79">
        <v>-3.3</v>
      </c>
      <c r="F10" s="12">
        <v>524826</v>
      </c>
      <c r="G10" s="79">
        <v>-0.8</v>
      </c>
      <c r="H10" s="12">
        <v>16810547</v>
      </c>
      <c r="I10" s="79">
        <v>-2.4</v>
      </c>
      <c r="J10" s="12">
        <v>6673936</v>
      </c>
      <c r="K10" s="79">
        <v>-1.2</v>
      </c>
      <c r="L10" s="12">
        <v>5017225</v>
      </c>
      <c r="M10" s="79">
        <v>-3.3</v>
      </c>
      <c r="N10" s="12">
        <v>855447</v>
      </c>
      <c r="O10" s="79">
        <v>-8.2</v>
      </c>
      <c r="P10" s="115"/>
    </row>
    <row r="11" spans="1:16" ht="15" customHeight="1">
      <c r="A11" s="370"/>
      <c r="C11" s="13">
        <v>5</v>
      </c>
      <c r="D11" s="12">
        <v>18382</v>
      </c>
      <c r="E11" s="79">
        <v>1.6</v>
      </c>
      <c r="F11" s="12">
        <v>514853</v>
      </c>
      <c r="G11" s="79">
        <v>-1.9</v>
      </c>
      <c r="H11" s="12">
        <v>15911106</v>
      </c>
      <c r="I11" s="79">
        <v>-5.4</v>
      </c>
      <c r="J11" s="12">
        <v>6465710</v>
      </c>
      <c r="K11" s="79">
        <v>-3.1</v>
      </c>
      <c r="L11" s="12">
        <v>4809671</v>
      </c>
      <c r="M11" s="79">
        <v>-4.1</v>
      </c>
      <c r="N11" s="12">
        <v>614005</v>
      </c>
      <c r="O11" s="79">
        <v>-28.2</v>
      </c>
      <c r="P11" s="115"/>
    </row>
    <row r="12" spans="1:16" ht="15" customHeight="1">
      <c r="A12" s="370"/>
      <c r="C12" s="13">
        <v>6</v>
      </c>
      <c r="D12" s="12">
        <v>17200</v>
      </c>
      <c r="E12" s="79">
        <v>-6.4</v>
      </c>
      <c r="F12" s="12">
        <v>502232</v>
      </c>
      <c r="G12" s="79">
        <v>-2.5</v>
      </c>
      <c r="H12" s="12">
        <v>15570122</v>
      </c>
      <c r="I12" s="79">
        <v>-2.1</v>
      </c>
      <c r="J12" s="12">
        <v>6413435</v>
      </c>
      <c r="K12" s="79">
        <v>-0.8</v>
      </c>
      <c r="L12" s="12">
        <v>4852245</v>
      </c>
      <c r="M12" s="79">
        <v>0.9</v>
      </c>
      <c r="N12" s="12">
        <v>512372</v>
      </c>
      <c r="O12" s="79">
        <v>-16.6</v>
      </c>
      <c r="P12" s="115"/>
    </row>
    <row r="13" spans="1:16" ht="15" customHeight="1">
      <c r="A13" s="370"/>
      <c r="C13" s="13">
        <v>7</v>
      </c>
      <c r="D13" s="12">
        <v>17479</v>
      </c>
      <c r="E13" s="79">
        <v>1.6</v>
      </c>
      <c r="F13" s="12">
        <v>495584</v>
      </c>
      <c r="G13" s="79">
        <v>-1.3</v>
      </c>
      <c r="H13" s="12">
        <v>16162954</v>
      </c>
      <c r="I13" s="79">
        <v>3.8</v>
      </c>
      <c r="J13" s="12">
        <v>6669552</v>
      </c>
      <c r="K13" s="79">
        <v>4</v>
      </c>
      <c r="L13" s="12">
        <v>5169326</v>
      </c>
      <c r="M13" s="79">
        <v>6.5</v>
      </c>
      <c r="N13" s="12">
        <v>540978</v>
      </c>
      <c r="O13" s="79">
        <v>5.6</v>
      </c>
      <c r="P13" s="137"/>
    </row>
    <row r="14" spans="1:16" ht="15" customHeight="1">
      <c r="A14" s="370"/>
      <c r="C14" s="13">
        <v>8</v>
      </c>
      <c r="D14" s="12">
        <v>16615</v>
      </c>
      <c r="E14" s="79">
        <v>-4.9</v>
      </c>
      <c r="F14" s="12">
        <v>487605</v>
      </c>
      <c r="G14" s="79">
        <v>-1.6</v>
      </c>
      <c r="H14" s="12">
        <v>16380538</v>
      </c>
      <c r="I14" s="79">
        <v>1.3</v>
      </c>
      <c r="J14" s="12">
        <v>6755661</v>
      </c>
      <c r="K14" s="79">
        <v>1.3</v>
      </c>
      <c r="L14" s="12">
        <v>5211665</v>
      </c>
      <c r="M14" s="79">
        <v>0.8</v>
      </c>
      <c r="N14" s="12">
        <v>610950</v>
      </c>
      <c r="O14" s="79">
        <v>12.9</v>
      </c>
      <c r="P14" s="137"/>
    </row>
    <row r="15" spans="1:16" ht="15" customHeight="1">
      <c r="A15" s="370"/>
      <c r="C15" s="13">
        <v>9</v>
      </c>
      <c r="D15" s="12">
        <v>16354</v>
      </c>
      <c r="E15" s="79">
        <v>-1.6</v>
      </c>
      <c r="F15" s="12">
        <v>486103</v>
      </c>
      <c r="G15" s="79">
        <v>-0.3</v>
      </c>
      <c r="H15" s="12">
        <v>17008725</v>
      </c>
      <c r="I15" s="79">
        <v>3.8</v>
      </c>
      <c r="J15" s="12">
        <v>6960748</v>
      </c>
      <c r="K15" s="79">
        <v>3</v>
      </c>
      <c r="L15" s="12">
        <v>5367913</v>
      </c>
      <c r="M15" s="79">
        <v>3</v>
      </c>
      <c r="N15" s="12">
        <v>715543</v>
      </c>
      <c r="O15" s="79">
        <v>17.1</v>
      </c>
      <c r="P15" s="137"/>
    </row>
    <row r="16" spans="1:16" ht="15" customHeight="1">
      <c r="A16" s="370"/>
      <c r="C16" s="13">
        <v>10</v>
      </c>
      <c r="D16" s="12">
        <v>17098</v>
      </c>
      <c r="E16" s="79">
        <v>4.5</v>
      </c>
      <c r="F16" s="12">
        <v>486036</v>
      </c>
      <c r="G16" s="79">
        <v>0</v>
      </c>
      <c r="H16" s="12">
        <v>16341886</v>
      </c>
      <c r="I16" s="79">
        <v>-3.9</v>
      </c>
      <c r="J16" s="12">
        <v>6747735</v>
      </c>
      <c r="K16" s="79">
        <v>-3.1</v>
      </c>
      <c r="L16" s="12">
        <v>5083979</v>
      </c>
      <c r="M16" s="79">
        <v>-5.3</v>
      </c>
      <c r="N16" s="12">
        <v>751199</v>
      </c>
      <c r="O16" s="79">
        <v>5</v>
      </c>
      <c r="P16" s="137"/>
    </row>
    <row r="17" spans="1:16" ht="15" customHeight="1">
      <c r="A17" s="370"/>
      <c r="C17" s="13">
        <v>11</v>
      </c>
      <c r="D17" s="12">
        <v>15781</v>
      </c>
      <c r="E17" s="79">
        <v>-7.7</v>
      </c>
      <c r="F17" s="12">
        <v>467232</v>
      </c>
      <c r="G17" s="367">
        <v>-3.9</v>
      </c>
      <c r="H17" s="12">
        <v>15912187</v>
      </c>
      <c r="I17" s="79">
        <v>-2.6</v>
      </c>
      <c r="J17" s="12">
        <v>6662515</v>
      </c>
      <c r="K17" s="79">
        <v>-1.3</v>
      </c>
      <c r="L17" s="12">
        <v>5042653</v>
      </c>
      <c r="M17" s="79">
        <v>-0.8</v>
      </c>
      <c r="N17" s="12">
        <v>586166</v>
      </c>
      <c r="O17" s="79">
        <v>-22</v>
      </c>
      <c r="P17" s="137"/>
    </row>
    <row r="18" spans="1:16" ht="15" customHeight="1">
      <c r="A18" s="370"/>
      <c r="C18" s="13">
        <v>12</v>
      </c>
      <c r="D18" s="12">
        <v>15736</v>
      </c>
      <c r="E18" s="79">
        <v>-0.3</v>
      </c>
      <c r="F18" s="12">
        <v>461184</v>
      </c>
      <c r="G18" s="79">
        <v>-1.3</v>
      </c>
      <c r="H18" s="12">
        <v>16610776</v>
      </c>
      <c r="I18" s="79">
        <v>4.4</v>
      </c>
      <c r="J18" s="12">
        <v>6793235</v>
      </c>
      <c r="K18" s="79">
        <v>2</v>
      </c>
      <c r="L18" s="12">
        <v>5290585</v>
      </c>
      <c r="M18" s="79">
        <v>4.9</v>
      </c>
      <c r="N18" s="12">
        <v>579273</v>
      </c>
      <c r="O18" s="79">
        <v>-1.2</v>
      </c>
      <c r="P18" s="137"/>
    </row>
    <row r="19" spans="1:16" ht="15" customHeight="1">
      <c r="A19" s="370"/>
      <c r="C19" s="13">
        <v>13</v>
      </c>
      <c r="D19" s="12">
        <v>14630</v>
      </c>
      <c r="E19" s="79">
        <v>-7</v>
      </c>
      <c r="F19" s="12">
        <v>455455</v>
      </c>
      <c r="G19" s="79">
        <v>-1.2</v>
      </c>
      <c r="H19" s="12">
        <v>16186259</v>
      </c>
      <c r="I19" s="79">
        <v>-2.6</v>
      </c>
      <c r="J19" s="12">
        <v>6438066</v>
      </c>
      <c r="K19" s="79">
        <v>-5.2</v>
      </c>
      <c r="L19" s="12">
        <v>4967372</v>
      </c>
      <c r="M19" s="79">
        <v>-6.1</v>
      </c>
      <c r="N19" s="12">
        <v>619524</v>
      </c>
      <c r="O19" s="79">
        <v>6.9</v>
      </c>
      <c r="P19" s="137"/>
    </row>
    <row r="20" spans="1:16" ht="15" customHeight="1">
      <c r="A20" s="370"/>
      <c r="C20" s="13">
        <v>14</v>
      </c>
      <c r="D20" s="12">
        <v>13730</v>
      </c>
      <c r="E20" s="79">
        <v>-6</v>
      </c>
      <c r="F20" s="12">
        <v>437004</v>
      </c>
      <c r="G20" s="79">
        <v>-3.8</v>
      </c>
      <c r="H20" s="12">
        <v>16185060</v>
      </c>
      <c r="I20" s="79">
        <v>0.2</v>
      </c>
      <c r="J20" s="12">
        <v>6712574</v>
      </c>
      <c r="K20" s="79">
        <v>4.7</v>
      </c>
      <c r="L20" s="12">
        <v>5296559</v>
      </c>
      <c r="M20" s="79">
        <v>7.2</v>
      </c>
      <c r="N20" s="12">
        <v>566821</v>
      </c>
      <c r="O20" s="79">
        <v>-8.1</v>
      </c>
      <c r="P20" s="137"/>
    </row>
    <row r="21" spans="1:16" ht="15" customHeight="1">
      <c r="A21" s="370"/>
      <c r="C21" s="13">
        <v>15</v>
      </c>
      <c r="D21" s="12">
        <v>13922</v>
      </c>
      <c r="E21" s="79">
        <v>1.4</v>
      </c>
      <c r="F21" s="12">
        <v>433906</v>
      </c>
      <c r="G21" s="79">
        <v>-0.7</v>
      </c>
      <c r="H21" s="12">
        <v>15963846</v>
      </c>
      <c r="I21" s="79">
        <v>-1.4</v>
      </c>
      <c r="J21" s="12">
        <v>6400370</v>
      </c>
      <c r="K21" s="79">
        <v>-4.7</v>
      </c>
      <c r="L21" s="12">
        <v>5099011</v>
      </c>
      <c r="M21" s="79">
        <v>-3.7</v>
      </c>
      <c r="N21" s="12">
        <v>491772</v>
      </c>
      <c r="O21" s="79">
        <v>-13.2</v>
      </c>
      <c r="P21" s="137"/>
    </row>
    <row r="22" spans="1:16" ht="15" customHeight="1">
      <c r="A22" s="370"/>
      <c r="C22" s="13">
        <v>16</v>
      </c>
      <c r="D22" s="12">
        <v>12947</v>
      </c>
      <c r="E22" s="79">
        <v>-7</v>
      </c>
      <c r="F22" s="12">
        <v>433061</v>
      </c>
      <c r="G22" s="79">
        <v>-0.2</v>
      </c>
      <c r="H22" s="12">
        <v>16699764</v>
      </c>
      <c r="I22" s="79">
        <v>4.6</v>
      </c>
      <c r="J22" s="12">
        <v>6593739</v>
      </c>
      <c r="K22" s="79">
        <v>3</v>
      </c>
      <c r="L22" s="12">
        <v>5313268</v>
      </c>
      <c r="M22" s="79">
        <v>4.2</v>
      </c>
      <c r="N22" s="12">
        <v>532295</v>
      </c>
      <c r="O22" s="79">
        <v>8.2</v>
      </c>
      <c r="P22" s="137"/>
    </row>
    <row r="23" spans="1:16" ht="15" customHeight="1">
      <c r="A23" s="370"/>
      <c r="C23" s="13">
        <v>17</v>
      </c>
      <c r="D23" s="12">
        <v>13228</v>
      </c>
      <c r="E23" s="79">
        <v>2.2</v>
      </c>
      <c r="F23" s="12">
        <v>441562</v>
      </c>
      <c r="G23" s="79">
        <v>2</v>
      </c>
      <c r="H23" s="12">
        <v>17322744</v>
      </c>
      <c r="I23" s="79">
        <v>3.7</v>
      </c>
      <c r="J23" s="12">
        <v>6738475</v>
      </c>
      <c r="K23" s="79">
        <v>2.2</v>
      </c>
      <c r="L23" s="12">
        <v>5461760</v>
      </c>
      <c r="M23" s="79">
        <v>2.8</v>
      </c>
      <c r="N23" s="12">
        <v>658236</v>
      </c>
      <c r="O23" s="79">
        <v>23.7</v>
      </c>
      <c r="P23" s="137"/>
    </row>
    <row r="24" spans="1:16" ht="15" customHeight="1">
      <c r="A24" s="370"/>
      <c r="C24" s="13">
        <v>18</v>
      </c>
      <c r="D24" s="12">
        <v>12525</v>
      </c>
      <c r="E24" s="79">
        <v>-5.3</v>
      </c>
      <c r="F24" s="12">
        <v>446948</v>
      </c>
      <c r="G24" s="79">
        <v>1.2</v>
      </c>
      <c r="H24" s="12">
        <v>18234667</v>
      </c>
      <c r="I24" s="79">
        <v>5.3</v>
      </c>
      <c r="J24" s="12">
        <v>6923274</v>
      </c>
      <c r="K24" s="79">
        <v>2.7</v>
      </c>
      <c r="L24" s="12">
        <v>5656623</v>
      </c>
      <c r="M24" s="79">
        <v>3.6</v>
      </c>
      <c r="N24" s="12">
        <v>774538</v>
      </c>
      <c r="O24" s="79">
        <v>17.7</v>
      </c>
      <c r="P24" s="137"/>
    </row>
    <row r="25" spans="1:16" ht="15" customHeight="1">
      <c r="A25" s="370"/>
      <c r="C25" s="13">
        <v>19</v>
      </c>
      <c r="D25" s="12">
        <v>12427</v>
      </c>
      <c r="E25" s="79">
        <v>-0.8</v>
      </c>
      <c r="F25" s="12">
        <v>457695</v>
      </c>
      <c r="G25" s="79">
        <v>2.4</v>
      </c>
      <c r="H25" s="12">
        <v>19410264</v>
      </c>
      <c r="I25" s="79">
        <v>6.4</v>
      </c>
      <c r="J25" s="12">
        <v>7117065</v>
      </c>
      <c r="K25" s="79">
        <v>2.8</v>
      </c>
      <c r="L25" s="12">
        <v>5730490</v>
      </c>
      <c r="M25" s="79">
        <v>1.3</v>
      </c>
      <c r="N25" s="12">
        <v>782134</v>
      </c>
      <c r="O25" s="79">
        <v>1</v>
      </c>
      <c r="P25" s="137"/>
    </row>
    <row r="26" spans="1:16" ht="15" customHeight="1">
      <c r="A26" s="371"/>
      <c r="C26" s="13">
        <v>20</v>
      </c>
      <c r="D26" s="12">
        <v>12535</v>
      </c>
      <c r="E26" s="79">
        <v>0.9</v>
      </c>
      <c r="F26" s="12">
        <v>446577</v>
      </c>
      <c r="G26" s="79">
        <v>-2.4</v>
      </c>
      <c r="H26" s="12">
        <v>19177718</v>
      </c>
      <c r="I26" s="79">
        <v>-1.2</v>
      </c>
      <c r="J26" s="12">
        <v>6858635</v>
      </c>
      <c r="K26" s="79">
        <v>-3.6</v>
      </c>
      <c r="L26" s="167">
        <v>5530341</v>
      </c>
      <c r="M26" s="79">
        <v>-3.5</v>
      </c>
      <c r="N26" s="12">
        <v>749900</v>
      </c>
      <c r="O26" s="79">
        <v>-4.1</v>
      </c>
      <c r="P26" s="137"/>
    </row>
    <row r="27" spans="1:15" ht="15" customHeight="1">
      <c r="A27" s="69"/>
      <c r="C27" s="13">
        <v>21</v>
      </c>
      <c r="D27" s="12">
        <v>11266</v>
      </c>
      <c r="E27" s="79">
        <v>-10.1</v>
      </c>
      <c r="F27" s="12">
        <v>411551</v>
      </c>
      <c r="G27" s="79">
        <v>-7.8</v>
      </c>
      <c r="H27" s="12">
        <v>15050953</v>
      </c>
      <c r="I27" s="79">
        <v>-21.5</v>
      </c>
      <c r="J27" s="12">
        <v>5749816</v>
      </c>
      <c r="K27" s="79">
        <v>-16.2</v>
      </c>
      <c r="L27" s="167">
        <v>4307292</v>
      </c>
      <c r="M27" s="79">
        <v>-22.1</v>
      </c>
      <c r="N27" s="12">
        <v>552726</v>
      </c>
      <c r="O27" s="79">
        <v>-26.3</v>
      </c>
    </row>
    <row r="28" spans="1:15" ht="15" customHeight="1">
      <c r="A28" s="69"/>
      <c r="C28" s="13">
        <v>22</v>
      </c>
      <c r="D28" s="12">
        <v>10768</v>
      </c>
      <c r="E28" s="131" t="s">
        <v>255</v>
      </c>
      <c r="F28" s="12">
        <v>409030</v>
      </c>
      <c r="G28" s="131" t="s">
        <v>256</v>
      </c>
      <c r="H28" s="12">
        <v>15793109</v>
      </c>
      <c r="I28" s="79">
        <v>4.9</v>
      </c>
      <c r="J28" s="12">
        <v>5982464</v>
      </c>
      <c r="K28" s="79">
        <v>4</v>
      </c>
      <c r="L28" s="167">
        <v>4747907</v>
      </c>
      <c r="M28" s="79">
        <v>10.2</v>
      </c>
      <c r="N28" s="12">
        <v>482872</v>
      </c>
      <c r="O28" s="131" t="s">
        <v>257</v>
      </c>
    </row>
    <row r="29" spans="1:15" ht="15" customHeight="1">
      <c r="A29" s="69"/>
      <c r="C29" s="13">
        <v>23</v>
      </c>
      <c r="D29" s="12">
        <v>11194</v>
      </c>
      <c r="E29" s="131">
        <v>4</v>
      </c>
      <c r="F29" s="12">
        <v>396465</v>
      </c>
      <c r="G29" s="131" t="s">
        <v>258</v>
      </c>
      <c r="H29" s="12">
        <v>14949739</v>
      </c>
      <c r="I29" s="131" t="s">
        <v>259</v>
      </c>
      <c r="J29" s="12">
        <v>5651737</v>
      </c>
      <c r="K29" s="131" t="s">
        <v>260</v>
      </c>
      <c r="L29" s="167">
        <v>4512225</v>
      </c>
      <c r="M29" s="131" t="s">
        <v>261</v>
      </c>
      <c r="N29" s="12">
        <v>380811</v>
      </c>
      <c r="O29" s="131" t="s">
        <v>262</v>
      </c>
    </row>
    <row r="30" spans="1:15" ht="13.5">
      <c r="A30" s="69"/>
      <c r="C30" s="13">
        <v>24</v>
      </c>
      <c r="D30" s="12">
        <v>10431</v>
      </c>
      <c r="E30" s="131" t="s">
        <v>263</v>
      </c>
      <c r="F30" s="12">
        <v>393687</v>
      </c>
      <c r="G30" s="131" t="s">
        <v>264</v>
      </c>
      <c r="H30" s="12">
        <v>15707724</v>
      </c>
      <c r="I30" s="131">
        <v>5.1</v>
      </c>
      <c r="J30" s="12">
        <v>5903797</v>
      </c>
      <c r="K30" s="131">
        <v>4.5</v>
      </c>
      <c r="L30" s="167">
        <v>4783599</v>
      </c>
      <c r="M30" s="131">
        <v>6</v>
      </c>
      <c r="N30" s="12">
        <v>431513</v>
      </c>
      <c r="O30" s="131">
        <v>13.3</v>
      </c>
    </row>
    <row r="31" spans="1:15" ht="13.5">
      <c r="A31" s="69"/>
      <c r="C31" s="13">
        <v>25</v>
      </c>
      <c r="D31" s="12">
        <v>10037</v>
      </c>
      <c r="E31" s="131" t="s">
        <v>265</v>
      </c>
      <c r="F31" s="12">
        <v>388877</v>
      </c>
      <c r="G31" s="131" t="s">
        <v>266</v>
      </c>
      <c r="H31" s="12">
        <v>15699131</v>
      </c>
      <c r="I31" s="131" t="s">
        <v>267</v>
      </c>
      <c r="J31" s="12">
        <v>5993632</v>
      </c>
      <c r="K31" s="131">
        <v>1.5</v>
      </c>
      <c r="L31" s="167">
        <v>4945132</v>
      </c>
      <c r="M31" s="131">
        <v>3.4</v>
      </c>
      <c r="N31" s="12">
        <v>438619</v>
      </c>
      <c r="O31" s="79">
        <v>1.6</v>
      </c>
    </row>
    <row r="32" spans="1:15" ht="13.5">
      <c r="A32" s="69"/>
      <c r="C32" s="13">
        <v>26</v>
      </c>
      <c r="D32" s="12">
        <v>9777</v>
      </c>
      <c r="E32" s="131">
        <v>-2.6</v>
      </c>
      <c r="F32" s="12">
        <v>386924</v>
      </c>
      <c r="G32" s="131">
        <v>-0.5</v>
      </c>
      <c r="H32" s="12">
        <v>16050724</v>
      </c>
      <c r="I32" s="131">
        <v>2.2</v>
      </c>
      <c r="J32" s="12">
        <v>5908799</v>
      </c>
      <c r="K32" s="131">
        <v>-1.4</v>
      </c>
      <c r="L32" s="167">
        <v>4872360</v>
      </c>
      <c r="M32" s="131">
        <v>-1.5</v>
      </c>
      <c r="N32" s="12">
        <v>509727</v>
      </c>
      <c r="O32" s="131">
        <v>16.2</v>
      </c>
    </row>
    <row r="33" ht="13.5">
      <c r="A33" s="69"/>
    </row>
    <row r="37" ht="13.5">
      <c r="J37" s="1"/>
    </row>
  </sheetData>
  <mergeCells count="2">
    <mergeCell ref="A1:A26"/>
    <mergeCell ref="C1:O1"/>
  </mergeCells>
  <printOptions verticalCentered="1"/>
  <pageMargins left="0.7874015748031497" right="0.5905511811023623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2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59" bestFit="1" customWidth="1"/>
    <col min="5" max="5" width="13.125" style="59" customWidth="1"/>
    <col min="6" max="6" width="10.375" style="68" customWidth="1"/>
    <col min="7" max="7" width="10.625" style="95" customWidth="1"/>
    <col min="8" max="8" width="12.75390625" style="99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86</v>
      </c>
    </row>
    <row r="3" ht="13.5">
      <c r="B3" t="s">
        <v>88</v>
      </c>
    </row>
    <row r="4" ht="13.5">
      <c r="D4" s="59" t="s">
        <v>89</v>
      </c>
    </row>
    <row r="6" spans="4:8" s="39" customFormat="1" ht="13.5"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4:8" s="39" customFormat="1" ht="13.5">
      <c r="D7" s="55" t="s">
        <v>134</v>
      </c>
      <c r="E7" s="55" t="s">
        <v>134</v>
      </c>
      <c r="F7" s="66" t="s">
        <v>33</v>
      </c>
      <c r="G7" s="96" t="s">
        <v>33</v>
      </c>
      <c r="H7" s="98"/>
    </row>
    <row r="8" spans="3:8" s="39" customFormat="1" ht="13.5">
      <c r="C8" s="39" t="s">
        <v>73</v>
      </c>
      <c r="D8" s="58">
        <f>D10+D11</f>
        <v>1072453914</v>
      </c>
      <c r="E8" s="58">
        <f>E10+E11</f>
        <v>1168262423</v>
      </c>
      <c r="F8" s="66">
        <v>100</v>
      </c>
      <c r="G8" s="96">
        <f>(E8/D8-1)*100</f>
        <v>8.933578193831826</v>
      </c>
      <c r="H8" s="98">
        <f>E8-D8</f>
        <v>95808509</v>
      </c>
    </row>
    <row r="9" spans="6:8" s="39" customFormat="1" ht="13.5">
      <c r="F9" s="66"/>
      <c r="G9" s="96"/>
      <c r="H9" s="98"/>
    </row>
    <row r="10" spans="3:8" s="39" customFormat="1" ht="13.5">
      <c r="C10" s="39" t="s">
        <v>74</v>
      </c>
      <c r="D10" s="58">
        <f>D13+D17+SUM(D25:D45)</f>
        <v>993484939</v>
      </c>
      <c r="E10" s="58">
        <f>E13+E17+SUM(E25:E45)</f>
        <v>1081766253</v>
      </c>
      <c r="F10" s="66">
        <f>E10/E8*100</f>
        <v>92.5961694652572</v>
      </c>
      <c r="G10" s="96">
        <f>(E10/D10-1)*100</f>
        <v>8.88602439095456</v>
      </c>
      <c r="H10" s="98">
        <f>E10-D10</f>
        <v>88281314</v>
      </c>
    </row>
    <row r="11" spans="3:19" s="39" customFormat="1" ht="13.5">
      <c r="C11" s="39" t="s">
        <v>75</v>
      </c>
      <c r="D11" s="172">
        <f>SUM(D46:D64)</f>
        <v>78968975</v>
      </c>
      <c r="E11" s="172">
        <f>SUM(E46:E64)</f>
        <v>86496170</v>
      </c>
      <c r="F11" s="66">
        <f>E11/E8*100</f>
        <v>7.4038305347427915</v>
      </c>
      <c r="G11" s="96">
        <f>(E11/D11-1)*100</f>
        <v>9.531838294722705</v>
      </c>
      <c r="H11" s="98">
        <f>E11-D11</f>
        <v>7527195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5:19" s="39" customFormat="1" ht="13.5">
      <c r="E12" s="60"/>
      <c r="F12" s="66"/>
      <c r="G12" s="96"/>
      <c r="H12" s="98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s="39" customFormat="1" ht="13.5">
      <c r="A13" s="39">
        <v>3</v>
      </c>
      <c r="B13" s="101">
        <v>100</v>
      </c>
      <c r="C13" s="101" t="s">
        <v>37</v>
      </c>
      <c r="D13" s="155">
        <v>95059559</v>
      </c>
      <c r="E13" s="155">
        <v>101914599</v>
      </c>
      <c r="F13" s="102">
        <f aca="true" t="shared" si="0" ref="F13:F26">E13/E$8*100</f>
        <v>8.72360498750716</v>
      </c>
      <c r="G13" s="103">
        <f>(E13/D13-1)*100</f>
        <v>7.211310542688287</v>
      </c>
      <c r="H13" s="104">
        <f aca="true" t="shared" si="1" ref="H13:H64">E13-D13</f>
        <v>6855040</v>
      </c>
      <c r="J13" s="157">
        <f>IF($A13=1,D13,"")</f>
      </c>
      <c r="K13" s="157">
        <f>IF($A13=2,$D13,"")</f>
      </c>
      <c r="L13" s="157">
        <f>IF($A13=3,$D13,"")</f>
        <v>95059559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101914599</v>
      </c>
      <c r="R13" s="157">
        <f>IF($A13=4,E13,"")</f>
      </c>
      <c r="S13" s="157">
        <f>IF($A13=5,E13,"")</f>
      </c>
    </row>
    <row r="14" spans="1:19" s="39" customFormat="1" ht="13.5">
      <c r="A14" s="39">
        <v>3</v>
      </c>
      <c r="B14" s="101">
        <v>101</v>
      </c>
      <c r="C14" s="105" t="s">
        <v>129</v>
      </c>
      <c r="D14" s="156">
        <v>7665204</v>
      </c>
      <c r="E14" s="155">
        <v>7750553</v>
      </c>
      <c r="F14" s="102">
        <f t="shared" si="0"/>
        <v>0.6634256865077651</v>
      </c>
      <c r="G14" s="103">
        <f aca="true" t="shared" si="2" ref="G14:G38">(E14/D14-1)*100</f>
        <v>1.1134602549390804</v>
      </c>
      <c r="H14" s="104">
        <f t="shared" si="1"/>
        <v>85349</v>
      </c>
      <c r="J14" s="157">
        <f aca="true" t="shared" si="3" ref="J14:J64">IF($A14=1,D14,"")</f>
      </c>
      <c r="K14" s="157">
        <f aca="true" t="shared" si="4" ref="K14:K64">IF($A14=2,$D14,"")</f>
      </c>
      <c r="L14" s="157">
        <f aca="true" t="shared" si="5" ref="L14:L64">IF($A14=3,$D14,"")</f>
        <v>7665204</v>
      </c>
      <c r="M14" s="157">
        <f aca="true" t="shared" si="6" ref="M14:M64">IF($A14=4,$D14,"")</f>
      </c>
      <c r="N14" s="157">
        <f aca="true" t="shared" si="7" ref="N14:N64">IF($A14=5,$D14,"")</f>
      </c>
      <c r="O14" s="157">
        <f aca="true" t="shared" si="8" ref="O14:O64">IF($A14=1,E14,"")</f>
      </c>
      <c r="P14" s="157">
        <f aca="true" t="shared" si="9" ref="P14:P64">IF($A14=2,E14,"")</f>
      </c>
      <c r="Q14" s="157">
        <f aca="true" t="shared" si="10" ref="Q14:Q64">IF($A14=3,E14,"")</f>
        <v>7750553</v>
      </c>
      <c r="R14" s="157">
        <f aca="true" t="shared" si="11" ref="R14:R64">IF($A14=4,E14,"")</f>
      </c>
      <c r="S14" s="157">
        <f aca="true" t="shared" si="12" ref="S14:S64">IF($A14=5,E14,"")</f>
      </c>
    </row>
    <row r="15" spans="1:19" s="39" customFormat="1" ht="13.5">
      <c r="A15" s="39">
        <v>3</v>
      </c>
      <c r="B15" s="101">
        <v>102</v>
      </c>
      <c r="C15" s="105" t="s">
        <v>130</v>
      </c>
      <c r="D15" s="156">
        <v>25142648</v>
      </c>
      <c r="E15" s="155">
        <v>25819881</v>
      </c>
      <c r="F15" s="102">
        <f t="shared" si="0"/>
        <v>2.2101096886859297</v>
      </c>
      <c r="G15" s="103">
        <f t="shared" si="2"/>
        <v>2.6935627464537593</v>
      </c>
      <c r="H15" s="104">
        <f t="shared" si="1"/>
        <v>677233</v>
      </c>
      <c r="J15" s="157">
        <f t="shared" si="3"/>
      </c>
      <c r="K15" s="157">
        <f t="shared" si="4"/>
      </c>
      <c r="L15" s="157">
        <f t="shared" si="5"/>
        <v>25142648</v>
      </c>
      <c r="M15" s="157">
        <f t="shared" si="6"/>
      </c>
      <c r="N15" s="157">
        <f t="shared" si="7"/>
      </c>
      <c r="O15" s="157">
        <f t="shared" si="8"/>
      </c>
      <c r="P15" s="157">
        <f t="shared" si="9"/>
      </c>
      <c r="Q15" s="157">
        <f t="shared" si="10"/>
        <v>25819881</v>
      </c>
      <c r="R15" s="157">
        <f t="shared" si="11"/>
      </c>
      <c r="S15" s="157">
        <f t="shared" si="12"/>
      </c>
    </row>
    <row r="16" spans="1:19" s="39" customFormat="1" ht="13.5">
      <c r="A16" s="39">
        <v>3</v>
      </c>
      <c r="B16" s="101">
        <v>103</v>
      </c>
      <c r="C16" s="105" t="s">
        <v>131</v>
      </c>
      <c r="D16" s="156">
        <v>62251707</v>
      </c>
      <c r="E16" s="155">
        <v>68344165</v>
      </c>
      <c r="F16" s="102">
        <f t="shared" si="0"/>
        <v>5.850069612313465</v>
      </c>
      <c r="G16" s="103">
        <f t="shared" si="2"/>
        <v>9.786812753584417</v>
      </c>
      <c r="H16" s="104">
        <f t="shared" si="1"/>
        <v>6092458</v>
      </c>
      <c r="J16" s="157">
        <f t="shared" si="3"/>
      </c>
      <c r="K16" s="157">
        <f t="shared" si="4"/>
      </c>
      <c r="L16" s="157">
        <f t="shared" si="5"/>
        <v>62251707</v>
      </c>
      <c r="M16" s="157">
        <f t="shared" si="6"/>
      </c>
      <c r="N16" s="157">
        <f t="shared" si="7"/>
      </c>
      <c r="O16" s="157">
        <f t="shared" si="8"/>
      </c>
      <c r="P16" s="157">
        <f t="shared" si="9"/>
      </c>
      <c r="Q16" s="157">
        <f t="shared" si="10"/>
        <v>68344165</v>
      </c>
      <c r="R16" s="157">
        <f t="shared" si="11"/>
      </c>
      <c r="S16" s="157">
        <f t="shared" si="12"/>
      </c>
    </row>
    <row r="17" spans="1:19" s="39" customFormat="1" ht="13.5">
      <c r="A17" s="39">
        <v>5</v>
      </c>
      <c r="B17" s="101">
        <v>202</v>
      </c>
      <c r="C17" s="101" t="s">
        <v>38</v>
      </c>
      <c r="D17" s="155">
        <v>168358187</v>
      </c>
      <c r="E17" s="155">
        <v>193234271</v>
      </c>
      <c r="F17" s="102">
        <f t="shared" si="0"/>
        <v>16.540313819543265</v>
      </c>
      <c r="G17" s="103">
        <f>(E17/D17-1)*100</f>
        <v>14.775690118354623</v>
      </c>
      <c r="H17" s="104">
        <f t="shared" si="1"/>
        <v>24876084</v>
      </c>
      <c r="J17" s="157">
        <f t="shared" si="3"/>
      </c>
      <c r="K17" s="157">
        <f t="shared" si="4"/>
      </c>
      <c r="L17" s="157">
        <f t="shared" si="5"/>
      </c>
      <c r="M17" s="157">
        <f t="shared" si="6"/>
      </c>
      <c r="N17" s="157">
        <f t="shared" si="7"/>
        <v>168358187</v>
      </c>
      <c r="O17" s="157">
        <f t="shared" si="8"/>
      </c>
      <c r="P17" s="157">
        <f t="shared" si="9"/>
      </c>
      <c r="Q17" s="157">
        <f t="shared" si="10"/>
      </c>
      <c r="R17" s="157">
        <f t="shared" si="11"/>
      </c>
      <c r="S17" s="157">
        <f t="shared" si="12"/>
        <v>193234271</v>
      </c>
    </row>
    <row r="18" spans="1:19" s="39" customFormat="1" ht="13.5">
      <c r="A18" s="39">
        <v>5</v>
      </c>
      <c r="B18" s="101">
        <v>131</v>
      </c>
      <c r="C18" s="101" t="s">
        <v>164</v>
      </c>
      <c r="D18" s="155"/>
      <c r="E18" s="155">
        <v>45720966</v>
      </c>
      <c r="F18" s="102">
        <f t="shared" si="0"/>
        <v>3.9135869732583193</v>
      </c>
      <c r="G18" s="103"/>
      <c r="H18" s="104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s="39" customFormat="1" ht="13.5">
      <c r="A19" s="39">
        <v>5</v>
      </c>
      <c r="B19" s="101">
        <v>132</v>
      </c>
      <c r="C19" s="101" t="s">
        <v>165</v>
      </c>
      <c r="D19" s="155"/>
      <c r="E19" s="155">
        <v>19301415</v>
      </c>
      <c r="F19" s="102">
        <f t="shared" si="0"/>
        <v>1.6521472076826356</v>
      </c>
      <c r="G19" s="103"/>
      <c r="H19" s="104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s="39" customFormat="1" ht="13.5">
      <c r="A20" s="39">
        <v>5</v>
      </c>
      <c r="B20" s="101">
        <v>133</v>
      </c>
      <c r="C20" s="101" t="s">
        <v>166</v>
      </c>
      <c r="D20" s="155"/>
      <c r="E20" s="155">
        <v>10986392</v>
      </c>
      <c r="F20" s="102">
        <f t="shared" si="0"/>
        <v>0.9404044659579024</v>
      </c>
      <c r="G20" s="103"/>
      <c r="H20" s="104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s="39" customFormat="1" ht="13.5">
      <c r="A21" s="39">
        <v>5</v>
      </c>
      <c r="B21" s="101">
        <v>134</v>
      </c>
      <c r="C21" s="101" t="s">
        <v>167</v>
      </c>
      <c r="D21" s="155"/>
      <c r="E21" s="155">
        <v>66331838</v>
      </c>
      <c r="F21" s="102">
        <f t="shared" si="0"/>
        <v>5.67782004232109</v>
      </c>
      <c r="G21" s="103"/>
      <c r="H21" s="104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s="39" customFormat="1" ht="13.5">
      <c r="A22" s="39">
        <v>5</v>
      </c>
      <c r="B22" s="101">
        <v>135</v>
      </c>
      <c r="C22" s="101" t="s">
        <v>168</v>
      </c>
      <c r="D22" s="155"/>
      <c r="E22" s="155">
        <v>24385351</v>
      </c>
      <c r="F22" s="102">
        <f t="shared" si="0"/>
        <v>2.0873179278830576</v>
      </c>
      <c r="G22" s="103"/>
      <c r="H22" s="104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s="39" customFormat="1" ht="13.5">
      <c r="A23" s="39">
        <v>5</v>
      </c>
      <c r="B23" s="101">
        <v>136</v>
      </c>
      <c r="C23" s="101" t="s">
        <v>169</v>
      </c>
      <c r="D23" s="155"/>
      <c r="E23" s="155">
        <v>20212807</v>
      </c>
      <c r="F23" s="102">
        <f t="shared" si="0"/>
        <v>1.7301598170122774</v>
      </c>
      <c r="G23" s="103"/>
      <c r="H23" s="104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s="39" customFormat="1" ht="13.5">
      <c r="A24" s="39">
        <v>5</v>
      </c>
      <c r="B24" s="101">
        <v>137</v>
      </c>
      <c r="C24" s="101" t="s">
        <v>170</v>
      </c>
      <c r="D24" s="155"/>
      <c r="E24" s="155">
        <v>6295502</v>
      </c>
      <c r="F24" s="102">
        <f t="shared" si="0"/>
        <v>0.5388773854279827</v>
      </c>
      <c r="G24" s="103"/>
      <c r="H24" s="104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s="39" customFormat="1" ht="13.5">
      <c r="A25" s="39">
        <v>2</v>
      </c>
      <c r="B25" s="101">
        <v>203</v>
      </c>
      <c r="C25" s="101" t="s">
        <v>39</v>
      </c>
      <c r="D25" s="155">
        <v>36348541</v>
      </c>
      <c r="E25" s="155">
        <v>39756172</v>
      </c>
      <c r="F25" s="102">
        <f t="shared" si="0"/>
        <v>3.4030172688349833</v>
      </c>
      <c r="G25" s="103">
        <f t="shared" si="2"/>
        <v>9.374876972365964</v>
      </c>
      <c r="H25" s="104">
        <f t="shared" si="1"/>
        <v>3407631</v>
      </c>
      <c r="J25" s="157">
        <f t="shared" si="3"/>
      </c>
      <c r="K25" s="157">
        <f t="shared" si="4"/>
        <v>36348541</v>
      </c>
      <c r="L25" s="157">
        <f t="shared" si="5"/>
      </c>
      <c r="M25" s="157">
        <f t="shared" si="6"/>
      </c>
      <c r="N25" s="157">
        <f t="shared" si="7"/>
      </c>
      <c r="O25" s="157">
        <f t="shared" si="8"/>
      </c>
      <c r="P25" s="157">
        <f t="shared" si="9"/>
        <v>39756172</v>
      </c>
      <c r="Q25" s="157">
        <f t="shared" si="10"/>
      </c>
      <c r="R25" s="157">
        <f t="shared" si="11"/>
      </c>
      <c r="S25" s="157">
        <f t="shared" si="12"/>
      </c>
    </row>
    <row r="26" spans="1:19" s="39" customFormat="1" ht="13.5">
      <c r="A26" s="39">
        <v>1</v>
      </c>
      <c r="B26" s="101">
        <v>205</v>
      </c>
      <c r="C26" s="101" t="s">
        <v>40</v>
      </c>
      <c r="D26" s="155">
        <v>169580</v>
      </c>
      <c r="E26" s="155">
        <v>175427</v>
      </c>
      <c r="F26" s="102">
        <f t="shared" si="0"/>
        <v>0.015016061164538541</v>
      </c>
      <c r="G26" s="103">
        <f t="shared" si="2"/>
        <v>3.447930180445802</v>
      </c>
      <c r="H26" s="104">
        <f t="shared" si="1"/>
        <v>5847</v>
      </c>
      <c r="J26" s="157">
        <f t="shared" si="3"/>
        <v>169580</v>
      </c>
      <c r="K26" s="157">
        <f t="shared" si="4"/>
      </c>
      <c r="L26" s="157">
        <f t="shared" si="5"/>
      </c>
      <c r="M26" s="157">
        <f t="shared" si="6"/>
      </c>
      <c r="N26" s="157">
        <f t="shared" si="7"/>
      </c>
      <c r="O26" s="157">
        <f t="shared" si="8"/>
        <v>175427</v>
      </c>
      <c r="P26" s="157">
        <f t="shared" si="9"/>
      </c>
      <c r="Q26" s="157">
        <f t="shared" si="10"/>
      </c>
      <c r="R26" s="157">
        <f t="shared" si="11"/>
      </c>
      <c r="S26" s="157">
        <f t="shared" si="12"/>
      </c>
    </row>
    <row r="27" spans="1:19" s="39" customFormat="1" ht="13.5">
      <c r="A27" s="39">
        <v>2</v>
      </c>
      <c r="B27" s="101">
        <v>206</v>
      </c>
      <c r="C27" s="101" t="s">
        <v>41</v>
      </c>
      <c r="D27" s="155">
        <v>14364325</v>
      </c>
      <c r="E27" s="155">
        <v>13047164</v>
      </c>
      <c r="F27" s="102">
        <f aca="true" t="shared" si="13" ref="F27:F64">E27/E$8*100</f>
        <v>1.116800792624655</v>
      </c>
      <c r="G27" s="103">
        <f t="shared" si="2"/>
        <v>-9.169668606077908</v>
      </c>
      <c r="H27" s="104">
        <f t="shared" si="1"/>
        <v>-1317161</v>
      </c>
      <c r="J27" s="157">
        <f t="shared" si="3"/>
      </c>
      <c r="K27" s="157">
        <f t="shared" si="4"/>
        <v>14364325</v>
      </c>
      <c r="L27" s="157">
        <f t="shared" si="5"/>
      </c>
      <c r="M27" s="157">
        <f t="shared" si="6"/>
      </c>
      <c r="N27" s="157">
        <f t="shared" si="7"/>
      </c>
      <c r="O27" s="157">
        <f t="shared" si="8"/>
      </c>
      <c r="P27" s="157">
        <f t="shared" si="9"/>
        <v>13047164</v>
      </c>
      <c r="Q27" s="157">
        <f t="shared" si="10"/>
      </c>
      <c r="R27" s="157">
        <f t="shared" si="11"/>
      </c>
      <c r="S27" s="157">
        <f t="shared" si="12"/>
      </c>
    </row>
    <row r="28" spans="1:19" s="39" customFormat="1" ht="13.5">
      <c r="A28" s="39">
        <v>2</v>
      </c>
      <c r="B28" s="101">
        <v>207</v>
      </c>
      <c r="C28" s="101" t="s">
        <v>42</v>
      </c>
      <c r="D28" s="155">
        <v>34926491</v>
      </c>
      <c r="E28" s="155">
        <v>41765502</v>
      </c>
      <c r="F28" s="102">
        <f t="shared" si="13"/>
        <v>3.5750103039991386</v>
      </c>
      <c r="G28" s="103">
        <f t="shared" si="2"/>
        <v>19.58115689320179</v>
      </c>
      <c r="H28" s="104">
        <f t="shared" si="1"/>
        <v>6839011</v>
      </c>
      <c r="J28" s="157">
        <f t="shared" si="3"/>
      </c>
      <c r="K28" s="157">
        <f t="shared" si="4"/>
        <v>34926491</v>
      </c>
      <c r="L28" s="157">
        <f t="shared" si="5"/>
      </c>
      <c r="M28" s="157">
        <f t="shared" si="6"/>
      </c>
      <c r="N28" s="157">
        <f t="shared" si="7"/>
      </c>
      <c r="O28" s="157">
        <f t="shared" si="8"/>
      </c>
      <c r="P28" s="157">
        <f t="shared" si="9"/>
        <v>41765502</v>
      </c>
      <c r="Q28" s="157">
        <f t="shared" si="10"/>
      </c>
      <c r="R28" s="157">
        <f t="shared" si="11"/>
      </c>
      <c r="S28" s="157">
        <f t="shared" si="12"/>
      </c>
    </row>
    <row r="29" spans="1:19" s="39" customFormat="1" ht="13.5">
      <c r="A29" s="39">
        <v>1</v>
      </c>
      <c r="B29" s="101">
        <v>208</v>
      </c>
      <c r="C29" s="101" t="s">
        <v>43</v>
      </c>
      <c r="D29" s="155">
        <v>617103</v>
      </c>
      <c r="E29" s="155">
        <v>627502</v>
      </c>
      <c r="F29" s="102">
        <f t="shared" si="13"/>
        <v>0.053712418344213066</v>
      </c>
      <c r="G29" s="103">
        <f t="shared" si="2"/>
        <v>1.6851319795885056</v>
      </c>
      <c r="H29" s="104">
        <f t="shared" si="1"/>
        <v>10399</v>
      </c>
      <c r="J29" s="157">
        <f t="shared" si="3"/>
        <v>617103</v>
      </c>
      <c r="K29" s="157">
        <f t="shared" si="4"/>
      </c>
      <c r="L29" s="157">
        <f t="shared" si="5"/>
      </c>
      <c r="M29" s="157">
        <f t="shared" si="6"/>
      </c>
      <c r="N29" s="157">
        <f t="shared" si="7"/>
      </c>
      <c r="O29" s="157">
        <f t="shared" si="8"/>
        <v>627502</v>
      </c>
      <c r="P29" s="157">
        <f t="shared" si="9"/>
      </c>
      <c r="Q29" s="157">
        <f t="shared" si="10"/>
      </c>
      <c r="R29" s="157">
        <f t="shared" si="11"/>
      </c>
      <c r="S29" s="157">
        <f t="shared" si="12"/>
      </c>
    </row>
    <row r="30" spans="1:19" s="39" customFormat="1" ht="13.5">
      <c r="A30" s="39">
        <v>4</v>
      </c>
      <c r="B30" s="101">
        <v>209</v>
      </c>
      <c r="C30" s="101" t="s">
        <v>44</v>
      </c>
      <c r="D30" s="155">
        <v>20543671</v>
      </c>
      <c r="E30" s="155">
        <v>20179706</v>
      </c>
      <c r="F30" s="102">
        <f t="shared" si="13"/>
        <v>1.7273264638761732</v>
      </c>
      <c r="G30" s="103">
        <f t="shared" si="2"/>
        <v>-1.771664859703015</v>
      </c>
      <c r="H30" s="104">
        <f t="shared" si="1"/>
        <v>-363965</v>
      </c>
      <c r="J30" s="157">
        <f t="shared" si="3"/>
      </c>
      <c r="K30" s="157">
        <f t="shared" si="4"/>
      </c>
      <c r="L30" s="157">
        <f t="shared" si="5"/>
      </c>
      <c r="M30" s="157">
        <f t="shared" si="6"/>
        <v>20543671</v>
      </c>
      <c r="N30" s="157">
        <f t="shared" si="7"/>
      </c>
      <c r="O30" s="157">
        <f t="shared" si="8"/>
      </c>
      <c r="P30" s="157">
        <f t="shared" si="9"/>
      </c>
      <c r="Q30" s="157">
        <f t="shared" si="10"/>
      </c>
      <c r="R30" s="157">
        <f t="shared" si="11"/>
        <v>20179706</v>
      </c>
      <c r="S30" s="157">
        <f t="shared" si="12"/>
      </c>
    </row>
    <row r="31" spans="1:19" s="39" customFormat="1" ht="13.5">
      <c r="A31" s="39">
        <v>2</v>
      </c>
      <c r="B31" s="101">
        <v>210</v>
      </c>
      <c r="C31" s="101" t="s">
        <v>45</v>
      </c>
      <c r="D31" s="155">
        <v>86378572</v>
      </c>
      <c r="E31" s="155">
        <v>97252357</v>
      </c>
      <c r="F31" s="102">
        <f t="shared" si="13"/>
        <v>8.324530095752298</v>
      </c>
      <c r="G31" s="103">
        <f t="shared" si="2"/>
        <v>12.588521375417038</v>
      </c>
      <c r="H31" s="104">
        <f t="shared" si="1"/>
        <v>10873785</v>
      </c>
      <c r="J31" s="157">
        <f t="shared" si="3"/>
      </c>
      <c r="K31" s="157">
        <f t="shared" si="4"/>
        <v>86378572</v>
      </c>
      <c r="L31" s="157">
        <f t="shared" si="5"/>
      </c>
      <c r="M31" s="157">
        <f t="shared" si="6"/>
      </c>
      <c r="N31" s="157">
        <f t="shared" si="7"/>
      </c>
      <c r="O31" s="157">
        <f t="shared" si="8"/>
      </c>
      <c r="P31" s="157">
        <f t="shared" si="9"/>
        <v>97252357</v>
      </c>
      <c r="Q31" s="157">
        <f t="shared" si="10"/>
      </c>
      <c r="R31" s="157">
        <f t="shared" si="11"/>
      </c>
      <c r="S31" s="157">
        <f t="shared" si="12"/>
      </c>
    </row>
    <row r="32" spans="1:19" s="39" customFormat="1" ht="13.5">
      <c r="A32" s="39">
        <v>4</v>
      </c>
      <c r="B32" s="101">
        <v>211</v>
      </c>
      <c r="C32" s="101" t="s">
        <v>46</v>
      </c>
      <c r="D32" s="155">
        <v>130998409</v>
      </c>
      <c r="E32" s="155">
        <v>141624868</v>
      </c>
      <c r="F32" s="102">
        <f t="shared" si="13"/>
        <v>12.122693087766976</v>
      </c>
      <c r="G32" s="103">
        <f t="shared" si="2"/>
        <v>8.111899282685187</v>
      </c>
      <c r="H32" s="104">
        <f t="shared" si="1"/>
        <v>10626459</v>
      </c>
      <c r="J32" s="157">
        <f t="shared" si="3"/>
      </c>
      <c r="K32" s="157">
        <f t="shared" si="4"/>
      </c>
      <c r="L32" s="157">
        <f t="shared" si="5"/>
      </c>
      <c r="M32" s="157">
        <f t="shared" si="6"/>
        <v>130998409</v>
      </c>
      <c r="N32" s="157">
        <f t="shared" si="7"/>
      </c>
      <c r="O32" s="157">
        <f t="shared" si="8"/>
      </c>
      <c r="P32" s="157">
        <f t="shared" si="9"/>
      </c>
      <c r="Q32" s="157">
        <f t="shared" si="10"/>
      </c>
      <c r="R32" s="157">
        <f t="shared" si="11"/>
        <v>141624868</v>
      </c>
      <c r="S32" s="157">
        <f t="shared" si="12"/>
      </c>
    </row>
    <row r="33" spans="1:19" s="39" customFormat="1" ht="13.5">
      <c r="A33" s="39">
        <v>4</v>
      </c>
      <c r="B33" s="101">
        <v>212</v>
      </c>
      <c r="C33" s="101" t="s">
        <v>47</v>
      </c>
      <c r="D33" s="155">
        <v>15638949</v>
      </c>
      <c r="E33" s="155">
        <v>17167575</v>
      </c>
      <c r="F33" s="102">
        <f t="shared" si="13"/>
        <v>1.4694964643230677</v>
      </c>
      <c r="G33" s="103">
        <f t="shared" si="2"/>
        <v>9.774480369492867</v>
      </c>
      <c r="H33" s="104">
        <f t="shared" si="1"/>
        <v>1528626</v>
      </c>
      <c r="J33" s="157">
        <f t="shared" si="3"/>
      </c>
      <c r="K33" s="157">
        <f t="shared" si="4"/>
      </c>
      <c r="L33" s="157">
        <f t="shared" si="5"/>
      </c>
      <c r="M33" s="157">
        <f t="shared" si="6"/>
        <v>15638949</v>
      </c>
      <c r="N33" s="157">
        <f t="shared" si="7"/>
      </c>
      <c r="O33" s="157">
        <f t="shared" si="8"/>
      </c>
      <c r="P33" s="157">
        <f t="shared" si="9"/>
      </c>
      <c r="Q33" s="157">
        <f t="shared" si="10"/>
      </c>
      <c r="R33" s="157">
        <f t="shared" si="11"/>
        <v>17167575</v>
      </c>
      <c r="S33" s="157">
        <f t="shared" si="12"/>
      </c>
    </row>
    <row r="34" spans="1:19" s="39" customFormat="1" ht="13.5">
      <c r="A34" s="39">
        <v>4</v>
      </c>
      <c r="B34" s="101">
        <v>213</v>
      </c>
      <c r="C34" s="101" t="s">
        <v>48</v>
      </c>
      <c r="D34" s="155">
        <v>87025915</v>
      </c>
      <c r="E34" s="155">
        <v>91141310</v>
      </c>
      <c r="F34" s="102">
        <f t="shared" si="13"/>
        <v>7.8014415430701565</v>
      </c>
      <c r="G34" s="103">
        <f t="shared" si="2"/>
        <v>4.728930457094305</v>
      </c>
      <c r="H34" s="104">
        <f t="shared" si="1"/>
        <v>4115395</v>
      </c>
      <c r="J34" s="157">
        <f t="shared" si="3"/>
      </c>
      <c r="K34" s="157">
        <f t="shared" si="4"/>
      </c>
      <c r="L34" s="157">
        <f t="shared" si="5"/>
      </c>
      <c r="M34" s="157">
        <f t="shared" si="6"/>
        <v>87025915</v>
      </c>
      <c r="N34" s="157">
        <f t="shared" si="7"/>
      </c>
      <c r="O34" s="157">
        <f t="shared" si="8"/>
      </c>
      <c r="P34" s="157">
        <f t="shared" si="9"/>
      </c>
      <c r="Q34" s="157">
        <f t="shared" si="10"/>
      </c>
      <c r="R34" s="157">
        <f t="shared" si="11"/>
        <v>91141310</v>
      </c>
      <c r="S34" s="157">
        <f t="shared" si="12"/>
      </c>
    </row>
    <row r="35" spans="1:19" s="39" customFormat="1" ht="13.5">
      <c r="A35" s="39">
        <v>4</v>
      </c>
      <c r="B35" s="101">
        <v>214</v>
      </c>
      <c r="C35" s="101" t="s">
        <v>49</v>
      </c>
      <c r="D35" s="155">
        <v>18272987</v>
      </c>
      <c r="E35" s="155">
        <v>19579696</v>
      </c>
      <c r="F35" s="102">
        <f t="shared" si="13"/>
        <v>1.6759672839361708</v>
      </c>
      <c r="G35" s="103">
        <f t="shared" si="2"/>
        <v>7.151042136679675</v>
      </c>
      <c r="H35" s="104">
        <f t="shared" si="1"/>
        <v>1306709</v>
      </c>
      <c r="J35" s="157">
        <f t="shared" si="3"/>
      </c>
      <c r="K35" s="157">
        <f t="shared" si="4"/>
      </c>
      <c r="L35" s="157">
        <f t="shared" si="5"/>
      </c>
      <c r="M35" s="157">
        <f t="shared" si="6"/>
        <v>18272987</v>
      </c>
      <c r="N35" s="157">
        <f t="shared" si="7"/>
      </c>
      <c r="O35" s="157">
        <f t="shared" si="8"/>
      </c>
      <c r="P35" s="157">
        <f t="shared" si="9"/>
      </c>
      <c r="Q35" s="157">
        <f t="shared" si="10"/>
      </c>
      <c r="R35" s="157">
        <f t="shared" si="11"/>
        <v>19579696</v>
      </c>
      <c r="S35" s="157">
        <f t="shared" si="12"/>
      </c>
    </row>
    <row r="36" spans="1:19" s="39" customFormat="1" ht="13.5">
      <c r="A36" s="39">
        <v>2</v>
      </c>
      <c r="B36" s="101">
        <v>215</v>
      </c>
      <c r="C36" s="101" t="s">
        <v>50</v>
      </c>
      <c r="D36" s="155">
        <v>34983415</v>
      </c>
      <c r="E36" s="155">
        <v>32024577</v>
      </c>
      <c r="F36" s="102">
        <f t="shared" si="13"/>
        <v>2.741214334170192</v>
      </c>
      <c r="G36" s="103">
        <f t="shared" si="2"/>
        <v>-8.457830660614462</v>
      </c>
      <c r="H36" s="104">
        <f t="shared" si="1"/>
        <v>-2958838</v>
      </c>
      <c r="J36" s="157">
        <f t="shared" si="3"/>
      </c>
      <c r="K36" s="157">
        <f t="shared" si="4"/>
        <v>34983415</v>
      </c>
      <c r="L36" s="157">
        <f t="shared" si="5"/>
      </c>
      <c r="M36" s="157">
        <f t="shared" si="6"/>
      </c>
      <c r="N36" s="157">
        <f t="shared" si="7"/>
      </c>
      <c r="O36" s="157">
        <f t="shared" si="8"/>
      </c>
      <c r="P36" s="157">
        <f t="shared" si="9"/>
        <v>32024577</v>
      </c>
      <c r="Q36" s="157">
        <f t="shared" si="10"/>
      </c>
      <c r="R36" s="157">
        <f t="shared" si="11"/>
      </c>
      <c r="S36" s="157">
        <f t="shared" si="12"/>
      </c>
    </row>
    <row r="37" spans="1:19" s="39" customFormat="1" ht="13.5">
      <c r="A37" s="39">
        <v>4</v>
      </c>
      <c r="B37" s="101">
        <v>216</v>
      </c>
      <c r="C37" s="101" t="s">
        <v>51</v>
      </c>
      <c r="D37" s="155">
        <v>29261710</v>
      </c>
      <c r="E37" s="155">
        <v>34337208</v>
      </c>
      <c r="F37" s="102">
        <f t="shared" si="13"/>
        <v>2.9391690876973455</v>
      </c>
      <c r="G37" s="103">
        <f t="shared" si="2"/>
        <v>17.345185910187745</v>
      </c>
      <c r="H37" s="104">
        <f t="shared" si="1"/>
        <v>5075498</v>
      </c>
      <c r="J37" s="157">
        <f t="shared" si="3"/>
      </c>
      <c r="K37" s="157">
        <f t="shared" si="4"/>
      </c>
      <c r="L37" s="157">
        <f t="shared" si="5"/>
      </c>
      <c r="M37" s="157">
        <f t="shared" si="6"/>
        <v>29261710</v>
      </c>
      <c r="N37" s="157">
        <f t="shared" si="7"/>
      </c>
      <c r="O37" s="157">
        <f t="shared" si="8"/>
      </c>
      <c r="P37" s="157">
        <f t="shared" si="9"/>
      </c>
      <c r="Q37" s="157">
        <f t="shared" si="10"/>
      </c>
      <c r="R37" s="157">
        <f t="shared" si="11"/>
        <v>34337208</v>
      </c>
      <c r="S37" s="157">
        <f t="shared" si="12"/>
      </c>
    </row>
    <row r="38" spans="1:19" s="39" customFormat="1" ht="13.5">
      <c r="A38" s="39">
        <v>1</v>
      </c>
      <c r="B38" s="101">
        <v>219</v>
      </c>
      <c r="C38" s="101" t="s">
        <v>52</v>
      </c>
      <c r="D38" s="155">
        <v>202210</v>
      </c>
      <c r="E38" s="155">
        <v>226188</v>
      </c>
      <c r="F38" s="102">
        <f t="shared" si="13"/>
        <v>0.01936106096943255</v>
      </c>
      <c r="G38" s="103">
        <f t="shared" si="2"/>
        <v>11.857969437713267</v>
      </c>
      <c r="H38" s="104">
        <f t="shared" si="1"/>
        <v>23978</v>
      </c>
      <c r="J38" s="157">
        <f t="shared" si="3"/>
        <v>202210</v>
      </c>
      <c r="K38" s="157">
        <f t="shared" si="4"/>
      </c>
      <c r="L38" s="157">
        <f t="shared" si="5"/>
      </c>
      <c r="M38" s="157">
        <f t="shared" si="6"/>
      </c>
      <c r="N38" s="157">
        <f t="shared" si="7"/>
      </c>
      <c r="O38" s="157">
        <f t="shared" si="8"/>
        <v>226188</v>
      </c>
      <c r="P38" s="157">
        <f t="shared" si="9"/>
      </c>
      <c r="Q38" s="157">
        <f t="shared" si="10"/>
      </c>
      <c r="R38" s="157">
        <f t="shared" si="11"/>
      </c>
      <c r="S38" s="157">
        <f t="shared" si="12"/>
      </c>
    </row>
    <row r="39" spans="1:19" s="39" customFormat="1" ht="13.5">
      <c r="A39" s="39">
        <v>2</v>
      </c>
      <c r="B39" s="101">
        <v>220</v>
      </c>
      <c r="C39" s="101" t="s">
        <v>53</v>
      </c>
      <c r="D39" s="155">
        <v>49265436</v>
      </c>
      <c r="E39" s="155">
        <v>51946681</v>
      </c>
      <c r="F39" s="102">
        <f>E39/E$8*100</f>
        <v>4.4464907864283845</v>
      </c>
      <c r="G39" s="103">
        <f>(E39/D39-1)*100</f>
        <v>5.442446505497278</v>
      </c>
      <c r="H39" s="104">
        <f t="shared" si="1"/>
        <v>2681245</v>
      </c>
      <c r="J39" s="157">
        <f t="shared" si="3"/>
      </c>
      <c r="K39" s="157">
        <f t="shared" si="4"/>
        <v>49265436</v>
      </c>
      <c r="L39" s="157">
        <f t="shared" si="5"/>
      </c>
      <c r="M39" s="157">
        <f t="shared" si="6"/>
      </c>
      <c r="N39" s="157">
        <f t="shared" si="7"/>
      </c>
      <c r="O39" s="157">
        <f t="shared" si="8"/>
      </c>
      <c r="P39" s="157">
        <f t="shared" si="9"/>
        <v>51946681</v>
      </c>
      <c r="Q39" s="157">
        <f t="shared" si="10"/>
      </c>
      <c r="R39" s="157">
        <f t="shared" si="11"/>
      </c>
      <c r="S39" s="157">
        <f t="shared" si="12"/>
      </c>
    </row>
    <row r="40" spans="1:19" s="39" customFormat="1" ht="13.5">
      <c r="A40" s="39">
        <v>5</v>
      </c>
      <c r="B40" s="101">
        <v>221</v>
      </c>
      <c r="C40" s="101" t="s">
        <v>54</v>
      </c>
      <c r="D40" s="155">
        <v>103542284</v>
      </c>
      <c r="E40" s="155">
        <v>112842892</v>
      </c>
      <c r="F40" s="102">
        <f>E40/E$8*100</f>
        <v>9.659036341358041</v>
      </c>
      <c r="G40" s="103">
        <f>(E40/D40-1)*100</f>
        <v>8.98242499653572</v>
      </c>
      <c r="H40" s="104">
        <f t="shared" si="1"/>
        <v>9300608</v>
      </c>
      <c r="J40" s="157">
        <f t="shared" si="3"/>
      </c>
      <c r="K40" s="157">
        <f t="shared" si="4"/>
      </c>
      <c r="L40" s="157">
        <f t="shared" si="5"/>
      </c>
      <c r="M40" s="157">
        <f t="shared" si="6"/>
      </c>
      <c r="N40" s="157">
        <f t="shared" si="7"/>
        <v>103542284</v>
      </c>
      <c r="O40" s="157">
        <f t="shared" si="8"/>
      </c>
      <c r="P40" s="157">
        <f t="shared" si="9"/>
      </c>
      <c r="Q40" s="157">
        <f t="shared" si="10"/>
      </c>
      <c r="R40" s="157">
        <f t="shared" si="11"/>
      </c>
      <c r="S40" s="157">
        <f t="shared" si="12"/>
        <v>112842892</v>
      </c>
    </row>
    <row r="41" spans="1:19" s="39" customFormat="1" ht="13.5">
      <c r="A41" s="39">
        <v>1</v>
      </c>
      <c r="B41" s="101">
        <v>222</v>
      </c>
      <c r="C41" s="105" t="s">
        <v>124</v>
      </c>
      <c r="D41" s="155">
        <v>1262405</v>
      </c>
      <c r="E41" s="155">
        <v>1225503</v>
      </c>
      <c r="F41" s="102">
        <f>E41/E$8*100</f>
        <v>0.10489963349612932</v>
      </c>
      <c r="G41" s="103">
        <f>(E41/D41-1)*100</f>
        <v>-2.9231506529204143</v>
      </c>
      <c r="H41" s="104">
        <f t="shared" si="1"/>
        <v>-36902</v>
      </c>
      <c r="J41" s="157">
        <f t="shared" si="3"/>
        <v>1262405</v>
      </c>
      <c r="K41" s="157">
        <f t="shared" si="4"/>
      </c>
      <c r="L41" s="157">
        <f t="shared" si="5"/>
      </c>
      <c r="M41" s="157">
        <f t="shared" si="6"/>
      </c>
      <c r="N41" s="157">
        <f t="shared" si="7"/>
      </c>
      <c r="O41" s="157">
        <f t="shared" si="8"/>
        <v>1225503</v>
      </c>
      <c r="P41" s="157">
        <f t="shared" si="9"/>
      </c>
      <c r="Q41" s="157">
        <f t="shared" si="10"/>
      </c>
      <c r="R41" s="157">
        <f t="shared" si="11"/>
      </c>
      <c r="S41" s="157">
        <f t="shared" si="12"/>
      </c>
    </row>
    <row r="42" spans="1:19" s="39" customFormat="1" ht="13.5">
      <c r="A42" s="39">
        <v>4</v>
      </c>
      <c r="B42" s="101">
        <v>223</v>
      </c>
      <c r="C42" s="105" t="s">
        <v>125</v>
      </c>
      <c r="D42" s="155">
        <v>6270961</v>
      </c>
      <c r="E42" s="155">
        <v>7089413</v>
      </c>
      <c r="F42" s="102">
        <f t="shared" si="13"/>
        <v>0.6068339493274962</v>
      </c>
      <c r="G42" s="103">
        <f aca="true" t="shared" si="14" ref="G42:G47">(E42/D42-1)*100</f>
        <v>13.051460533720437</v>
      </c>
      <c r="H42" s="104">
        <f t="shared" si="1"/>
        <v>818452</v>
      </c>
      <c r="J42" s="157">
        <f t="shared" si="3"/>
      </c>
      <c r="K42" s="157">
        <f t="shared" si="4"/>
      </c>
      <c r="L42" s="157">
        <f t="shared" si="5"/>
      </c>
      <c r="M42" s="157">
        <f t="shared" si="6"/>
        <v>6270961</v>
      </c>
      <c r="N42" s="157">
        <f t="shared" si="7"/>
      </c>
      <c r="O42" s="157">
        <f t="shared" si="8"/>
      </c>
      <c r="P42" s="157">
        <f t="shared" si="9"/>
      </c>
      <c r="Q42" s="157">
        <f t="shared" si="10"/>
      </c>
      <c r="R42" s="157">
        <f t="shared" si="11"/>
        <v>7089413</v>
      </c>
      <c r="S42" s="157">
        <f t="shared" si="12"/>
      </c>
    </row>
    <row r="43" spans="1:19" s="39" customFormat="1" ht="13.5">
      <c r="A43" s="39">
        <v>4</v>
      </c>
      <c r="B43" s="101">
        <v>224</v>
      </c>
      <c r="C43" s="105" t="s">
        <v>126</v>
      </c>
      <c r="D43" s="155">
        <v>17684813</v>
      </c>
      <c r="E43" s="155">
        <v>19603766</v>
      </c>
      <c r="F43" s="102">
        <f t="shared" si="13"/>
        <v>1.6780276086993513</v>
      </c>
      <c r="G43" s="103">
        <f t="shared" si="14"/>
        <v>10.850852649671783</v>
      </c>
      <c r="H43" s="104">
        <f t="shared" si="1"/>
        <v>1918953</v>
      </c>
      <c r="J43" s="157">
        <f t="shared" si="3"/>
      </c>
      <c r="K43" s="157">
        <f t="shared" si="4"/>
      </c>
      <c r="L43" s="157">
        <f t="shared" si="5"/>
      </c>
      <c r="M43" s="157">
        <f t="shared" si="6"/>
        <v>17684813</v>
      </c>
      <c r="N43" s="157">
        <f t="shared" si="7"/>
      </c>
      <c r="O43" s="157">
        <f t="shared" si="8"/>
      </c>
      <c r="P43" s="157">
        <f t="shared" si="9"/>
      </c>
      <c r="Q43" s="157">
        <f t="shared" si="10"/>
      </c>
      <c r="R43" s="157">
        <f t="shared" si="11"/>
        <v>19603766</v>
      </c>
      <c r="S43" s="157">
        <f t="shared" si="12"/>
      </c>
    </row>
    <row r="44" spans="1:19" s="39" customFormat="1" ht="13.5">
      <c r="A44" s="39">
        <v>1</v>
      </c>
      <c r="B44" s="101">
        <v>225</v>
      </c>
      <c r="C44" s="105" t="s">
        <v>127</v>
      </c>
      <c r="D44" s="155">
        <v>7679576</v>
      </c>
      <c r="E44" s="155">
        <v>7929633</v>
      </c>
      <c r="F44" s="102">
        <f t="shared" si="13"/>
        <v>0.6787544342680617</v>
      </c>
      <c r="G44" s="103">
        <f t="shared" si="14"/>
        <v>3.25613028635956</v>
      </c>
      <c r="H44" s="104">
        <f t="shared" si="1"/>
        <v>250057</v>
      </c>
      <c r="J44" s="157">
        <f t="shared" si="3"/>
        <v>7679576</v>
      </c>
      <c r="K44" s="157">
        <f t="shared" si="4"/>
      </c>
      <c r="L44" s="157">
        <f t="shared" si="5"/>
      </c>
      <c r="M44" s="157">
        <f t="shared" si="6"/>
      </c>
      <c r="N44" s="157">
        <f t="shared" si="7"/>
      </c>
      <c r="O44" s="157">
        <f t="shared" si="8"/>
        <v>7929633</v>
      </c>
      <c r="P44" s="157">
        <f t="shared" si="9"/>
      </c>
      <c r="Q44" s="157">
        <f t="shared" si="10"/>
      </c>
      <c r="R44" s="157">
        <f t="shared" si="11"/>
      </c>
      <c r="S44" s="157">
        <f t="shared" si="12"/>
      </c>
    </row>
    <row r="45" spans="1:19" s="39" customFormat="1" ht="13.5">
      <c r="A45" s="39">
        <v>4</v>
      </c>
      <c r="B45" s="101">
        <v>226</v>
      </c>
      <c r="C45" s="105" t="s">
        <v>128</v>
      </c>
      <c r="D45" s="155">
        <v>34629840</v>
      </c>
      <c r="E45" s="155">
        <v>37074243</v>
      </c>
      <c r="F45" s="102">
        <f t="shared" si="13"/>
        <v>3.1734516380999787</v>
      </c>
      <c r="G45" s="103">
        <f t="shared" si="14"/>
        <v>7.058660969845665</v>
      </c>
      <c r="H45" s="104">
        <f t="shared" si="1"/>
        <v>2444403</v>
      </c>
      <c r="J45" s="157">
        <f t="shared" si="3"/>
      </c>
      <c r="K45" s="157">
        <f t="shared" si="4"/>
      </c>
      <c r="L45" s="157">
        <f t="shared" si="5"/>
      </c>
      <c r="M45" s="157">
        <f t="shared" si="6"/>
        <v>34629840</v>
      </c>
      <c r="N45" s="157">
        <f t="shared" si="7"/>
      </c>
      <c r="O45" s="157">
        <f t="shared" si="8"/>
      </c>
      <c r="P45" s="157">
        <f t="shared" si="9"/>
      </c>
      <c r="Q45" s="157">
        <f t="shared" si="10"/>
      </c>
      <c r="R45" s="157">
        <f t="shared" si="11"/>
        <v>37074243</v>
      </c>
      <c r="S45" s="157">
        <f t="shared" si="12"/>
      </c>
    </row>
    <row r="46" spans="1:19" s="39" customFormat="1" ht="13.5">
      <c r="A46" s="39">
        <v>1</v>
      </c>
      <c r="B46" s="101">
        <v>301</v>
      </c>
      <c r="C46" s="101" t="s">
        <v>55</v>
      </c>
      <c r="D46" s="155">
        <v>22853</v>
      </c>
      <c r="E46" s="155">
        <v>29544</v>
      </c>
      <c r="F46" s="102">
        <f t="shared" si="13"/>
        <v>0.0025288838721811736</v>
      </c>
      <c r="G46" s="103">
        <f t="shared" si="14"/>
        <v>29.27843171574849</v>
      </c>
      <c r="H46" s="104">
        <f t="shared" si="1"/>
        <v>6691</v>
      </c>
      <c r="J46" s="157">
        <f t="shared" si="3"/>
        <v>22853</v>
      </c>
      <c r="K46" s="157">
        <f t="shared" si="4"/>
      </c>
      <c r="L46" s="157">
        <f t="shared" si="5"/>
      </c>
      <c r="M46" s="157">
        <f t="shared" si="6"/>
      </c>
      <c r="N46" s="157">
        <f t="shared" si="7"/>
      </c>
      <c r="O46" s="157">
        <f t="shared" si="8"/>
        <v>29544</v>
      </c>
      <c r="P46" s="157">
        <f t="shared" si="9"/>
      </c>
      <c r="Q46" s="157">
        <f t="shared" si="10"/>
      </c>
      <c r="R46" s="157">
        <f t="shared" si="11"/>
      </c>
      <c r="S46" s="157">
        <f t="shared" si="12"/>
      </c>
    </row>
    <row r="47" spans="1:19" s="39" customFormat="1" ht="13.5">
      <c r="A47" s="39">
        <v>1</v>
      </c>
      <c r="B47" s="101">
        <v>302</v>
      </c>
      <c r="C47" s="101" t="s">
        <v>56</v>
      </c>
      <c r="D47" s="155">
        <v>81371</v>
      </c>
      <c r="E47" s="155">
        <v>93100</v>
      </c>
      <c r="F47" s="102">
        <f t="shared" si="13"/>
        <v>0.007969099935691417</v>
      </c>
      <c r="G47" s="103">
        <f t="shared" si="14"/>
        <v>14.414226198522817</v>
      </c>
      <c r="H47" s="104">
        <f t="shared" si="1"/>
        <v>11729</v>
      </c>
      <c r="J47" s="157">
        <f t="shared" si="3"/>
        <v>81371</v>
      </c>
      <c r="K47" s="157">
        <f t="shared" si="4"/>
      </c>
      <c r="L47" s="157">
        <f t="shared" si="5"/>
      </c>
      <c r="M47" s="157">
        <f t="shared" si="6"/>
      </c>
      <c r="N47" s="157">
        <f t="shared" si="7"/>
      </c>
      <c r="O47" s="157">
        <f t="shared" si="8"/>
        <v>93100</v>
      </c>
      <c r="P47" s="157">
        <f t="shared" si="9"/>
      </c>
      <c r="Q47" s="157">
        <f t="shared" si="10"/>
      </c>
      <c r="R47" s="157">
        <f t="shared" si="11"/>
      </c>
      <c r="S47" s="157">
        <f t="shared" si="12"/>
      </c>
    </row>
    <row r="48" spans="1:19" s="39" customFormat="1" ht="13.5">
      <c r="A48" s="39">
        <v>1</v>
      </c>
      <c r="B48" s="101">
        <v>304</v>
      </c>
      <c r="C48" s="101" t="s">
        <v>57</v>
      </c>
      <c r="D48" s="155">
        <v>88142</v>
      </c>
      <c r="E48" s="155">
        <v>100272</v>
      </c>
      <c r="F48" s="102">
        <f t="shared" si="13"/>
        <v>0.008583003101521481</v>
      </c>
      <c r="G48" s="103">
        <f>(E48/D48-1)*100</f>
        <v>13.761884232261568</v>
      </c>
      <c r="H48" s="104">
        <f t="shared" si="1"/>
        <v>12130</v>
      </c>
      <c r="J48" s="157">
        <f t="shared" si="3"/>
        <v>88142</v>
      </c>
      <c r="K48" s="157">
        <f t="shared" si="4"/>
      </c>
      <c r="L48" s="157">
        <f t="shared" si="5"/>
      </c>
      <c r="M48" s="157">
        <f t="shared" si="6"/>
      </c>
      <c r="N48" s="157">
        <f t="shared" si="7"/>
      </c>
      <c r="O48" s="157">
        <f t="shared" si="8"/>
        <v>100272</v>
      </c>
      <c r="P48" s="157">
        <f t="shared" si="9"/>
      </c>
      <c r="Q48" s="157">
        <f t="shared" si="10"/>
      </c>
      <c r="R48" s="157">
        <f t="shared" si="11"/>
      </c>
      <c r="S48" s="157">
        <f t="shared" si="12"/>
      </c>
    </row>
    <row r="49" spans="1:19" s="39" customFormat="1" ht="13.5">
      <c r="A49" s="39">
        <v>1</v>
      </c>
      <c r="B49" s="101">
        <v>305</v>
      </c>
      <c r="C49" s="101" t="s">
        <v>58</v>
      </c>
      <c r="D49" s="155">
        <v>29131</v>
      </c>
      <c r="E49" s="155">
        <v>29708</v>
      </c>
      <c r="F49" s="102">
        <f t="shared" si="13"/>
        <v>0.002542921814065743</v>
      </c>
      <c r="G49" s="103">
        <f>(E49/D49-1)*100</f>
        <v>1.980707837012119</v>
      </c>
      <c r="H49" s="104">
        <f t="shared" si="1"/>
        <v>577</v>
      </c>
      <c r="J49" s="157">
        <f t="shared" si="3"/>
        <v>29131</v>
      </c>
      <c r="K49" s="157">
        <f t="shared" si="4"/>
      </c>
      <c r="L49" s="157">
        <f t="shared" si="5"/>
      </c>
      <c r="M49" s="157">
        <f t="shared" si="6"/>
      </c>
      <c r="N49" s="157">
        <f t="shared" si="7"/>
      </c>
      <c r="O49" s="157">
        <f t="shared" si="8"/>
        <v>29708</v>
      </c>
      <c r="P49" s="157">
        <f t="shared" si="9"/>
      </c>
      <c r="Q49" s="157">
        <f t="shared" si="10"/>
      </c>
      <c r="R49" s="157">
        <f t="shared" si="11"/>
      </c>
      <c r="S49" s="157">
        <f t="shared" si="12"/>
      </c>
    </row>
    <row r="50" spans="1:19" s="39" customFormat="1" ht="13.5">
      <c r="A50" s="39">
        <v>1</v>
      </c>
      <c r="B50" s="101">
        <v>306</v>
      </c>
      <c r="C50" s="101" t="s">
        <v>59</v>
      </c>
      <c r="D50" s="155">
        <v>252402</v>
      </c>
      <c r="E50" s="155">
        <v>333421</v>
      </c>
      <c r="F50" s="102">
        <f t="shared" si="13"/>
        <v>0.028539906226188703</v>
      </c>
      <c r="G50" s="103">
        <f>(E50/D50-1)*100</f>
        <v>32.09919097313016</v>
      </c>
      <c r="H50" s="104">
        <f t="shared" si="1"/>
        <v>81019</v>
      </c>
      <c r="J50" s="157">
        <f t="shared" si="3"/>
        <v>252402</v>
      </c>
      <c r="K50" s="157">
        <f t="shared" si="4"/>
      </c>
      <c r="L50" s="157">
        <f t="shared" si="5"/>
      </c>
      <c r="M50" s="157">
        <f t="shared" si="6"/>
      </c>
      <c r="N50" s="157">
        <f t="shared" si="7"/>
      </c>
      <c r="O50" s="157">
        <f t="shared" si="8"/>
        <v>333421</v>
      </c>
      <c r="P50" s="157">
        <f t="shared" si="9"/>
      </c>
      <c r="Q50" s="157">
        <f t="shared" si="10"/>
      </c>
      <c r="R50" s="157">
        <f t="shared" si="11"/>
      </c>
      <c r="S50" s="157">
        <f t="shared" si="12"/>
      </c>
    </row>
    <row r="51" spans="1:19" s="39" customFormat="1" ht="13.5">
      <c r="A51" s="39">
        <v>2</v>
      </c>
      <c r="B51" s="101">
        <v>325</v>
      </c>
      <c r="C51" s="101" t="s">
        <v>60</v>
      </c>
      <c r="D51" s="155">
        <v>2044478</v>
      </c>
      <c r="E51" s="155">
        <v>2315649</v>
      </c>
      <c r="F51" s="102">
        <f t="shared" si="13"/>
        <v>0.19821308589671208</v>
      </c>
      <c r="G51" s="103">
        <f>(E51/D51-1)*100</f>
        <v>13.263581217308285</v>
      </c>
      <c r="H51" s="104">
        <f t="shared" si="1"/>
        <v>271171</v>
      </c>
      <c r="J51" s="157">
        <f t="shared" si="3"/>
      </c>
      <c r="K51" s="157">
        <f t="shared" si="4"/>
        <v>2044478</v>
      </c>
      <c r="L51" s="157">
        <f t="shared" si="5"/>
      </c>
      <c r="M51" s="157">
        <f t="shared" si="6"/>
      </c>
      <c r="N51" s="157">
        <f t="shared" si="7"/>
      </c>
      <c r="O51" s="157">
        <f t="shared" si="8"/>
      </c>
      <c r="P51" s="157">
        <f t="shared" si="9"/>
        <v>2315649</v>
      </c>
      <c r="Q51" s="157">
        <f t="shared" si="10"/>
      </c>
      <c r="R51" s="157">
        <f t="shared" si="11"/>
      </c>
      <c r="S51" s="157">
        <f t="shared" si="12"/>
      </c>
    </row>
    <row r="52" spans="1:19" s="39" customFormat="1" ht="13.5">
      <c r="A52" s="39">
        <v>2</v>
      </c>
      <c r="B52" s="101">
        <v>341</v>
      </c>
      <c r="C52" s="101" t="s">
        <v>61</v>
      </c>
      <c r="D52" s="155">
        <v>5310379</v>
      </c>
      <c r="E52" s="155">
        <v>5581491</v>
      </c>
      <c r="F52" s="102">
        <f t="shared" si="13"/>
        <v>0.47776003833686603</v>
      </c>
      <c r="G52" s="103">
        <f>(E52/D52-1)*100</f>
        <v>5.105322991070893</v>
      </c>
      <c r="H52" s="104">
        <f t="shared" si="1"/>
        <v>271112</v>
      </c>
      <c r="J52" s="157">
        <f t="shared" si="3"/>
      </c>
      <c r="K52" s="157">
        <f t="shared" si="4"/>
        <v>5310379</v>
      </c>
      <c r="L52" s="157">
        <f t="shared" si="5"/>
      </c>
      <c r="M52" s="157">
        <f t="shared" si="6"/>
      </c>
      <c r="N52" s="157">
        <f t="shared" si="7"/>
      </c>
      <c r="O52" s="157">
        <f t="shared" si="8"/>
      </c>
      <c r="P52" s="157">
        <f t="shared" si="9"/>
        <v>5581491</v>
      </c>
      <c r="Q52" s="157">
        <f t="shared" si="10"/>
      </c>
      <c r="R52" s="157">
        <f t="shared" si="11"/>
      </c>
      <c r="S52" s="157">
        <f t="shared" si="12"/>
      </c>
    </row>
    <row r="53" spans="1:19" s="39" customFormat="1" ht="13.5">
      <c r="A53" s="39">
        <v>2</v>
      </c>
      <c r="B53" s="101">
        <v>342</v>
      </c>
      <c r="C53" s="101" t="s">
        <v>62</v>
      </c>
      <c r="D53" s="155">
        <v>13834642</v>
      </c>
      <c r="E53" s="155">
        <v>15117324</v>
      </c>
      <c r="F53" s="102">
        <f t="shared" si="13"/>
        <v>1.2940007058670928</v>
      </c>
      <c r="G53" s="103">
        <f aca="true" t="shared" si="15" ref="G53:G64">(E53/D53-1)*100</f>
        <v>9.271522891593431</v>
      </c>
      <c r="H53" s="104">
        <f t="shared" si="1"/>
        <v>1282682</v>
      </c>
      <c r="J53" s="157">
        <f t="shared" si="3"/>
      </c>
      <c r="K53" s="157">
        <f t="shared" si="4"/>
        <v>13834642</v>
      </c>
      <c r="L53" s="157">
        <f t="shared" si="5"/>
      </c>
      <c r="M53" s="157">
        <f t="shared" si="6"/>
      </c>
      <c r="N53" s="157">
        <f t="shared" si="7"/>
      </c>
      <c r="O53" s="157">
        <f t="shared" si="8"/>
      </c>
      <c r="P53" s="157">
        <f t="shared" si="9"/>
        <v>15117324</v>
      </c>
      <c r="Q53" s="157">
        <f t="shared" si="10"/>
      </c>
      <c r="R53" s="157">
        <f t="shared" si="11"/>
      </c>
      <c r="S53" s="157">
        <f t="shared" si="12"/>
      </c>
    </row>
    <row r="54" spans="1:19" s="39" customFormat="1" ht="13.5">
      <c r="A54" s="39">
        <v>2</v>
      </c>
      <c r="B54" s="101">
        <v>344</v>
      </c>
      <c r="C54" s="101" t="s">
        <v>63</v>
      </c>
      <c r="D54" s="155">
        <v>6925969</v>
      </c>
      <c r="E54" s="155">
        <v>9630513</v>
      </c>
      <c r="F54" s="102">
        <f t="shared" si="13"/>
        <v>0.8243450110523669</v>
      </c>
      <c r="G54" s="103">
        <f t="shared" si="15"/>
        <v>39.049322917847306</v>
      </c>
      <c r="H54" s="104">
        <f t="shared" si="1"/>
        <v>2704544</v>
      </c>
      <c r="J54" s="157">
        <f t="shared" si="3"/>
      </c>
      <c r="K54" s="157">
        <f t="shared" si="4"/>
        <v>6925969</v>
      </c>
      <c r="L54" s="157">
        <f t="shared" si="5"/>
      </c>
      <c r="M54" s="157">
        <f t="shared" si="6"/>
      </c>
      <c r="N54" s="157">
        <f t="shared" si="7"/>
      </c>
      <c r="O54" s="157">
        <f t="shared" si="8"/>
      </c>
      <c r="P54" s="157">
        <f t="shared" si="9"/>
        <v>9630513</v>
      </c>
      <c r="Q54" s="157">
        <f t="shared" si="10"/>
      </c>
      <c r="R54" s="157">
        <f t="shared" si="11"/>
      </c>
      <c r="S54" s="157">
        <f t="shared" si="12"/>
      </c>
    </row>
    <row r="55" spans="1:19" s="39" customFormat="1" ht="13.5">
      <c r="A55" s="39">
        <v>2</v>
      </c>
      <c r="B55" s="101">
        <v>361</v>
      </c>
      <c r="C55" s="101" t="s">
        <v>64</v>
      </c>
      <c r="D55" s="155">
        <v>1841966</v>
      </c>
      <c r="E55" s="155">
        <v>2120229</v>
      </c>
      <c r="F55" s="102">
        <f t="shared" si="13"/>
        <v>0.18148567978035532</v>
      </c>
      <c r="G55" s="103">
        <f t="shared" si="15"/>
        <v>15.106847791978794</v>
      </c>
      <c r="H55" s="104">
        <f t="shared" si="1"/>
        <v>278263</v>
      </c>
      <c r="J55" s="157">
        <f t="shared" si="3"/>
      </c>
      <c r="K55" s="157">
        <f t="shared" si="4"/>
        <v>1841966</v>
      </c>
      <c r="L55" s="157">
        <f t="shared" si="5"/>
      </c>
      <c r="M55" s="157">
        <f t="shared" si="6"/>
      </c>
      <c r="N55" s="157">
        <f t="shared" si="7"/>
      </c>
      <c r="O55" s="157">
        <f t="shared" si="8"/>
      </c>
      <c r="P55" s="157">
        <f t="shared" si="9"/>
        <v>2120229</v>
      </c>
      <c r="Q55" s="157">
        <f t="shared" si="10"/>
      </c>
      <c r="R55" s="157">
        <f t="shared" si="11"/>
      </c>
      <c r="S55" s="157">
        <f t="shared" si="12"/>
      </c>
    </row>
    <row r="56" spans="1:19" s="39" customFormat="1" ht="13.5">
      <c r="A56" s="39">
        <v>2</v>
      </c>
      <c r="B56" s="101">
        <v>381</v>
      </c>
      <c r="C56" s="101" t="s">
        <v>65</v>
      </c>
      <c r="D56" s="155">
        <v>6282512</v>
      </c>
      <c r="E56" s="155">
        <v>5435112</v>
      </c>
      <c r="F56" s="102">
        <f t="shared" si="13"/>
        <v>0.46523040483002853</v>
      </c>
      <c r="G56" s="103">
        <f t="shared" si="15"/>
        <v>-13.48823527913675</v>
      </c>
      <c r="H56" s="104">
        <f t="shared" si="1"/>
        <v>-847400</v>
      </c>
      <c r="J56" s="157">
        <f t="shared" si="3"/>
      </c>
      <c r="K56" s="157">
        <f t="shared" si="4"/>
        <v>6282512</v>
      </c>
      <c r="L56" s="157">
        <f t="shared" si="5"/>
      </c>
      <c r="M56" s="157">
        <f t="shared" si="6"/>
      </c>
      <c r="N56" s="157">
        <f t="shared" si="7"/>
      </c>
      <c r="O56" s="157">
        <f t="shared" si="8"/>
      </c>
      <c r="P56" s="157">
        <f t="shared" si="9"/>
        <v>5435112</v>
      </c>
      <c r="Q56" s="157">
        <f t="shared" si="10"/>
      </c>
      <c r="R56" s="157">
        <f t="shared" si="11"/>
      </c>
      <c r="S56" s="157">
        <f t="shared" si="12"/>
      </c>
    </row>
    <row r="57" spans="1:19" s="39" customFormat="1" ht="13.5">
      <c r="A57" s="39">
        <v>3</v>
      </c>
      <c r="B57" s="101">
        <v>383</v>
      </c>
      <c r="C57" s="101" t="s">
        <v>66</v>
      </c>
      <c r="D57" s="155">
        <v>1172070</v>
      </c>
      <c r="E57" s="155">
        <v>1094118</v>
      </c>
      <c r="F57" s="102">
        <f t="shared" si="13"/>
        <v>0.09365344450525051</v>
      </c>
      <c r="G57" s="103">
        <f t="shared" si="15"/>
        <v>-6.650797307328061</v>
      </c>
      <c r="H57" s="104">
        <f t="shared" si="1"/>
        <v>-77952</v>
      </c>
      <c r="J57" s="157">
        <f t="shared" si="3"/>
      </c>
      <c r="K57" s="157">
        <f t="shared" si="4"/>
      </c>
      <c r="L57" s="157">
        <f t="shared" si="5"/>
        <v>1172070</v>
      </c>
      <c r="M57" s="157">
        <f t="shared" si="6"/>
      </c>
      <c r="N57" s="157">
        <f t="shared" si="7"/>
      </c>
      <c r="O57" s="157">
        <f t="shared" si="8"/>
      </c>
      <c r="P57" s="157">
        <f t="shared" si="9"/>
      </c>
      <c r="Q57" s="157">
        <f t="shared" si="10"/>
        <v>1094118</v>
      </c>
      <c r="R57" s="157">
        <f t="shared" si="11"/>
      </c>
      <c r="S57" s="157">
        <f t="shared" si="12"/>
      </c>
    </row>
    <row r="58" spans="1:19" s="39" customFormat="1" ht="13.5">
      <c r="A58" s="39">
        <v>4</v>
      </c>
      <c r="B58" s="101">
        <v>401</v>
      </c>
      <c r="C58" s="101" t="s">
        <v>67</v>
      </c>
      <c r="D58" s="155">
        <v>2369019</v>
      </c>
      <c r="E58" s="155">
        <v>2516097</v>
      </c>
      <c r="F58" s="102">
        <f t="shared" si="13"/>
        <v>0.2153708747679202</v>
      </c>
      <c r="G58" s="103">
        <f t="shared" si="15"/>
        <v>6.208392587818001</v>
      </c>
      <c r="H58" s="104">
        <f t="shared" si="1"/>
        <v>147078</v>
      </c>
      <c r="J58" s="157">
        <f t="shared" si="3"/>
      </c>
      <c r="K58" s="157">
        <f t="shared" si="4"/>
      </c>
      <c r="L58" s="157">
        <f t="shared" si="5"/>
      </c>
      <c r="M58" s="157">
        <f t="shared" si="6"/>
        <v>2369019</v>
      </c>
      <c r="N58" s="157">
        <f t="shared" si="7"/>
      </c>
      <c r="O58" s="157">
        <f t="shared" si="8"/>
      </c>
      <c r="P58" s="157">
        <f t="shared" si="9"/>
      </c>
      <c r="Q58" s="157">
        <f t="shared" si="10"/>
      </c>
      <c r="R58" s="157">
        <f t="shared" si="11"/>
        <v>2516097</v>
      </c>
      <c r="S58" s="157">
        <f t="shared" si="12"/>
      </c>
    </row>
    <row r="59" spans="1:19" s="39" customFormat="1" ht="13.5">
      <c r="A59" s="39">
        <v>4</v>
      </c>
      <c r="B59" s="101">
        <v>402</v>
      </c>
      <c r="C59" s="101" t="s">
        <v>68</v>
      </c>
      <c r="D59" s="155">
        <v>13636706</v>
      </c>
      <c r="E59" s="155">
        <v>15010499</v>
      </c>
      <c r="F59" s="102">
        <f t="shared" si="13"/>
        <v>1.2848567842706347</v>
      </c>
      <c r="G59" s="103">
        <f t="shared" si="15"/>
        <v>10.074229069688823</v>
      </c>
      <c r="H59" s="104">
        <f t="shared" si="1"/>
        <v>1373793</v>
      </c>
      <c r="J59" s="157">
        <f t="shared" si="3"/>
      </c>
      <c r="K59" s="157">
        <f t="shared" si="4"/>
      </c>
      <c r="L59" s="157">
        <f t="shared" si="5"/>
      </c>
      <c r="M59" s="157">
        <f t="shared" si="6"/>
        <v>13636706</v>
      </c>
      <c r="N59" s="157">
        <f t="shared" si="7"/>
      </c>
      <c r="O59" s="157">
        <f t="shared" si="8"/>
      </c>
      <c r="P59" s="157">
        <f t="shared" si="9"/>
      </c>
      <c r="Q59" s="157">
        <f t="shared" si="10"/>
      </c>
      <c r="R59" s="157">
        <f t="shared" si="11"/>
        <v>15010499</v>
      </c>
      <c r="S59" s="157">
        <f t="shared" si="12"/>
      </c>
    </row>
    <row r="60" spans="1:19" s="39" customFormat="1" ht="13.5">
      <c r="A60" s="39">
        <v>4</v>
      </c>
      <c r="B60" s="101">
        <v>424</v>
      </c>
      <c r="C60" s="101" t="s">
        <v>69</v>
      </c>
      <c r="D60" s="155">
        <v>14660366</v>
      </c>
      <c r="E60" s="155">
        <v>15098345</v>
      </c>
      <c r="F60" s="102">
        <f t="shared" si="13"/>
        <v>1.2923761564827803</v>
      </c>
      <c r="G60" s="103">
        <f t="shared" si="15"/>
        <v>2.9875038590441827</v>
      </c>
      <c r="H60" s="104">
        <f t="shared" si="1"/>
        <v>437979</v>
      </c>
      <c r="J60" s="157">
        <f t="shared" si="3"/>
      </c>
      <c r="K60" s="157">
        <f t="shared" si="4"/>
      </c>
      <c r="L60" s="157">
        <f t="shared" si="5"/>
      </c>
      <c r="M60" s="157">
        <f t="shared" si="6"/>
        <v>14660366</v>
      </c>
      <c r="N60" s="157">
        <f t="shared" si="7"/>
      </c>
      <c r="O60" s="157">
        <f t="shared" si="8"/>
      </c>
      <c r="P60" s="157">
        <f t="shared" si="9"/>
      </c>
      <c r="Q60" s="157">
        <f t="shared" si="10"/>
      </c>
      <c r="R60" s="157">
        <f t="shared" si="11"/>
        <v>15098345</v>
      </c>
      <c r="S60" s="157">
        <f t="shared" si="12"/>
      </c>
    </row>
    <row r="61" spans="1:19" s="39" customFormat="1" ht="13.5">
      <c r="A61" s="39">
        <v>4</v>
      </c>
      <c r="B61" s="101">
        <v>426</v>
      </c>
      <c r="C61" s="101" t="s">
        <v>70</v>
      </c>
      <c r="D61" s="155">
        <v>594331</v>
      </c>
      <c r="E61" s="155">
        <v>602364</v>
      </c>
      <c r="F61" s="102">
        <f t="shared" si="13"/>
        <v>0.05156067576436976</v>
      </c>
      <c r="G61" s="103">
        <f t="shared" si="15"/>
        <v>1.3516037359653232</v>
      </c>
      <c r="H61" s="104">
        <f t="shared" si="1"/>
        <v>8033</v>
      </c>
      <c r="J61" s="157">
        <f t="shared" si="3"/>
      </c>
      <c r="K61" s="157">
        <f t="shared" si="4"/>
      </c>
      <c r="L61" s="157">
        <f t="shared" si="5"/>
      </c>
      <c r="M61" s="157">
        <f t="shared" si="6"/>
        <v>594331</v>
      </c>
      <c r="N61" s="157">
        <f t="shared" si="7"/>
      </c>
      <c r="O61" s="157">
        <f t="shared" si="8"/>
      </c>
      <c r="P61" s="157">
        <f t="shared" si="9"/>
      </c>
      <c r="Q61" s="157">
        <f t="shared" si="10"/>
      </c>
      <c r="R61" s="157">
        <f t="shared" si="11"/>
        <v>602364</v>
      </c>
      <c r="S61" s="157">
        <f t="shared" si="12"/>
      </c>
    </row>
    <row r="62" spans="1:19" s="39" customFormat="1" ht="13.5">
      <c r="A62" s="39">
        <v>4</v>
      </c>
      <c r="B62" s="101">
        <v>429</v>
      </c>
      <c r="C62" s="105" t="s">
        <v>132</v>
      </c>
      <c r="D62" s="155">
        <v>722630</v>
      </c>
      <c r="E62" s="155">
        <v>764714</v>
      </c>
      <c r="F62" s="102">
        <f t="shared" si="13"/>
        <v>0.06545738225802715</v>
      </c>
      <c r="G62" s="103">
        <f t="shared" si="15"/>
        <v>5.8237272186319355</v>
      </c>
      <c r="H62" s="104">
        <f t="shared" si="1"/>
        <v>42084</v>
      </c>
      <c r="J62" s="157">
        <f t="shared" si="3"/>
      </c>
      <c r="K62" s="157">
        <f t="shared" si="4"/>
      </c>
      <c r="L62" s="157">
        <f t="shared" si="5"/>
      </c>
      <c r="M62" s="157">
        <f t="shared" si="6"/>
        <v>722630</v>
      </c>
      <c r="N62" s="157">
        <f t="shared" si="7"/>
      </c>
      <c r="O62" s="157">
        <f t="shared" si="8"/>
      </c>
      <c r="P62" s="157">
        <f t="shared" si="9"/>
      </c>
      <c r="Q62" s="157">
        <f t="shared" si="10"/>
      </c>
      <c r="R62" s="157">
        <f t="shared" si="11"/>
        <v>764714</v>
      </c>
      <c r="S62" s="157">
        <f t="shared" si="12"/>
      </c>
    </row>
    <row r="63" spans="1:19" s="39" customFormat="1" ht="13.5">
      <c r="A63" s="39">
        <v>4</v>
      </c>
      <c r="B63" s="101">
        <v>461</v>
      </c>
      <c r="C63" s="101" t="s">
        <v>71</v>
      </c>
      <c r="D63" s="155">
        <v>5949607</v>
      </c>
      <c r="E63" s="155">
        <v>6442011</v>
      </c>
      <c r="F63" s="102">
        <f t="shared" si="13"/>
        <v>0.55141814657168</v>
      </c>
      <c r="G63" s="103">
        <f t="shared" si="15"/>
        <v>8.276244128393696</v>
      </c>
      <c r="H63" s="104">
        <f t="shared" si="1"/>
        <v>492404</v>
      </c>
      <c r="J63" s="157">
        <f t="shared" si="3"/>
      </c>
      <c r="K63" s="157">
        <f t="shared" si="4"/>
      </c>
      <c r="L63" s="157">
        <f t="shared" si="5"/>
      </c>
      <c r="M63" s="157">
        <f t="shared" si="6"/>
        <v>5949607</v>
      </c>
      <c r="N63" s="157">
        <f t="shared" si="7"/>
      </c>
      <c r="O63" s="157">
        <f t="shared" si="8"/>
      </c>
      <c r="P63" s="157">
        <f t="shared" si="9"/>
      </c>
      <c r="Q63" s="157">
        <f t="shared" si="10"/>
      </c>
      <c r="R63" s="157">
        <f t="shared" si="11"/>
        <v>6442011</v>
      </c>
      <c r="S63" s="157">
        <f t="shared" si="12"/>
      </c>
    </row>
    <row r="64" spans="1:19" s="39" customFormat="1" ht="13.5">
      <c r="A64" s="39">
        <v>5</v>
      </c>
      <c r="B64" s="101">
        <v>503</v>
      </c>
      <c r="C64" s="101" t="s">
        <v>72</v>
      </c>
      <c r="D64" s="155">
        <v>3150401</v>
      </c>
      <c r="E64" s="155">
        <v>4181659</v>
      </c>
      <c r="F64" s="102">
        <f t="shared" si="13"/>
        <v>0.3579383294090595</v>
      </c>
      <c r="G64" s="103">
        <f t="shared" si="15"/>
        <v>32.73418209300976</v>
      </c>
      <c r="H64" s="104">
        <f t="shared" si="1"/>
        <v>1031258</v>
      </c>
      <c r="J64" s="157">
        <f t="shared" si="3"/>
      </c>
      <c r="K64" s="157">
        <f t="shared" si="4"/>
      </c>
      <c r="L64" s="157">
        <f t="shared" si="5"/>
      </c>
      <c r="M64" s="157">
        <f t="shared" si="6"/>
      </c>
      <c r="N64" s="157">
        <f t="shared" si="7"/>
        <v>3150401</v>
      </c>
      <c r="O64" s="157">
        <f t="shared" si="8"/>
      </c>
      <c r="P64" s="157">
        <f t="shared" si="9"/>
      </c>
      <c r="Q64" s="157">
        <f t="shared" si="10"/>
      </c>
      <c r="R64" s="157">
        <f t="shared" si="11"/>
      </c>
      <c r="S64" s="157">
        <f t="shared" si="12"/>
        <v>4181659</v>
      </c>
    </row>
    <row r="65" spans="3:19" s="39" customFormat="1" ht="13.5">
      <c r="C65" s="139"/>
      <c r="D65" s="140" t="s">
        <v>159</v>
      </c>
      <c r="E65" s="148" t="s">
        <v>160</v>
      </c>
      <c r="F65" s="66"/>
      <c r="G65" s="96"/>
      <c r="H65" s="98"/>
      <c r="J65" s="39">
        <f aca="true" t="shared" si="16" ref="J65:S65">SUM(J13:J64)</f>
        <v>10404773</v>
      </c>
      <c r="K65" s="39">
        <f t="shared" si="16"/>
        <v>292506726</v>
      </c>
      <c r="L65" s="39">
        <f>SUM(L17:L64)+L13</f>
        <v>96231629</v>
      </c>
      <c r="M65" s="39">
        <f t="shared" si="16"/>
        <v>398259914</v>
      </c>
      <c r="N65" s="39">
        <f t="shared" si="16"/>
        <v>275050872</v>
      </c>
      <c r="O65" s="39">
        <f>SUM(O13:O64)</f>
        <v>10770298</v>
      </c>
      <c r="P65" s="39">
        <f>SUM(P13:P64)</f>
        <v>315992771</v>
      </c>
      <c r="Q65" s="39">
        <f>SUM(Q17:Q64)+Q13</f>
        <v>103008717</v>
      </c>
      <c r="R65" s="39">
        <f t="shared" si="16"/>
        <v>428231815</v>
      </c>
      <c r="S65" s="39">
        <f t="shared" si="16"/>
        <v>310258822</v>
      </c>
    </row>
    <row r="66" spans="3:8" s="39" customFormat="1" ht="13.5">
      <c r="C66" s="141" t="s">
        <v>140</v>
      </c>
      <c r="D66" s="142">
        <f>J65</f>
        <v>10404773</v>
      </c>
      <c r="E66" s="149">
        <f>O65</f>
        <v>10770298</v>
      </c>
      <c r="F66" s="66"/>
      <c r="G66" s="96"/>
      <c r="H66" s="98"/>
    </row>
    <row r="67" spans="3:8" s="39" customFormat="1" ht="13.5">
      <c r="C67" s="141" t="s">
        <v>114</v>
      </c>
      <c r="D67" s="144">
        <f>K65</f>
        <v>292506726</v>
      </c>
      <c r="E67" s="149">
        <f>P65</f>
        <v>315992771</v>
      </c>
      <c r="F67" s="66"/>
      <c r="G67" s="96"/>
      <c r="H67" s="98"/>
    </row>
    <row r="68" spans="3:8" s="39" customFormat="1" ht="13.5">
      <c r="C68" s="141" t="s">
        <v>115</v>
      </c>
      <c r="D68" s="144">
        <f>L65</f>
        <v>96231629</v>
      </c>
      <c r="E68" s="149">
        <f>Q65</f>
        <v>103008717</v>
      </c>
      <c r="F68" s="66"/>
      <c r="G68" s="96"/>
      <c r="H68" s="98"/>
    </row>
    <row r="69" spans="3:8" s="39" customFormat="1" ht="13.5">
      <c r="C69" s="141" t="s">
        <v>141</v>
      </c>
      <c r="D69" s="144">
        <f>M65</f>
        <v>398259914</v>
      </c>
      <c r="E69" s="149">
        <f>R65</f>
        <v>428231815</v>
      </c>
      <c r="F69" s="66"/>
      <c r="G69" s="96"/>
      <c r="H69" s="98"/>
    </row>
    <row r="70" spans="3:8" s="39" customFormat="1" ht="13.5">
      <c r="C70" s="141" t="s">
        <v>116</v>
      </c>
      <c r="D70" s="144">
        <f>N65</f>
        <v>275050872</v>
      </c>
      <c r="E70" s="149">
        <f>S65</f>
        <v>310258822</v>
      </c>
      <c r="F70" s="66"/>
      <c r="G70" s="96"/>
      <c r="H70" s="98"/>
    </row>
    <row r="71" spans="3:8" s="39" customFormat="1" ht="13.5">
      <c r="C71" s="145"/>
      <c r="D71" s="146">
        <f>SUM(D66:D70)</f>
        <v>1072453914</v>
      </c>
      <c r="E71" s="150">
        <f>SUM(E66:E70)</f>
        <v>1168262423</v>
      </c>
      <c r="F71" s="66"/>
      <c r="G71" s="96"/>
      <c r="H71" s="98"/>
    </row>
  </sheetData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12.50390625" style="39" bestFit="1" customWidth="1"/>
    <col min="3" max="4" width="13.00390625" style="56" bestFit="1" customWidth="1"/>
    <col min="5" max="5" width="13.00390625" style="66" bestFit="1" customWidth="1"/>
    <col min="6" max="6" width="10.375" style="68" customWidth="1"/>
    <col min="7" max="7" width="10.625" style="95" customWidth="1"/>
    <col min="8" max="8" width="14.00390625" style="98" bestFit="1" customWidth="1"/>
    <col min="9" max="10" width="9.00390625" style="39" customWidth="1"/>
    <col min="11" max="19" width="12.125" style="39" customWidth="1"/>
    <col min="20" max="16384" width="9.00390625" style="39" customWidth="1"/>
  </cols>
  <sheetData>
    <row r="1" ht="13.5">
      <c r="A1" s="39" t="s">
        <v>84</v>
      </c>
    </row>
    <row r="3" spans="2:5" ht="13.5">
      <c r="B3" s="39" t="s">
        <v>85</v>
      </c>
      <c r="C3" s="39"/>
      <c r="E3" s="67"/>
    </row>
    <row r="4" spans="3:5" ht="13.5">
      <c r="C4" s="39"/>
      <c r="D4" s="56" t="s">
        <v>3</v>
      </c>
      <c r="E4" s="67"/>
    </row>
    <row r="5" spans="3:5" ht="13.5">
      <c r="C5" s="39"/>
      <c r="E5" s="67"/>
    </row>
    <row r="6" spans="3:8" ht="13.5">
      <c r="C6" s="39"/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3:7" ht="13.5">
      <c r="C7" s="39"/>
      <c r="D7" s="55" t="s">
        <v>134</v>
      </c>
      <c r="E7" s="55" t="s">
        <v>134</v>
      </c>
      <c r="F7" s="66" t="s">
        <v>33</v>
      </c>
      <c r="G7" s="96" t="s">
        <v>33</v>
      </c>
    </row>
    <row r="8" spans="3:8" ht="13.5">
      <c r="C8" s="39" t="s">
        <v>73</v>
      </c>
      <c r="D8" s="58">
        <f>D10+D11</f>
        <v>692327436</v>
      </c>
      <c r="E8" s="58">
        <f>E10+E11</f>
        <v>710205807</v>
      </c>
      <c r="F8" s="66">
        <v>100</v>
      </c>
      <c r="G8" s="96">
        <f>(E8/D8-1)*100</f>
        <v>2.582357721267603</v>
      </c>
      <c r="H8" s="98">
        <f>E8-D8</f>
        <v>17878371</v>
      </c>
    </row>
    <row r="9" spans="3:7" ht="13.5">
      <c r="C9" s="39"/>
      <c r="D9" s="39"/>
      <c r="E9" s="39"/>
      <c r="F9" s="66"/>
      <c r="G9" s="96"/>
    </row>
    <row r="10" spans="3:8" ht="13.5">
      <c r="C10" s="39" t="s">
        <v>74</v>
      </c>
      <c r="D10" s="58">
        <f>D13+D17+SUM(D25:D45)</f>
        <v>621476366</v>
      </c>
      <c r="E10" s="58">
        <f>E13+E17+SUM(E25:E45)</f>
        <v>640519075</v>
      </c>
      <c r="F10" s="66">
        <f>E10/E8*100</f>
        <v>90.18781157332891</v>
      </c>
      <c r="G10" s="96">
        <f>(E10/D10-1)*100</f>
        <v>3.0641083139756997</v>
      </c>
      <c r="H10" s="98">
        <f>E10-D10</f>
        <v>19042709</v>
      </c>
    </row>
    <row r="11" spans="3:19" ht="13.5">
      <c r="C11" s="39" t="s">
        <v>75</v>
      </c>
      <c r="D11" s="172">
        <f>SUM(D46:D64)</f>
        <v>70851070</v>
      </c>
      <c r="E11" s="172">
        <f>SUM(E46:E64)</f>
        <v>69686732</v>
      </c>
      <c r="F11" s="66">
        <f>E11/E8*100</f>
        <v>9.812188426671087</v>
      </c>
      <c r="G11" s="96">
        <f>(E11/D11-1)*100</f>
        <v>-1.6433597968245173</v>
      </c>
      <c r="H11" s="98">
        <f>E11-D11</f>
        <v>-1164338</v>
      </c>
      <c r="J11" s="109"/>
      <c r="K11" s="110"/>
      <c r="L11" s="110" t="s">
        <v>151</v>
      </c>
      <c r="M11" s="111"/>
      <c r="N11" s="112"/>
      <c r="O11" s="113"/>
      <c r="P11" s="110"/>
      <c r="Q11" s="110" t="s">
        <v>174</v>
      </c>
      <c r="R11" s="111"/>
      <c r="S11" s="112"/>
    </row>
    <row r="12" spans="3:19" ht="13.5">
      <c r="C12" s="39"/>
      <c r="D12" s="39"/>
      <c r="E12" s="60"/>
      <c r="F12" s="66"/>
      <c r="G12" s="96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ht="13.5">
      <c r="A13" s="39">
        <v>3</v>
      </c>
      <c r="B13" s="101">
        <v>100</v>
      </c>
      <c r="C13" s="101" t="s">
        <v>37</v>
      </c>
      <c r="D13" s="155">
        <v>66821777</v>
      </c>
      <c r="E13" s="155">
        <v>70807028</v>
      </c>
      <c r="F13" s="102">
        <f aca="true" t="shared" si="0" ref="F13:F26">E13/E$8*100</f>
        <v>9.969930871038343</v>
      </c>
      <c r="G13" s="103">
        <f aca="true" t="shared" si="1" ref="G13:G38">(E13/D13-1)*100</f>
        <v>5.964000328814967</v>
      </c>
      <c r="H13" s="104">
        <f aca="true" t="shared" si="2" ref="H13:H64">E13-D13</f>
        <v>3985251</v>
      </c>
      <c r="J13" s="157">
        <f>IF($A13=1,D13,"")</f>
      </c>
      <c r="K13" s="157">
        <f>IF($A13=2,$D13,"")</f>
      </c>
      <c r="L13" s="157">
        <f>IF($A13=3,$D13,"")</f>
        <v>66821777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70807028</v>
      </c>
      <c r="R13" s="157">
        <f>IF($A13=4,E13,"")</f>
      </c>
      <c r="S13" s="157">
        <f>IF($A13=5,E13,"")</f>
      </c>
    </row>
    <row r="14" spans="1:19" ht="13.5">
      <c r="A14" s="39">
        <v>3</v>
      </c>
      <c r="B14" s="101">
        <v>101</v>
      </c>
      <c r="C14" s="105" t="s">
        <v>129</v>
      </c>
      <c r="D14" s="156">
        <v>5567787</v>
      </c>
      <c r="E14" s="155">
        <v>5256190</v>
      </c>
      <c r="F14" s="102">
        <f t="shared" si="0"/>
        <v>0.7400939204091863</v>
      </c>
      <c r="G14" s="103">
        <f t="shared" si="1"/>
        <v>-5.596424575868298</v>
      </c>
      <c r="H14" s="104">
        <f t="shared" si="2"/>
        <v>-311597</v>
      </c>
      <c r="J14" s="157">
        <f aca="true" t="shared" si="3" ref="J14:J64">IF($A14=1,D14,"")</f>
      </c>
      <c r="K14" s="157">
        <f aca="true" t="shared" si="4" ref="K14:K64">IF($A14=2,$D14,"")</f>
      </c>
      <c r="L14" s="157">
        <f aca="true" t="shared" si="5" ref="L14:L64">IF($A14=3,$D14,"")</f>
        <v>5567787</v>
      </c>
      <c r="M14" s="157">
        <f aca="true" t="shared" si="6" ref="M14:M64">IF($A14=4,$D14,"")</f>
      </c>
      <c r="N14" s="157">
        <f aca="true" t="shared" si="7" ref="N14:N64">IF($A14=5,$D14,"")</f>
      </c>
      <c r="O14" s="157">
        <f aca="true" t="shared" si="8" ref="O14:O64">IF($A14=1,E14,"")</f>
      </c>
      <c r="P14" s="157">
        <f aca="true" t="shared" si="9" ref="P14:P64">IF($A14=2,E14,"")</f>
      </c>
      <c r="Q14" s="157">
        <f aca="true" t="shared" si="10" ref="Q14:Q64">IF($A14=3,E14,"")</f>
        <v>5256190</v>
      </c>
      <c r="R14" s="157">
        <f aca="true" t="shared" si="11" ref="R14:R64">IF($A14=4,E14,"")</f>
      </c>
      <c r="S14" s="157">
        <f aca="true" t="shared" si="12" ref="S14:S64">IF($A14=5,E14,"")</f>
      </c>
    </row>
    <row r="15" spans="1:19" ht="13.5">
      <c r="A15" s="39">
        <v>3</v>
      </c>
      <c r="B15" s="101">
        <v>102</v>
      </c>
      <c r="C15" s="105" t="s">
        <v>130</v>
      </c>
      <c r="D15" s="156">
        <v>28584807</v>
      </c>
      <c r="E15" s="155">
        <v>32184058</v>
      </c>
      <c r="F15" s="102">
        <f t="shared" si="0"/>
        <v>4.531652329899916</v>
      </c>
      <c r="G15" s="103">
        <f t="shared" si="1"/>
        <v>12.591482601229398</v>
      </c>
      <c r="H15" s="104">
        <f t="shared" si="2"/>
        <v>3599251</v>
      </c>
      <c r="J15" s="157">
        <f t="shared" si="3"/>
      </c>
      <c r="K15" s="157">
        <f t="shared" si="4"/>
      </c>
      <c r="L15" s="157">
        <f t="shared" si="5"/>
        <v>28584807</v>
      </c>
      <c r="M15" s="157">
        <f t="shared" si="6"/>
      </c>
      <c r="N15" s="157">
        <f t="shared" si="7"/>
      </c>
      <c r="O15" s="157">
        <f t="shared" si="8"/>
      </c>
      <c r="P15" s="157">
        <f t="shared" si="9"/>
      </c>
      <c r="Q15" s="157">
        <f t="shared" si="10"/>
        <v>32184058</v>
      </c>
      <c r="R15" s="157">
        <f t="shared" si="11"/>
      </c>
      <c r="S15" s="157">
        <f t="shared" si="12"/>
      </c>
    </row>
    <row r="16" spans="1:19" ht="13.5">
      <c r="A16" s="39">
        <v>3</v>
      </c>
      <c r="B16" s="101">
        <v>103</v>
      </c>
      <c r="C16" s="105" t="s">
        <v>131</v>
      </c>
      <c r="D16" s="156">
        <v>32669183</v>
      </c>
      <c r="E16" s="155">
        <v>33366780</v>
      </c>
      <c r="F16" s="102">
        <f t="shared" si="0"/>
        <v>4.698184620729242</v>
      </c>
      <c r="G16" s="103">
        <f t="shared" si="1"/>
        <v>2.1353365341275854</v>
      </c>
      <c r="H16" s="104">
        <f t="shared" si="2"/>
        <v>697597</v>
      </c>
      <c r="J16" s="157">
        <f t="shared" si="3"/>
      </c>
      <c r="K16" s="157">
        <f t="shared" si="4"/>
      </c>
      <c r="L16" s="157">
        <f t="shared" si="5"/>
        <v>32669183</v>
      </c>
      <c r="M16" s="157">
        <f t="shared" si="6"/>
      </c>
      <c r="N16" s="157">
        <f t="shared" si="7"/>
      </c>
      <c r="O16" s="157">
        <f t="shared" si="8"/>
      </c>
      <c r="P16" s="157">
        <f t="shared" si="9"/>
      </c>
      <c r="Q16" s="157">
        <f t="shared" si="10"/>
        <v>33366780</v>
      </c>
      <c r="R16" s="157">
        <f t="shared" si="11"/>
      </c>
      <c r="S16" s="157">
        <f t="shared" si="12"/>
      </c>
    </row>
    <row r="17" spans="1:19" ht="13.5">
      <c r="A17" s="39">
        <v>5</v>
      </c>
      <c r="B17" s="101">
        <v>202</v>
      </c>
      <c r="C17" s="101" t="s">
        <v>38</v>
      </c>
      <c r="D17" s="155">
        <v>107706238</v>
      </c>
      <c r="E17" s="155">
        <v>117799566</v>
      </c>
      <c r="F17" s="102">
        <f t="shared" si="0"/>
        <v>16.586680204376307</v>
      </c>
      <c r="G17" s="103">
        <f t="shared" si="1"/>
        <v>9.371163813186012</v>
      </c>
      <c r="H17" s="104">
        <f>E17-D17</f>
        <v>10093328</v>
      </c>
      <c r="J17" s="157">
        <f t="shared" si="3"/>
      </c>
      <c r="K17" s="157">
        <f t="shared" si="4"/>
      </c>
      <c r="L17" s="157">
        <f t="shared" si="5"/>
      </c>
      <c r="M17" s="157">
        <f t="shared" si="6"/>
      </c>
      <c r="N17" s="157">
        <f t="shared" si="7"/>
        <v>107706238</v>
      </c>
      <c r="O17" s="157">
        <f t="shared" si="8"/>
      </c>
      <c r="P17" s="157">
        <f t="shared" si="9"/>
      </c>
      <c r="Q17" s="157">
        <f t="shared" si="10"/>
      </c>
      <c r="R17" s="157">
        <f t="shared" si="11"/>
      </c>
      <c r="S17" s="157">
        <f t="shared" si="12"/>
        <v>117799566</v>
      </c>
    </row>
    <row r="18" spans="1:19" ht="13.5">
      <c r="A18" s="39">
        <v>5</v>
      </c>
      <c r="B18" s="101">
        <v>131</v>
      </c>
      <c r="C18" s="101" t="s">
        <v>164</v>
      </c>
      <c r="D18" s="155"/>
      <c r="E18" s="155">
        <v>37016471</v>
      </c>
      <c r="F18" s="102">
        <f t="shared" si="0"/>
        <v>5.212076645270235</v>
      </c>
      <c r="G18" s="103"/>
      <c r="H18" s="104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ht="13.5">
      <c r="A19" s="39">
        <v>5</v>
      </c>
      <c r="B19" s="101">
        <v>132</v>
      </c>
      <c r="C19" s="101" t="s">
        <v>165</v>
      </c>
      <c r="D19" s="155"/>
      <c r="E19" s="155">
        <v>13847158</v>
      </c>
      <c r="F19" s="102">
        <f t="shared" si="0"/>
        <v>1.9497387748055965</v>
      </c>
      <c r="G19" s="103"/>
      <c r="H19" s="104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ht="13.5">
      <c r="A20" s="39">
        <v>5</v>
      </c>
      <c r="B20" s="101">
        <v>133</v>
      </c>
      <c r="C20" s="101" t="s">
        <v>166</v>
      </c>
      <c r="D20" s="155"/>
      <c r="E20" s="155">
        <v>7418367</v>
      </c>
      <c r="F20" s="102">
        <f t="shared" si="0"/>
        <v>1.0445376434383336</v>
      </c>
      <c r="G20" s="103"/>
      <c r="H20" s="104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ht="13.5">
      <c r="A21" s="39">
        <v>5</v>
      </c>
      <c r="B21" s="101">
        <v>134</v>
      </c>
      <c r="C21" s="101" t="s">
        <v>167</v>
      </c>
      <c r="D21" s="155"/>
      <c r="E21" s="155">
        <v>25129131</v>
      </c>
      <c r="F21" s="102">
        <f t="shared" si="0"/>
        <v>3.5382885851283947</v>
      </c>
      <c r="G21" s="103"/>
      <c r="H21" s="104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ht="13.5">
      <c r="A22" s="39">
        <v>5</v>
      </c>
      <c r="B22" s="101">
        <v>135</v>
      </c>
      <c r="C22" s="101" t="s">
        <v>168</v>
      </c>
      <c r="D22" s="155"/>
      <c r="E22" s="155">
        <v>15599732</v>
      </c>
      <c r="F22" s="102">
        <f t="shared" si="0"/>
        <v>2.196508652315201</v>
      </c>
      <c r="G22" s="103"/>
      <c r="H22" s="104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ht="13.5">
      <c r="A23" s="39">
        <v>5</v>
      </c>
      <c r="B23" s="101">
        <v>136</v>
      </c>
      <c r="C23" s="101" t="s">
        <v>169</v>
      </c>
      <c r="D23" s="155"/>
      <c r="E23" s="155">
        <v>15669579</v>
      </c>
      <c r="F23" s="102">
        <f t="shared" si="0"/>
        <v>2.206343407158314</v>
      </c>
      <c r="G23" s="103"/>
      <c r="H23" s="104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ht="13.5">
      <c r="A24" s="39">
        <v>5</v>
      </c>
      <c r="B24" s="101">
        <v>137</v>
      </c>
      <c r="C24" s="101" t="s">
        <v>170</v>
      </c>
      <c r="D24" s="155"/>
      <c r="E24" s="155">
        <v>3119128</v>
      </c>
      <c r="F24" s="102">
        <f t="shared" si="0"/>
        <v>0.43918649626023126</v>
      </c>
      <c r="G24" s="103"/>
      <c r="H24" s="104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ht="13.5">
      <c r="A25" s="39">
        <v>2</v>
      </c>
      <c r="B25" s="101">
        <v>203</v>
      </c>
      <c r="C25" s="101" t="s">
        <v>39</v>
      </c>
      <c r="D25" s="155">
        <v>26337257</v>
      </c>
      <c r="E25" s="155">
        <v>25933292</v>
      </c>
      <c r="F25" s="102">
        <f t="shared" si="0"/>
        <v>3.6515178761414995</v>
      </c>
      <c r="G25" s="103">
        <f t="shared" si="1"/>
        <v>-1.5338157652484474</v>
      </c>
      <c r="H25" s="104">
        <f>E25-D25</f>
        <v>-403965</v>
      </c>
      <c r="J25" s="157">
        <f t="shared" si="3"/>
      </c>
      <c r="K25" s="157">
        <f t="shared" si="4"/>
        <v>26337257</v>
      </c>
      <c r="L25" s="157">
        <f t="shared" si="5"/>
      </c>
      <c r="M25" s="157">
        <f t="shared" si="6"/>
      </c>
      <c r="N25" s="157">
        <f t="shared" si="7"/>
      </c>
      <c r="O25" s="157">
        <f t="shared" si="8"/>
      </c>
      <c r="P25" s="157">
        <f t="shared" si="9"/>
        <v>25933292</v>
      </c>
      <c r="Q25" s="157">
        <f t="shared" si="10"/>
      </c>
      <c r="R25" s="157">
        <f t="shared" si="11"/>
      </c>
      <c r="S25" s="157">
        <f t="shared" si="12"/>
      </c>
    </row>
    <row r="26" spans="1:19" ht="13.5">
      <c r="A26" s="39">
        <v>1</v>
      </c>
      <c r="B26" s="101">
        <v>205</v>
      </c>
      <c r="C26" s="101" t="s">
        <v>40</v>
      </c>
      <c r="D26" s="155">
        <v>229554</v>
      </c>
      <c r="E26" s="155">
        <v>226592</v>
      </c>
      <c r="F26" s="102">
        <f t="shared" si="0"/>
        <v>0.03190511789211546</v>
      </c>
      <c r="G26" s="103">
        <f t="shared" si="1"/>
        <v>-1.2903282016431872</v>
      </c>
      <c r="H26" s="104">
        <f>E26-D26</f>
        <v>-2962</v>
      </c>
      <c r="J26" s="157">
        <f t="shared" si="3"/>
        <v>229554</v>
      </c>
      <c r="K26" s="157">
        <f t="shared" si="4"/>
      </c>
      <c r="L26" s="157">
        <f t="shared" si="5"/>
      </c>
      <c r="M26" s="157">
        <f t="shared" si="6"/>
      </c>
      <c r="N26" s="157">
        <f t="shared" si="7"/>
      </c>
      <c r="O26" s="157">
        <f t="shared" si="8"/>
        <v>226592</v>
      </c>
      <c r="P26" s="157">
        <f t="shared" si="9"/>
      </c>
      <c r="Q26" s="157">
        <f t="shared" si="10"/>
      </c>
      <c r="R26" s="157">
        <f t="shared" si="11"/>
      </c>
      <c r="S26" s="157">
        <f t="shared" si="12"/>
      </c>
    </row>
    <row r="27" spans="1:19" ht="13.5">
      <c r="A27" s="39">
        <v>2</v>
      </c>
      <c r="B27" s="101">
        <v>206</v>
      </c>
      <c r="C27" s="101" t="s">
        <v>41</v>
      </c>
      <c r="D27" s="155">
        <v>9302812</v>
      </c>
      <c r="E27" s="155">
        <v>10114261</v>
      </c>
      <c r="F27" s="102">
        <f aca="true" t="shared" si="13" ref="F27:F64">E27/E$8*100</f>
        <v>1.4241309913705056</v>
      </c>
      <c r="G27" s="103">
        <f t="shared" si="1"/>
        <v>8.722620644166511</v>
      </c>
      <c r="H27" s="104">
        <f t="shared" si="2"/>
        <v>811449</v>
      </c>
      <c r="J27" s="157">
        <f t="shared" si="3"/>
      </c>
      <c r="K27" s="157">
        <f t="shared" si="4"/>
        <v>9302812</v>
      </c>
      <c r="L27" s="157">
        <f t="shared" si="5"/>
      </c>
      <c r="M27" s="157">
        <f t="shared" si="6"/>
      </c>
      <c r="N27" s="157">
        <f t="shared" si="7"/>
      </c>
      <c r="O27" s="157">
        <f t="shared" si="8"/>
      </c>
      <c r="P27" s="157">
        <f t="shared" si="9"/>
        <v>10114261</v>
      </c>
      <c r="Q27" s="157">
        <f t="shared" si="10"/>
      </c>
      <c r="R27" s="157">
        <f t="shared" si="11"/>
      </c>
      <c r="S27" s="157">
        <f t="shared" si="12"/>
      </c>
    </row>
    <row r="28" spans="1:19" ht="13.5">
      <c r="A28" s="39">
        <v>2</v>
      </c>
      <c r="B28" s="101">
        <v>207</v>
      </c>
      <c r="C28" s="101" t="s">
        <v>42</v>
      </c>
      <c r="D28" s="155">
        <v>34207127</v>
      </c>
      <c r="E28" s="155">
        <v>36082705</v>
      </c>
      <c r="F28" s="102">
        <f t="shared" si="13"/>
        <v>5.080598418705974</v>
      </c>
      <c r="G28" s="103">
        <f t="shared" si="1"/>
        <v>5.483003585773227</v>
      </c>
      <c r="H28" s="104">
        <f t="shared" si="2"/>
        <v>1875578</v>
      </c>
      <c r="J28" s="157">
        <f t="shared" si="3"/>
      </c>
      <c r="K28" s="157">
        <f t="shared" si="4"/>
        <v>34207127</v>
      </c>
      <c r="L28" s="157">
        <f t="shared" si="5"/>
      </c>
      <c r="M28" s="157">
        <f t="shared" si="6"/>
      </c>
      <c r="N28" s="157">
        <f t="shared" si="7"/>
      </c>
      <c r="O28" s="157">
        <f t="shared" si="8"/>
      </c>
      <c r="P28" s="157">
        <f t="shared" si="9"/>
        <v>36082705</v>
      </c>
      <c r="Q28" s="157">
        <f t="shared" si="10"/>
      </c>
      <c r="R28" s="157">
        <f t="shared" si="11"/>
      </c>
      <c r="S28" s="157">
        <f t="shared" si="12"/>
      </c>
    </row>
    <row r="29" spans="1:19" ht="13.5">
      <c r="A29" s="39">
        <v>1</v>
      </c>
      <c r="B29" s="101">
        <v>208</v>
      </c>
      <c r="C29" s="101" t="s">
        <v>43</v>
      </c>
      <c r="D29" s="155">
        <v>656788</v>
      </c>
      <c r="E29" s="155">
        <v>661622</v>
      </c>
      <c r="F29" s="102">
        <f t="shared" si="13"/>
        <v>0.09315919321960711</v>
      </c>
      <c r="G29" s="103">
        <f t="shared" si="1"/>
        <v>0.7360061389672268</v>
      </c>
      <c r="H29" s="104">
        <f t="shared" si="2"/>
        <v>4834</v>
      </c>
      <c r="J29" s="157">
        <f t="shared" si="3"/>
        <v>656788</v>
      </c>
      <c r="K29" s="157">
        <f t="shared" si="4"/>
      </c>
      <c r="L29" s="157">
        <f t="shared" si="5"/>
      </c>
      <c r="M29" s="157">
        <f t="shared" si="6"/>
      </c>
      <c r="N29" s="157">
        <f t="shared" si="7"/>
      </c>
      <c r="O29" s="157">
        <f t="shared" si="8"/>
        <v>661622</v>
      </c>
      <c r="P29" s="157">
        <f t="shared" si="9"/>
      </c>
      <c r="Q29" s="157">
        <f t="shared" si="10"/>
      </c>
      <c r="R29" s="157">
        <f t="shared" si="11"/>
      </c>
      <c r="S29" s="157">
        <f t="shared" si="12"/>
      </c>
    </row>
    <row r="30" spans="1:19" ht="13.5">
      <c r="A30" s="39">
        <v>4</v>
      </c>
      <c r="B30" s="101">
        <v>209</v>
      </c>
      <c r="C30" s="101" t="s">
        <v>44</v>
      </c>
      <c r="D30" s="155">
        <v>13221908</v>
      </c>
      <c r="E30" s="155">
        <v>13684109</v>
      </c>
      <c r="F30" s="102">
        <f t="shared" si="13"/>
        <v>1.926780781729091</v>
      </c>
      <c r="G30" s="103">
        <f t="shared" si="1"/>
        <v>3.495720889904841</v>
      </c>
      <c r="H30" s="104">
        <f t="shared" si="2"/>
        <v>462201</v>
      </c>
      <c r="J30" s="157">
        <f t="shared" si="3"/>
      </c>
      <c r="K30" s="157">
        <f t="shared" si="4"/>
      </c>
      <c r="L30" s="157">
        <f t="shared" si="5"/>
      </c>
      <c r="M30" s="157">
        <f t="shared" si="6"/>
        <v>13221908</v>
      </c>
      <c r="N30" s="157">
        <f t="shared" si="7"/>
      </c>
      <c r="O30" s="157">
        <f t="shared" si="8"/>
      </c>
      <c r="P30" s="157">
        <f t="shared" si="9"/>
      </c>
      <c r="Q30" s="157">
        <f t="shared" si="10"/>
      </c>
      <c r="R30" s="157">
        <f t="shared" si="11"/>
        <v>13684109</v>
      </c>
      <c r="S30" s="157">
        <f t="shared" si="12"/>
      </c>
    </row>
    <row r="31" spans="1:19" ht="13.5">
      <c r="A31" s="39">
        <v>2</v>
      </c>
      <c r="B31" s="101">
        <v>210</v>
      </c>
      <c r="C31" s="101" t="s">
        <v>45</v>
      </c>
      <c r="D31" s="155">
        <v>49621146</v>
      </c>
      <c r="E31" s="155">
        <v>46267640</v>
      </c>
      <c r="F31" s="102">
        <f t="shared" si="13"/>
        <v>6.514680610038999</v>
      </c>
      <c r="G31" s="103">
        <f t="shared" si="1"/>
        <v>-6.75821957034205</v>
      </c>
      <c r="H31" s="104">
        <f t="shared" si="2"/>
        <v>-3353506</v>
      </c>
      <c r="J31" s="157">
        <f t="shared" si="3"/>
      </c>
      <c r="K31" s="157">
        <f t="shared" si="4"/>
        <v>49621146</v>
      </c>
      <c r="L31" s="157">
        <f t="shared" si="5"/>
      </c>
      <c r="M31" s="157">
        <f t="shared" si="6"/>
      </c>
      <c r="N31" s="157">
        <f t="shared" si="7"/>
      </c>
      <c r="O31" s="157">
        <f t="shared" si="8"/>
      </c>
      <c r="P31" s="157">
        <f t="shared" si="9"/>
        <v>46267640</v>
      </c>
      <c r="Q31" s="157">
        <f t="shared" si="10"/>
      </c>
      <c r="R31" s="157">
        <f t="shared" si="11"/>
      </c>
      <c r="S31" s="157">
        <f t="shared" si="12"/>
      </c>
    </row>
    <row r="32" spans="1:19" ht="13.5">
      <c r="A32" s="39">
        <v>4</v>
      </c>
      <c r="B32" s="101">
        <v>211</v>
      </c>
      <c r="C32" s="101" t="s">
        <v>46</v>
      </c>
      <c r="D32" s="155">
        <v>88190889</v>
      </c>
      <c r="E32" s="155">
        <v>77066884</v>
      </c>
      <c r="F32" s="102">
        <f t="shared" si="13"/>
        <v>10.851345235480453</v>
      </c>
      <c r="G32" s="103">
        <f t="shared" si="1"/>
        <v>-12.613553538393296</v>
      </c>
      <c r="H32" s="104">
        <f t="shared" si="2"/>
        <v>-11124005</v>
      </c>
      <c r="J32" s="157">
        <f t="shared" si="3"/>
      </c>
      <c r="K32" s="157">
        <f t="shared" si="4"/>
      </c>
      <c r="L32" s="157">
        <f t="shared" si="5"/>
      </c>
      <c r="M32" s="157">
        <f t="shared" si="6"/>
        <v>88190889</v>
      </c>
      <c r="N32" s="157">
        <f t="shared" si="7"/>
      </c>
      <c r="O32" s="157">
        <f t="shared" si="8"/>
      </c>
      <c r="P32" s="157">
        <f t="shared" si="9"/>
      </c>
      <c r="Q32" s="157">
        <f t="shared" si="10"/>
      </c>
      <c r="R32" s="157">
        <f t="shared" si="11"/>
        <v>77066884</v>
      </c>
      <c r="S32" s="157">
        <f t="shared" si="12"/>
      </c>
    </row>
    <row r="33" spans="1:19" ht="13.5">
      <c r="A33" s="39">
        <v>4</v>
      </c>
      <c r="B33" s="101">
        <v>212</v>
      </c>
      <c r="C33" s="101" t="s">
        <v>47</v>
      </c>
      <c r="D33" s="155">
        <v>11271850</v>
      </c>
      <c r="E33" s="155">
        <v>12907760</v>
      </c>
      <c r="F33" s="102">
        <f t="shared" si="13"/>
        <v>1.8174675386736172</v>
      </c>
      <c r="G33" s="103">
        <f t="shared" si="1"/>
        <v>14.51323429605611</v>
      </c>
      <c r="H33" s="104">
        <f t="shared" si="2"/>
        <v>1635910</v>
      </c>
      <c r="J33" s="157">
        <f t="shared" si="3"/>
      </c>
      <c r="K33" s="157">
        <f t="shared" si="4"/>
      </c>
      <c r="L33" s="157">
        <f t="shared" si="5"/>
      </c>
      <c r="M33" s="157">
        <f t="shared" si="6"/>
        <v>11271850</v>
      </c>
      <c r="N33" s="157">
        <f t="shared" si="7"/>
      </c>
      <c r="O33" s="157">
        <f t="shared" si="8"/>
      </c>
      <c r="P33" s="157">
        <f t="shared" si="9"/>
      </c>
      <c r="Q33" s="157">
        <f t="shared" si="10"/>
      </c>
      <c r="R33" s="157">
        <f t="shared" si="11"/>
        <v>12907760</v>
      </c>
      <c r="S33" s="157">
        <f t="shared" si="12"/>
      </c>
    </row>
    <row r="34" spans="1:19" ht="13.5">
      <c r="A34" s="39">
        <v>4</v>
      </c>
      <c r="B34" s="101">
        <v>213</v>
      </c>
      <c r="C34" s="101" t="s">
        <v>48</v>
      </c>
      <c r="D34" s="155">
        <v>55762311</v>
      </c>
      <c r="E34" s="155">
        <v>59285769</v>
      </c>
      <c r="F34" s="102">
        <f t="shared" si="13"/>
        <v>8.34768857360244</v>
      </c>
      <c r="G34" s="103">
        <f t="shared" si="1"/>
        <v>6.31870870631599</v>
      </c>
      <c r="H34" s="104">
        <f t="shared" si="2"/>
        <v>3523458</v>
      </c>
      <c r="J34" s="157">
        <f t="shared" si="3"/>
      </c>
      <c r="K34" s="157">
        <f t="shared" si="4"/>
      </c>
      <c r="L34" s="157">
        <f t="shared" si="5"/>
      </c>
      <c r="M34" s="157">
        <f t="shared" si="6"/>
        <v>55762311</v>
      </c>
      <c r="N34" s="157">
        <f t="shared" si="7"/>
      </c>
      <c r="O34" s="157">
        <f t="shared" si="8"/>
      </c>
      <c r="P34" s="157">
        <f t="shared" si="9"/>
      </c>
      <c r="Q34" s="157">
        <f t="shared" si="10"/>
      </c>
      <c r="R34" s="157">
        <f t="shared" si="11"/>
        <v>59285769</v>
      </c>
      <c r="S34" s="157">
        <f t="shared" si="12"/>
      </c>
    </row>
    <row r="35" spans="1:19" ht="13.5">
      <c r="A35" s="39">
        <v>4</v>
      </c>
      <c r="B35" s="101">
        <v>214</v>
      </c>
      <c r="C35" s="101" t="s">
        <v>49</v>
      </c>
      <c r="D35" s="155">
        <v>16998595</v>
      </c>
      <c r="E35" s="155">
        <v>16812154</v>
      </c>
      <c r="F35" s="102">
        <f t="shared" si="13"/>
        <v>2.3672228295367908</v>
      </c>
      <c r="G35" s="103">
        <f t="shared" si="1"/>
        <v>-1.0968024121993603</v>
      </c>
      <c r="H35" s="104">
        <f t="shared" si="2"/>
        <v>-186441</v>
      </c>
      <c r="J35" s="157">
        <f t="shared" si="3"/>
      </c>
      <c r="K35" s="157">
        <f t="shared" si="4"/>
      </c>
      <c r="L35" s="157">
        <f t="shared" si="5"/>
      </c>
      <c r="M35" s="157">
        <f t="shared" si="6"/>
        <v>16998595</v>
      </c>
      <c r="N35" s="157">
        <f t="shared" si="7"/>
      </c>
      <c r="O35" s="157">
        <f t="shared" si="8"/>
      </c>
      <c r="P35" s="157">
        <f t="shared" si="9"/>
      </c>
      <c r="Q35" s="157">
        <f t="shared" si="10"/>
      </c>
      <c r="R35" s="157">
        <f t="shared" si="11"/>
        <v>16812154</v>
      </c>
      <c r="S35" s="157">
        <f t="shared" si="12"/>
      </c>
    </row>
    <row r="36" spans="1:19" ht="13.5">
      <c r="A36" s="39">
        <v>2</v>
      </c>
      <c r="B36" s="101">
        <v>215</v>
      </c>
      <c r="C36" s="101" t="s">
        <v>50</v>
      </c>
      <c r="D36" s="155">
        <v>12084337</v>
      </c>
      <c r="E36" s="155">
        <v>14962873</v>
      </c>
      <c r="F36" s="102">
        <f t="shared" si="13"/>
        <v>2.106836194877804</v>
      </c>
      <c r="G36" s="103">
        <f t="shared" si="1"/>
        <v>23.820388325813813</v>
      </c>
      <c r="H36" s="104">
        <f t="shared" si="2"/>
        <v>2878536</v>
      </c>
      <c r="J36" s="157">
        <f t="shared" si="3"/>
      </c>
      <c r="K36" s="157">
        <f t="shared" si="4"/>
        <v>12084337</v>
      </c>
      <c r="L36" s="157">
        <f t="shared" si="5"/>
      </c>
      <c r="M36" s="157">
        <f t="shared" si="6"/>
      </c>
      <c r="N36" s="157">
        <f t="shared" si="7"/>
      </c>
      <c r="O36" s="157">
        <f t="shared" si="8"/>
      </c>
      <c r="P36" s="157">
        <f t="shared" si="9"/>
        <v>14962873</v>
      </c>
      <c r="Q36" s="157">
        <f t="shared" si="10"/>
      </c>
      <c r="R36" s="157">
        <f t="shared" si="11"/>
      </c>
      <c r="S36" s="157">
        <f t="shared" si="12"/>
      </c>
    </row>
    <row r="37" spans="1:19" ht="13.5">
      <c r="A37" s="39">
        <v>4</v>
      </c>
      <c r="B37" s="101">
        <v>216</v>
      </c>
      <c r="C37" s="101" t="s">
        <v>51</v>
      </c>
      <c r="D37" s="155">
        <v>22313525</v>
      </c>
      <c r="E37" s="155">
        <v>19374132</v>
      </c>
      <c r="F37" s="102">
        <f t="shared" si="13"/>
        <v>2.727960234771778</v>
      </c>
      <c r="G37" s="103">
        <f t="shared" si="1"/>
        <v>-13.173144987177054</v>
      </c>
      <c r="H37" s="104">
        <f t="shared" si="2"/>
        <v>-2939393</v>
      </c>
      <c r="J37" s="157">
        <f t="shared" si="3"/>
      </c>
      <c r="K37" s="157">
        <f t="shared" si="4"/>
      </c>
      <c r="L37" s="157">
        <f t="shared" si="5"/>
      </c>
      <c r="M37" s="157">
        <f t="shared" si="6"/>
        <v>22313525</v>
      </c>
      <c r="N37" s="157">
        <f t="shared" si="7"/>
      </c>
      <c r="O37" s="157">
        <f t="shared" si="8"/>
      </c>
      <c r="P37" s="157">
        <f t="shared" si="9"/>
      </c>
      <c r="Q37" s="157">
        <f t="shared" si="10"/>
      </c>
      <c r="R37" s="157">
        <f t="shared" si="11"/>
        <v>19374132</v>
      </c>
      <c r="S37" s="157">
        <f t="shared" si="12"/>
      </c>
    </row>
    <row r="38" spans="1:19" ht="13.5">
      <c r="A38" s="39">
        <v>1</v>
      </c>
      <c r="B38" s="101">
        <v>219</v>
      </c>
      <c r="C38" s="101" t="s">
        <v>52</v>
      </c>
      <c r="D38" s="155">
        <v>142142</v>
      </c>
      <c r="E38" s="155">
        <v>160656</v>
      </c>
      <c r="F38" s="102">
        <f t="shared" si="13"/>
        <v>0.02262104849277866</v>
      </c>
      <c r="G38" s="103">
        <f t="shared" si="1"/>
        <v>13.025003165848226</v>
      </c>
      <c r="H38" s="104">
        <f t="shared" si="2"/>
        <v>18514</v>
      </c>
      <c r="J38" s="157">
        <f t="shared" si="3"/>
        <v>142142</v>
      </c>
      <c r="K38" s="157">
        <f t="shared" si="4"/>
      </c>
      <c r="L38" s="157">
        <f t="shared" si="5"/>
      </c>
      <c r="M38" s="157">
        <f t="shared" si="6"/>
      </c>
      <c r="N38" s="157">
        <f t="shared" si="7"/>
      </c>
      <c r="O38" s="157">
        <f t="shared" si="8"/>
        <v>160656</v>
      </c>
      <c r="P38" s="157">
        <f t="shared" si="9"/>
      </c>
      <c r="Q38" s="157">
        <f t="shared" si="10"/>
      </c>
      <c r="R38" s="157">
        <f t="shared" si="11"/>
      </c>
      <c r="S38" s="157">
        <f t="shared" si="12"/>
      </c>
    </row>
    <row r="39" spans="1:19" ht="13.5">
      <c r="A39" s="39">
        <v>2</v>
      </c>
      <c r="B39" s="101">
        <v>220</v>
      </c>
      <c r="C39" s="101" t="s">
        <v>53</v>
      </c>
      <c r="D39" s="155">
        <v>16315105</v>
      </c>
      <c r="E39" s="155">
        <v>14077002</v>
      </c>
      <c r="F39" s="102">
        <f>E39/E$8*100</f>
        <v>1.9821017881370264</v>
      </c>
      <c r="G39" s="103">
        <f>(E39/D39-1)*100</f>
        <v>-13.71798097529866</v>
      </c>
      <c r="H39" s="104">
        <f t="shared" si="2"/>
        <v>-2238103</v>
      </c>
      <c r="J39" s="157">
        <f t="shared" si="3"/>
      </c>
      <c r="K39" s="157">
        <f t="shared" si="4"/>
        <v>16315105</v>
      </c>
      <c r="L39" s="157">
        <f t="shared" si="5"/>
      </c>
      <c r="M39" s="157">
        <f t="shared" si="6"/>
      </c>
      <c r="N39" s="157">
        <f t="shared" si="7"/>
      </c>
      <c r="O39" s="157">
        <f t="shared" si="8"/>
      </c>
      <c r="P39" s="157">
        <f t="shared" si="9"/>
        <v>14077002</v>
      </c>
      <c r="Q39" s="157">
        <f t="shared" si="10"/>
      </c>
      <c r="R39" s="157">
        <f t="shared" si="11"/>
      </c>
      <c r="S39" s="157">
        <f t="shared" si="12"/>
      </c>
    </row>
    <row r="40" spans="1:19" ht="13.5">
      <c r="A40" s="39">
        <v>5</v>
      </c>
      <c r="B40" s="101">
        <v>221</v>
      </c>
      <c r="C40" s="101" t="s">
        <v>54</v>
      </c>
      <c r="D40" s="155">
        <v>42356562</v>
      </c>
      <c r="E40" s="155">
        <v>53483276</v>
      </c>
      <c r="F40" s="102">
        <f>E40/E$8*100</f>
        <v>7.530672865928848</v>
      </c>
      <c r="G40" s="103">
        <f>(E40/D40-1)*100</f>
        <v>26.269162261091928</v>
      </c>
      <c r="H40" s="104">
        <f t="shared" si="2"/>
        <v>11126714</v>
      </c>
      <c r="J40" s="157">
        <f t="shared" si="3"/>
      </c>
      <c r="K40" s="157">
        <f t="shared" si="4"/>
      </c>
      <c r="L40" s="157">
        <f t="shared" si="5"/>
      </c>
      <c r="M40" s="157">
        <f t="shared" si="6"/>
      </c>
      <c r="N40" s="157">
        <f t="shared" si="7"/>
        <v>42356562</v>
      </c>
      <c r="O40" s="157">
        <f t="shared" si="8"/>
      </c>
      <c r="P40" s="157">
        <f t="shared" si="9"/>
      </c>
      <c r="Q40" s="157">
        <f t="shared" si="10"/>
      </c>
      <c r="R40" s="157">
        <f t="shared" si="11"/>
      </c>
      <c r="S40" s="157">
        <f t="shared" si="12"/>
        <v>53483276</v>
      </c>
    </row>
    <row r="41" spans="1:19" ht="13.5">
      <c r="A41" s="39">
        <v>1</v>
      </c>
      <c r="B41" s="101">
        <v>222</v>
      </c>
      <c r="C41" s="105" t="s">
        <v>124</v>
      </c>
      <c r="D41" s="155">
        <v>1026923</v>
      </c>
      <c r="E41" s="155">
        <v>1092141</v>
      </c>
      <c r="F41" s="102">
        <f>E41/E$8*100</f>
        <v>0.15377810054994384</v>
      </c>
      <c r="G41" s="103">
        <f>(E41/D41-1)*100</f>
        <v>6.3508169551173665</v>
      </c>
      <c r="H41" s="104">
        <f t="shared" si="2"/>
        <v>65218</v>
      </c>
      <c r="J41" s="157">
        <f t="shared" si="3"/>
        <v>1026923</v>
      </c>
      <c r="K41" s="157">
        <f t="shared" si="4"/>
      </c>
      <c r="L41" s="157">
        <f t="shared" si="5"/>
      </c>
      <c r="M41" s="157">
        <f t="shared" si="6"/>
      </c>
      <c r="N41" s="157">
        <f t="shared" si="7"/>
      </c>
      <c r="O41" s="157">
        <f t="shared" si="8"/>
        <v>1092141</v>
      </c>
      <c r="P41" s="157">
        <f t="shared" si="9"/>
      </c>
      <c r="Q41" s="157">
        <f t="shared" si="10"/>
      </c>
      <c r="R41" s="157">
        <f t="shared" si="11"/>
      </c>
      <c r="S41" s="157">
        <f t="shared" si="12"/>
      </c>
    </row>
    <row r="42" spans="1:19" ht="13.5">
      <c r="A42" s="39">
        <v>4</v>
      </c>
      <c r="B42" s="101">
        <v>223</v>
      </c>
      <c r="C42" s="105" t="s">
        <v>125</v>
      </c>
      <c r="D42" s="155">
        <v>3845778</v>
      </c>
      <c r="E42" s="155">
        <v>4257173</v>
      </c>
      <c r="F42" s="102">
        <f t="shared" si="13"/>
        <v>0.5994280753606961</v>
      </c>
      <c r="G42" s="103">
        <f aca="true" t="shared" si="14" ref="G42:G47">(E42/D42-1)*100</f>
        <v>10.69731534165519</v>
      </c>
      <c r="H42" s="104">
        <f t="shared" si="2"/>
        <v>411395</v>
      </c>
      <c r="J42" s="157">
        <f t="shared" si="3"/>
      </c>
      <c r="K42" s="157">
        <f t="shared" si="4"/>
      </c>
      <c r="L42" s="157">
        <f t="shared" si="5"/>
      </c>
      <c r="M42" s="157">
        <f t="shared" si="6"/>
        <v>3845778</v>
      </c>
      <c r="N42" s="157">
        <f t="shared" si="7"/>
      </c>
      <c r="O42" s="157">
        <f t="shared" si="8"/>
      </c>
      <c r="P42" s="157">
        <f t="shared" si="9"/>
      </c>
      <c r="Q42" s="157">
        <f t="shared" si="10"/>
      </c>
      <c r="R42" s="157">
        <f t="shared" si="11"/>
        <v>4257173</v>
      </c>
      <c r="S42" s="157">
        <f t="shared" si="12"/>
      </c>
    </row>
    <row r="43" spans="1:19" ht="13.5">
      <c r="A43" s="39">
        <v>4</v>
      </c>
      <c r="B43" s="101">
        <v>224</v>
      </c>
      <c r="C43" s="105" t="s">
        <v>126</v>
      </c>
      <c r="D43" s="155">
        <v>8890564</v>
      </c>
      <c r="E43" s="155">
        <v>9231196</v>
      </c>
      <c r="F43" s="102">
        <f t="shared" si="13"/>
        <v>1.299791681371031</v>
      </c>
      <c r="G43" s="103">
        <f t="shared" si="14"/>
        <v>3.831387974936118</v>
      </c>
      <c r="H43" s="104">
        <f t="shared" si="2"/>
        <v>340632</v>
      </c>
      <c r="J43" s="157">
        <f t="shared" si="3"/>
      </c>
      <c r="K43" s="157">
        <f t="shared" si="4"/>
      </c>
      <c r="L43" s="157">
        <f t="shared" si="5"/>
      </c>
      <c r="M43" s="157">
        <f t="shared" si="6"/>
        <v>8890564</v>
      </c>
      <c r="N43" s="157">
        <f t="shared" si="7"/>
      </c>
      <c r="O43" s="157">
        <f t="shared" si="8"/>
      </c>
      <c r="P43" s="157">
        <f t="shared" si="9"/>
      </c>
      <c r="Q43" s="157">
        <f t="shared" si="10"/>
      </c>
      <c r="R43" s="157">
        <f t="shared" si="11"/>
        <v>9231196</v>
      </c>
      <c r="S43" s="157">
        <f t="shared" si="12"/>
      </c>
    </row>
    <row r="44" spans="1:19" ht="13.5">
      <c r="A44" s="39">
        <v>1</v>
      </c>
      <c r="B44" s="101">
        <v>225</v>
      </c>
      <c r="C44" s="105" t="s">
        <v>127</v>
      </c>
      <c r="D44" s="155">
        <v>7010046</v>
      </c>
      <c r="E44" s="155">
        <v>6832756</v>
      </c>
      <c r="F44" s="102">
        <f t="shared" si="13"/>
        <v>0.9620811224935535</v>
      </c>
      <c r="G44" s="103">
        <f t="shared" si="14"/>
        <v>-2.529084687889349</v>
      </c>
      <c r="H44" s="104">
        <f t="shared" si="2"/>
        <v>-177290</v>
      </c>
      <c r="J44" s="157">
        <f t="shared" si="3"/>
        <v>7010046</v>
      </c>
      <c r="K44" s="157">
        <f t="shared" si="4"/>
      </c>
      <c r="L44" s="157">
        <f t="shared" si="5"/>
      </c>
      <c r="M44" s="157">
        <f t="shared" si="6"/>
      </c>
      <c r="N44" s="157">
        <f t="shared" si="7"/>
      </c>
      <c r="O44" s="157">
        <f t="shared" si="8"/>
        <v>6832756</v>
      </c>
      <c r="P44" s="157">
        <f t="shared" si="9"/>
      </c>
      <c r="Q44" s="157">
        <f t="shared" si="10"/>
      </c>
      <c r="R44" s="157">
        <f t="shared" si="11"/>
      </c>
      <c r="S44" s="157">
        <f t="shared" si="12"/>
      </c>
    </row>
    <row r="45" spans="1:19" ht="13.5">
      <c r="A45" s="39">
        <v>4</v>
      </c>
      <c r="B45" s="101">
        <v>226</v>
      </c>
      <c r="C45" s="105" t="s">
        <v>128</v>
      </c>
      <c r="D45" s="155">
        <v>27163132</v>
      </c>
      <c r="E45" s="155">
        <v>29398488</v>
      </c>
      <c r="F45" s="102">
        <f t="shared" si="13"/>
        <v>4.139432219539708</v>
      </c>
      <c r="G45" s="103">
        <f t="shared" si="14"/>
        <v>8.22937502199672</v>
      </c>
      <c r="H45" s="104">
        <f t="shared" si="2"/>
        <v>2235356</v>
      </c>
      <c r="J45" s="157">
        <f t="shared" si="3"/>
      </c>
      <c r="K45" s="157">
        <f t="shared" si="4"/>
      </c>
      <c r="L45" s="157">
        <f t="shared" si="5"/>
      </c>
      <c r="M45" s="157">
        <f t="shared" si="6"/>
        <v>27163132</v>
      </c>
      <c r="N45" s="157">
        <f t="shared" si="7"/>
      </c>
      <c r="O45" s="157">
        <f t="shared" si="8"/>
      </c>
      <c r="P45" s="157">
        <f t="shared" si="9"/>
      </c>
      <c r="Q45" s="157">
        <f t="shared" si="10"/>
      </c>
      <c r="R45" s="157">
        <f t="shared" si="11"/>
        <v>29398488</v>
      </c>
      <c r="S45" s="157">
        <f t="shared" si="12"/>
      </c>
    </row>
    <row r="46" spans="1:19" ht="13.5">
      <c r="A46" s="39">
        <v>1</v>
      </c>
      <c r="B46" s="101">
        <v>301</v>
      </c>
      <c r="C46" s="101" t="s">
        <v>55</v>
      </c>
      <c r="D46" s="155">
        <v>30039</v>
      </c>
      <c r="E46" s="155">
        <v>34367</v>
      </c>
      <c r="F46" s="102">
        <f t="shared" si="13"/>
        <v>0.004839019853297257</v>
      </c>
      <c r="G46" s="103">
        <f t="shared" si="14"/>
        <v>14.40793634941242</v>
      </c>
      <c r="H46" s="104">
        <f t="shared" si="2"/>
        <v>4328</v>
      </c>
      <c r="J46" s="157">
        <f t="shared" si="3"/>
        <v>30039</v>
      </c>
      <c r="K46" s="157">
        <f t="shared" si="4"/>
      </c>
      <c r="L46" s="157">
        <f t="shared" si="5"/>
      </c>
      <c r="M46" s="157">
        <f t="shared" si="6"/>
      </c>
      <c r="N46" s="157">
        <f t="shared" si="7"/>
      </c>
      <c r="O46" s="157">
        <f t="shared" si="8"/>
        <v>34367</v>
      </c>
      <c r="P46" s="157">
        <f t="shared" si="9"/>
      </c>
      <c r="Q46" s="157">
        <f t="shared" si="10"/>
      </c>
      <c r="R46" s="157">
        <f t="shared" si="11"/>
      </c>
      <c r="S46" s="157">
        <f t="shared" si="12"/>
      </c>
    </row>
    <row r="47" spans="1:19" ht="13.5">
      <c r="A47" s="39">
        <v>1</v>
      </c>
      <c r="B47" s="101">
        <v>302</v>
      </c>
      <c r="C47" s="101" t="s">
        <v>56</v>
      </c>
      <c r="D47" s="155">
        <v>88953</v>
      </c>
      <c r="E47" s="155">
        <v>93094</v>
      </c>
      <c r="F47" s="102">
        <f t="shared" si="13"/>
        <v>0.013108031373784584</v>
      </c>
      <c r="G47" s="103">
        <f t="shared" si="14"/>
        <v>4.655267388396123</v>
      </c>
      <c r="H47" s="104">
        <f t="shared" si="2"/>
        <v>4141</v>
      </c>
      <c r="J47" s="157">
        <f t="shared" si="3"/>
        <v>88953</v>
      </c>
      <c r="K47" s="157">
        <f t="shared" si="4"/>
      </c>
      <c r="L47" s="157">
        <f t="shared" si="5"/>
      </c>
      <c r="M47" s="157">
        <f t="shared" si="6"/>
      </c>
      <c r="N47" s="157">
        <f t="shared" si="7"/>
      </c>
      <c r="O47" s="157">
        <f t="shared" si="8"/>
        <v>93094</v>
      </c>
      <c r="P47" s="157">
        <f t="shared" si="9"/>
      </c>
      <c r="Q47" s="157">
        <f t="shared" si="10"/>
      </c>
      <c r="R47" s="157">
        <f t="shared" si="11"/>
      </c>
      <c r="S47" s="157">
        <f t="shared" si="12"/>
      </c>
    </row>
    <row r="48" spans="1:19" ht="13.5">
      <c r="A48" s="39">
        <v>1</v>
      </c>
      <c r="B48" s="101">
        <v>304</v>
      </c>
      <c r="C48" s="101" t="s">
        <v>57</v>
      </c>
      <c r="D48" s="155">
        <v>82533</v>
      </c>
      <c r="E48" s="155">
        <v>112740</v>
      </c>
      <c r="F48" s="102">
        <f t="shared" si="13"/>
        <v>0.015874271779926463</v>
      </c>
      <c r="G48" s="103">
        <f>(E48/D48-1)*100</f>
        <v>36.599905492348505</v>
      </c>
      <c r="H48" s="104">
        <f t="shared" si="2"/>
        <v>30207</v>
      </c>
      <c r="J48" s="157">
        <f t="shared" si="3"/>
        <v>82533</v>
      </c>
      <c r="K48" s="157">
        <f t="shared" si="4"/>
      </c>
      <c r="L48" s="157">
        <f t="shared" si="5"/>
      </c>
      <c r="M48" s="157">
        <f t="shared" si="6"/>
      </c>
      <c r="N48" s="157">
        <f t="shared" si="7"/>
      </c>
      <c r="O48" s="157">
        <f t="shared" si="8"/>
        <v>112740</v>
      </c>
      <c r="P48" s="157">
        <f t="shared" si="9"/>
      </c>
      <c r="Q48" s="157">
        <f t="shared" si="10"/>
      </c>
      <c r="R48" s="157">
        <f t="shared" si="11"/>
      </c>
      <c r="S48" s="157">
        <f t="shared" si="12"/>
      </c>
    </row>
    <row r="49" spans="1:19" ht="13.5">
      <c r="A49" s="39">
        <v>1</v>
      </c>
      <c r="B49" s="101">
        <v>305</v>
      </c>
      <c r="C49" s="101" t="s">
        <v>58</v>
      </c>
      <c r="D49" s="155">
        <v>67275</v>
      </c>
      <c r="E49" s="155">
        <v>69375</v>
      </c>
      <c r="F49" s="102">
        <f t="shared" si="13"/>
        <v>0.009768295234454482</v>
      </c>
      <c r="G49" s="103">
        <f>(E49/D49-1)*100</f>
        <v>3.121516164994431</v>
      </c>
      <c r="H49" s="104">
        <f t="shared" si="2"/>
        <v>2100</v>
      </c>
      <c r="J49" s="157">
        <f t="shared" si="3"/>
        <v>67275</v>
      </c>
      <c r="K49" s="157">
        <f t="shared" si="4"/>
      </c>
      <c r="L49" s="157">
        <f t="shared" si="5"/>
      </c>
      <c r="M49" s="157">
        <f t="shared" si="6"/>
      </c>
      <c r="N49" s="157">
        <f t="shared" si="7"/>
      </c>
      <c r="O49" s="157">
        <f t="shared" si="8"/>
        <v>69375</v>
      </c>
      <c r="P49" s="157">
        <f t="shared" si="9"/>
      </c>
      <c r="Q49" s="157">
        <f t="shared" si="10"/>
      </c>
      <c r="R49" s="157">
        <f t="shared" si="11"/>
      </c>
      <c r="S49" s="157">
        <f t="shared" si="12"/>
      </c>
    </row>
    <row r="50" spans="1:19" ht="13.5">
      <c r="A50" s="39">
        <v>1</v>
      </c>
      <c r="B50" s="101">
        <v>306</v>
      </c>
      <c r="C50" s="101" t="s">
        <v>59</v>
      </c>
      <c r="D50" s="155">
        <v>260618</v>
      </c>
      <c r="E50" s="155">
        <v>245651</v>
      </c>
      <c r="F50" s="102">
        <f t="shared" si="13"/>
        <v>0.034588706200201484</v>
      </c>
      <c r="G50" s="103">
        <f>(E50/D50-1)*100</f>
        <v>-5.742888058384299</v>
      </c>
      <c r="H50" s="104">
        <f t="shared" si="2"/>
        <v>-14967</v>
      </c>
      <c r="J50" s="157">
        <f t="shared" si="3"/>
        <v>260618</v>
      </c>
      <c r="K50" s="157">
        <f t="shared" si="4"/>
      </c>
      <c r="L50" s="157">
        <f t="shared" si="5"/>
      </c>
      <c r="M50" s="157">
        <f t="shared" si="6"/>
      </c>
      <c r="N50" s="157">
        <f t="shared" si="7"/>
      </c>
      <c r="O50" s="157">
        <f t="shared" si="8"/>
        <v>245651</v>
      </c>
      <c r="P50" s="157">
        <f t="shared" si="9"/>
      </c>
      <c r="Q50" s="157">
        <f t="shared" si="10"/>
      </c>
      <c r="R50" s="157">
        <f t="shared" si="11"/>
      </c>
      <c r="S50" s="157">
        <f t="shared" si="12"/>
      </c>
    </row>
    <row r="51" spans="1:19" ht="13.5">
      <c r="A51" s="39">
        <v>2</v>
      </c>
      <c r="B51" s="101">
        <v>325</v>
      </c>
      <c r="C51" s="101" t="s">
        <v>60</v>
      </c>
      <c r="D51" s="155">
        <v>1574231</v>
      </c>
      <c r="E51" s="155">
        <v>1406919</v>
      </c>
      <c r="F51" s="102">
        <f t="shared" si="13"/>
        <v>0.19810018252920314</v>
      </c>
      <c r="G51" s="103">
        <f>(E51/D51-1)*100</f>
        <v>-10.628173374809668</v>
      </c>
      <c r="H51" s="104">
        <f t="shared" si="2"/>
        <v>-167312</v>
      </c>
      <c r="J51" s="157">
        <f t="shared" si="3"/>
      </c>
      <c r="K51" s="157">
        <f t="shared" si="4"/>
        <v>1574231</v>
      </c>
      <c r="L51" s="157">
        <f t="shared" si="5"/>
      </c>
      <c r="M51" s="157">
        <f t="shared" si="6"/>
      </c>
      <c r="N51" s="157">
        <f t="shared" si="7"/>
      </c>
      <c r="O51" s="157">
        <f t="shared" si="8"/>
      </c>
      <c r="P51" s="157">
        <f t="shared" si="9"/>
        <v>1406919</v>
      </c>
      <c r="Q51" s="157">
        <f t="shared" si="10"/>
      </c>
      <c r="R51" s="157">
        <f t="shared" si="11"/>
      </c>
      <c r="S51" s="157">
        <f t="shared" si="12"/>
      </c>
    </row>
    <row r="52" spans="1:19" ht="13.5">
      <c r="A52" s="39">
        <v>2</v>
      </c>
      <c r="B52" s="101">
        <v>341</v>
      </c>
      <c r="C52" s="101" t="s">
        <v>61</v>
      </c>
      <c r="D52" s="155">
        <v>4319497</v>
      </c>
      <c r="E52" s="155">
        <v>4012549</v>
      </c>
      <c r="F52" s="102">
        <f t="shared" si="13"/>
        <v>0.5649839751310284</v>
      </c>
      <c r="G52" s="103">
        <f>(E52/D52-1)*100</f>
        <v>-7.106105178450173</v>
      </c>
      <c r="H52" s="104">
        <f t="shared" si="2"/>
        <v>-306948</v>
      </c>
      <c r="J52" s="157">
        <f t="shared" si="3"/>
      </c>
      <c r="K52" s="157">
        <f t="shared" si="4"/>
        <v>4319497</v>
      </c>
      <c r="L52" s="157">
        <f t="shared" si="5"/>
      </c>
      <c r="M52" s="157">
        <f t="shared" si="6"/>
      </c>
      <c r="N52" s="157">
        <f t="shared" si="7"/>
      </c>
      <c r="O52" s="157">
        <f t="shared" si="8"/>
      </c>
      <c r="P52" s="157">
        <f t="shared" si="9"/>
        <v>4012549</v>
      </c>
      <c r="Q52" s="157">
        <f t="shared" si="10"/>
      </c>
      <c r="R52" s="157">
        <f t="shared" si="11"/>
      </c>
      <c r="S52" s="157">
        <f t="shared" si="12"/>
      </c>
    </row>
    <row r="53" spans="1:19" ht="13.5">
      <c r="A53" s="39">
        <v>2</v>
      </c>
      <c r="B53" s="101">
        <v>342</v>
      </c>
      <c r="C53" s="101" t="s">
        <v>62</v>
      </c>
      <c r="D53" s="155">
        <v>18206297</v>
      </c>
      <c r="E53" s="155">
        <v>18906325</v>
      </c>
      <c r="F53" s="102">
        <f t="shared" si="13"/>
        <v>2.6620910183574433</v>
      </c>
      <c r="G53" s="103">
        <f aca="true" t="shared" si="15" ref="G53:G64">(E53/D53-1)*100</f>
        <v>3.8449773723893355</v>
      </c>
      <c r="H53" s="104">
        <f t="shared" si="2"/>
        <v>700028</v>
      </c>
      <c r="J53" s="157">
        <f t="shared" si="3"/>
      </c>
      <c r="K53" s="157">
        <f t="shared" si="4"/>
        <v>18206297</v>
      </c>
      <c r="L53" s="157">
        <f t="shared" si="5"/>
      </c>
      <c r="M53" s="157">
        <f t="shared" si="6"/>
      </c>
      <c r="N53" s="157">
        <f t="shared" si="7"/>
      </c>
      <c r="O53" s="157">
        <f t="shared" si="8"/>
      </c>
      <c r="P53" s="157">
        <f t="shared" si="9"/>
        <v>18906325</v>
      </c>
      <c r="Q53" s="157">
        <f t="shared" si="10"/>
      </c>
      <c r="R53" s="157">
        <f t="shared" si="11"/>
      </c>
      <c r="S53" s="157">
        <f t="shared" si="12"/>
      </c>
    </row>
    <row r="54" spans="1:19" ht="13.5">
      <c r="A54" s="39">
        <v>2</v>
      </c>
      <c r="B54" s="101">
        <v>344</v>
      </c>
      <c r="C54" s="101" t="s">
        <v>63</v>
      </c>
      <c r="D54" s="155">
        <v>7240892</v>
      </c>
      <c r="E54" s="155">
        <v>8864657</v>
      </c>
      <c r="F54" s="102">
        <f t="shared" si="13"/>
        <v>1.2481814303160155</v>
      </c>
      <c r="G54" s="103">
        <f t="shared" si="15"/>
        <v>22.424930519610008</v>
      </c>
      <c r="H54" s="104">
        <f t="shared" si="2"/>
        <v>1623765</v>
      </c>
      <c r="J54" s="157">
        <f t="shared" si="3"/>
      </c>
      <c r="K54" s="157">
        <f t="shared" si="4"/>
        <v>7240892</v>
      </c>
      <c r="L54" s="157">
        <f t="shared" si="5"/>
      </c>
      <c r="M54" s="157">
        <f t="shared" si="6"/>
      </c>
      <c r="N54" s="157">
        <f t="shared" si="7"/>
      </c>
      <c r="O54" s="157">
        <f t="shared" si="8"/>
      </c>
      <c r="P54" s="157">
        <f t="shared" si="9"/>
        <v>8864657</v>
      </c>
      <c r="Q54" s="157">
        <f t="shared" si="10"/>
      </c>
      <c r="R54" s="157">
        <f t="shared" si="11"/>
      </c>
      <c r="S54" s="157">
        <f t="shared" si="12"/>
      </c>
    </row>
    <row r="55" spans="1:19" ht="13.5">
      <c r="A55" s="39">
        <v>2</v>
      </c>
      <c r="B55" s="101">
        <v>361</v>
      </c>
      <c r="C55" s="101" t="s">
        <v>64</v>
      </c>
      <c r="D55" s="155">
        <v>1723358</v>
      </c>
      <c r="E55" s="155">
        <v>1660514</v>
      </c>
      <c r="F55" s="102">
        <f t="shared" si="13"/>
        <v>0.23380743773614346</v>
      </c>
      <c r="G55" s="103">
        <f t="shared" si="15"/>
        <v>-3.6466015766892346</v>
      </c>
      <c r="H55" s="104">
        <f t="shared" si="2"/>
        <v>-62844</v>
      </c>
      <c r="J55" s="157">
        <f t="shared" si="3"/>
      </c>
      <c r="K55" s="157">
        <f t="shared" si="4"/>
        <v>1723358</v>
      </c>
      <c r="L55" s="157">
        <f t="shared" si="5"/>
      </c>
      <c r="M55" s="157">
        <f t="shared" si="6"/>
      </c>
      <c r="N55" s="157">
        <f t="shared" si="7"/>
      </c>
      <c r="O55" s="157">
        <f t="shared" si="8"/>
      </c>
      <c r="P55" s="157">
        <f t="shared" si="9"/>
        <v>1660514</v>
      </c>
      <c r="Q55" s="157">
        <f t="shared" si="10"/>
      </c>
      <c r="R55" s="157">
        <f t="shared" si="11"/>
      </c>
      <c r="S55" s="157">
        <f t="shared" si="12"/>
      </c>
    </row>
    <row r="56" spans="1:19" ht="13.5">
      <c r="A56" s="39">
        <v>2</v>
      </c>
      <c r="B56" s="101">
        <v>381</v>
      </c>
      <c r="C56" s="101" t="s">
        <v>65</v>
      </c>
      <c r="D56" s="155">
        <v>4047911</v>
      </c>
      <c r="E56" s="155">
        <v>3879724</v>
      </c>
      <c r="F56" s="102">
        <f t="shared" si="13"/>
        <v>0.5462816498767378</v>
      </c>
      <c r="G56" s="103">
        <f t="shared" si="15"/>
        <v>-4.154908544184888</v>
      </c>
      <c r="H56" s="104">
        <f t="shared" si="2"/>
        <v>-168187</v>
      </c>
      <c r="J56" s="157">
        <f t="shared" si="3"/>
      </c>
      <c r="K56" s="157">
        <f t="shared" si="4"/>
        <v>4047911</v>
      </c>
      <c r="L56" s="157">
        <f t="shared" si="5"/>
      </c>
      <c r="M56" s="157">
        <f t="shared" si="6"/>
      </c>
      <c r="N56" s="157">
        <f t="shared" si="7"/>
      </c>
      <c r="O56" s="157">
        <f t="shared" si="8"/>
      </c>
      <c r="P56" s="157">
        <f t="shared" si="9"/>
        <v>3879724</v>
      </c>
      <c r="Q56" s="157">
        <f t="shared" si="10"/>
      </c>
      <c r="R56" s="157">
        <f t="shared" si="11"/>
      </c>
      <c r="S56" s="157">
        <f t="shared" si="12"/>
      </c>
    </row>
    <row r="57" spans="1:19" ht="13.5">
      <c r="A57" s="39">
        <v>3</v>
      </c>
      <c r="B57" s="101">
        <v>383</v>
      </c>
      <c r="C57" s="101" t="s">
        <v>66</v>
      </c>
      <c r="D57" s="155">
        <v>1538355</v>
      </c>
      <c r="E57" s="155">
        <v>1565205</v>
      </c>
      <c r="F57" s="102">
        <f t="shared" si="13"/>
        <v>0.22038752493613445</v>
      </c>
      <c r="G57" s="103">
        <f t="shared" si="15"/>
        <v>1.7453708669325385</v>
      </c>
      <c r="H57" s="104">
        <f t="shared" si="2"/>
        <v>26850</v>
      </c>
      <c r="J57" s="157">
        <f t="shared" si="3"/>
      </c>
      <c r="K57" s="157">
        <f t="shared" si="4"/>
      </c>
      <c r="L57" s="157">
        <f t="shared" si="5"/>
        <v>1538355</v>
      </c>
      <c r="M57" s="157">
        <f t="shared" si="6"/>
      </c>
      <c r="N57" s="157">
        <f t="shared" si="7"/>
      </c>
      <c r="O57" s="157">
        <f t="shared" si="8"/>
      </c>
      <c r="P57" s="157">
        <f t="shared" si="9"/>
      </c>
      <c r="Q57" s="157">
        <f t="shared" si="10"/>
        <v>1565205</v>
      </c>
      <c r="R57" s="157">
        <f t="shared" si="11"/>
      </c>
      <c r="S57" s="157">
        <f t="shared" si="12"/>
      </c>
    </row>
    <row r="58" spans="1:19" ht="13.5">
      <c r="A58" s="39">
        <v>4</v>
      </c>
      <c r="B58" s="101">
        <v>401</v>
      </c>
      <c r="C58" s="101" t="s">
        <v>67</v>
      </c>
      <c r="D58" s="155">
        <v>2686965</v>
      </c>
      <c r="E58" s="155">
        <v>2477910</v>
      </c>
      <c r="F58" s="102">
        <f t="shared" si="13"/>
        <v>0.3489002730725349</v>
      </c>
      <c r="G58" s="103">
        <f t="shared" si="15"/>
        <v>-7.780339528054892</v>
      </c>
      <c r="H58" s="104">
        <f t="shared" si="2"/>
        <v>-209055</v>
      </c>
      <c r="J58" s="157">
        <f t="shared" si="3"/>
      </c>
      <c r="K58" s="157">
        <f t="shared" si="4"/>
      </c>
      <c r="L58" s="157">
        <f t="shared" si="5"/>
      </c>
      <c r="M58" s="157">
        <f t="shared" si="6"/>
        <v>2686965</v>
      </c>
      <c r="N58" s="157">
        <f t="shared" si="7"/>
      </c>
      <c r="O58" s="157">
        <f t="shared" si="8"/>
      </c>
      <c r="P58" s="157">
        <f t="shared" si="9"/>
      </c>
      <c r="Q58" s="157">
        <f t="shared" si="10"/>
      </c>
      <c r="R58" s="157">
        <f t="shared" si="11"/>
        <v>2477910</v>
      </c>
      <c r="S58" s="157">
        <f t="shared" si="12"/>
      </c>
    </row>
    <row r="59" spans="1:19" ht="13.5">
      <c r="A59" s="39">
        <v>4</v>
      </c>
      <c r="B59" s="101">
        <v>402</v>
      </c>
      <c r="C59" s="101" t="s">
        <v>68</v>
      </c>
      <c r="D59" s="155">
        <v>8889124</v>
      </c>
      <c r="E59" s="155">
        <v>8660505</v>
      </c>
      <c r="F59" s="102">
        <f t="shared" si="13"/>
        <v>1.219435959920277</v>
      </c>
      <c r="G59" s="103">
        <f t="shared" si="15"/>
        <v>-2.5718957233581197</v>
      </c>
      <c r="H59" s="104">
        <f t="shared" si="2"/>
        <v>-228619</v>
      </c>
      <c r="J59" s="157">
        <f t="shared" si="3"/>
      </c>
      <c r="K59" s="157">
        <f t="shared" si="4"/>
      </c>
      <c r="L59" s="157">
        <f t="shared" si="5"/>
      </c>
      <c r="M59" s="157">
        <f t="shared" si="6"/>
        <v>8889124</v>
      </c>
      <c r="N59" s="157">
        <f t="shared" si="7"/>
      </c>
      <c r="O59" s="157">
        <f t="shared" si="8"/>
      </c>
      <c r="P59" s="157">
        <f t="shared" si="9"/>
      </c>
      <c r="Q59" s="157">
        <f t="shared" si="10"/>
      </c>
      <c r="R59" s="157">
        <f t="shared" si="11"/>
        <v>8660505</v>
      </c>
      <c r="S59" s="157">
        <f t="shared" si="12"/>
      </c>
    </row>
    <row r="60" spans="1:19" ht="13.5">
      <c r="A60" s="39">
        <v>4</v>
      </c>
      <c r="B60" s="101">
        <v>424</v>
      </c>
      <c r="C60" s="101" t="s">
        <v>69</v>
      </c>
      <c r="D60" s="155">
        <v>11638391</v>
      </c>
      <c r="E60" s="155">
        <v>11574712</v>
      </c>
      <c r="F60" s="102">
        <f t="shared" si="13"/>
        <v>1.629768707312189</v>
      </c>
      <c r="G60" s="103">
        <f t="shared" si="15"/>
        <v>-0.5471460788694982</v>
      </c>
      <c r="H60" s="104">
        <f t="shared" si="2"/>
        <v>-63679</v>
      </c>
      <c r="J60" s="157">
        <f t="shared" si="3"/>
      </c>
      <c r="K60" s="157">
        <f t="shared" si="4"/>
      </c>
      <c r="L60" s="157">
        <f t="shared" si="5"/>
      </c>
      <c r="M60" s="157">
        <f t="shared" si="6"/>
        <v>11638391</v>
      </c>
      <c r="N60" s="157">
        <f t="shared" si="7"/>
      </c>
      <c r="O60" s="157">
        <f t="shared" si="8"/>
      </c>
      <c r="P60" s="157">
        <f t="shared" si="9"/>
      </c>
      <c r="Q60" s="157">
        <f t="shared" si="10"/>
      </c>
      <c r="R60" s="157">
        <f t="shared" si="11"/>
        <v>11574712</v>
      </c>
      <c r="S60" s="157">
        <f t="shared" si="12"/>
      </c>
    </row>
    <row r="61" spans="1:19" ht="13.5">
      <c r="A61" s="39">
        <v>4</v>
      </c>
      <c r="B61" s="101">
        <v>426</v>
      </c>
      <c r="C61" s="101" t="s">
        <v>70</v>
      </c>
      <c r="D61" s="155">
        <v>312078</v>
      </c>
      <c r="E61" s="155">
        <v>329478</v>
      </c>
      <c r="F61" s="102">
        <f t="shared" si="13"/>
        <v>0.0463919045370464</v>
      </c>
      <c r="G61" s="103">
        <f t="shared" si="15"/>
        <v>5.575529194624429</v>
      </c>
      <c r="H61" s="104">
        <f t="shared" si="2"/>
        <v>17400</v>
      </c>
      <c r="J61" s="157">
        <f t="shared" si="3"/>
      </c>
      <c r="K61" s="157">
        <f t="shared" si="4"/>
      </c>
      <c r="L61" s="157">
        <f t="shared" si="5"/>
      </c>
      <c r="M61" s="157">
        <f t="shared" si="6"/>
        <v>312078</v>
      </c>
      <c r="N61" s="157">
        <f t="shared" si="7"/>
      </c>
      <c r="O61" s="157">
        <f t="shared" si="8"/>
      </c>
      <c r="P61" s="157">
        <f t="shared" si="9"/>
      </c>
      <c r="Q61" s="157">
        <f t="shared" si="10"/>
      </c>
      <c r="R61" s="157">
        <f t="shared" si="11"/>
        <v>329478</v>
      </c>
      <c r="S61" s="157">
        <f t="shared" si="12"/>
      </c>
    </row>
    <row r="62" spans="1:19" ht="13.5">
      <c r="A62" s="39">
        <v>4</v>
      </c>
      <c r="B62" s="101">
        <v>429</v>
      </c>
      <c r="C62" s="105" t="s">
        <v>132</v>
      </c>
      <c r="D62" s="155">
        <v>300065</v>
      </c>
      <c r="E62" s="155">
        <v>270371</v>
      </c>
      <c r="F62" s="102">
        <f t="shared" si="13"/>
        <v>0.038069387399419</v>
      </c>
      <c r="G62" s="103">
        <f t="shared" si="15"/>
        <v>-9.895855897888794</v>
      </c>
      <c r="H62" s="104">
        <f t="shared" si="2"/>
        <v>-29694</v>
      </c>
      <c r="J62" s="157">
        <f t="shared" si="3"/>
      </c>
      <c r="K62" s="157">
        <f t="shared" si="4"/>
      </c>
      <c r="L62" s="157">
        <f t="shared" si="5"/>
      </c>
      <c r="M62" s="157">
        <f t="shared" si="6"/>
        <v>300065</v>
      </c>
      <c r="N62" s="157">
        <f t="shared" si="7"/>
      </c>
      <c r="O62" s="157">
        <f t="shared" si="8"/>
      </c>
      <c r="P62" s="157">
        <f t="shared" si="9"/>
      </c>
      <c r="Q62" s="157">
        <f t="shared" si="10"/>
      </c>
      <c r="R62" s="157">
        <f t="shared" si="11"/>
        <v>270371</v>
      </c>
      <c r="S62" s="157">
        <f t="shared" si="12"/>
      </c>
    </row>
    <row r="63" spans="1:19" ht="13.5">
      <c r="A63" s="39">
        <v>4</v>
      </c>
      <c r="B63" s="101">
        <v>461</v>
      </c>
      <c r="C63" s="101" t="s">
        <v>71</v>
      </c>
      <c r="D63" s="155">
        <v>6439309</v>
      </c>
      <c r="E63" s="155">
        <v>3746305</v>
      </c>
      <c r="F63" s="102">
        <f t="shared" si="13"/>
        <v>0.5274956868946018</v>
      </c>
      <c r="G63" s="103">
        <f t="shared" si="15"/>
        <v>-41.82131964780693</v>
      </c>
      <c r="H63" s="104">
        <f t="shared" si="2"/>
        <v>-2693004</v>
      </c>
      <c r="J63" s="157">
        <f t="shared" si="3"/>
      </c>
      <c r="K63" s="157">
        <f t="shared" si="4"/>
      </c>
      <c r="L63" s="157">
        <f t="shared" si="5"/>
      </c>
      <c r="M63" s="157">
        <f t="shared" si="6"/>
        <v>6439309</v>
      </c>
      <c r="N63" s="157">
        <f t="shared" si="7"/>
      </c>
      <c r="O63" s="157">
        <f t="shared" si="8"/>
      </c>
      <c r="P63" s="157">
        <f t="shared" si="9"/>
      </c>
      <c r="Q63" s="157">
        <f t="shared" si="10"/>
      </c>
      <c r="R63" s="157">
        <f t="shared" si="11"/>
        <v>3746305</v>
      </c>
      <c r="S63" s="157">
        <f t="shared" si="12"/>
      </c>
    </row>
    <row r="64" spans="1:19" ht="13.5">
      <c r="A64" s="39">
        <v>5</v>
      </c>
      <c r="B64" s="101">
        <v>503</v>
      </c>
      <c r="C64" s="101" t="s">
        <v>72</v>
      </c>
      <c r="D64" s="155">
        <v>1405179</v>
      </c>
      <c r="E64" s="155">
        <v>1776331</v>
      </c>
      <c r="F64" s="102">
        <f t="shared" si="13"/>
        <v>0.2501149642106489</v>
      </c>
      <c r="G64" s="103">
        <f t="shared" si="15"/>
        <v>26.41314736414364</v>
      </c>
      <c r="H64" s="104">
        <f t="shared" si="2"/>
        <v>371152</v>
      </c>
      <c r="J64" s="157">
        <f t="shared" si="3"/>
      </c>
      <c r="K64" s="157">
        <f t="shared" si="4"/>
      </c>
      <c r="L64" s="157">
        <f t="shared" si="5"/>
      </c>
      <c r="M64" s="157">
        <f t="shared" si="6"/>
      </c>
      <c r="N64" s="157">
        <f t="shared" si="7"/>
        <v>1405179</v>
      </c>
      <c r="O64" s="157">
        <f t="shared" si="8"/>
      </c>
      <c r="P64" s="157">
        <f t="shared" si="9"/>
      </c>
      <c r="Q64" s="157">
        <f t="shared" si="10"/>
      </c>
      <c r="R64" s="157">
        <f t="shared" si="11"/>
      </c>
      <c r="S64" s="157">
        <f t="shared" si="12"/>
        <v>1776331</v>
      </c>
    </row>
    <row r="65" spans="3:19" ht="13.5">
      <c r="C65" s="139"/>
      <c r="D65" s="153" t="s">
        <v>161</v>
      </c>
      <c r="E65" s="154" t="s">
        <v>162</v>
      </c>
      <c r="F65" s="66"/>
      <c r="G65" s="96"/>
      <c r="J65" s="39">
        <f aca="true" t="shared" si="16" ref="J65:S65">SUM(J13:J64)</f>
        <v>9594871</v>
      </c>
      <c r="K65" s="39">
        <f t="shared" si="16"/>
        <v>184979970</v>
      </c>
      <c r="L65" s="39">
        <f>SUM(L17:L64)+L13</f>
        <v>68360132</v>
      </c>
      <c r="M65" s="39">
        <f t="shared" si="16"/>
        <v>277924484</v>
      </c>
      <c r="N65" s="39">
        <f t="shared" si="16"/>
        <v>151467979</v>
      </c>
      <c r="O65" s="39">
        <f>SUM(O13:O64)</f>
        <v>9528994</v>
      </c>
      <c r="P65" s="39">
        <f>SUM(P13:P64)</f>
        <v>186168461</v>
      </c>
      <c r="Q65" s="39">
        <f>SUM(Q17:Q64)+Q13</f>
        <v>72372233</v>
      </c>
      <c r="R65" s="39">
        <f t="shared" si="16"/>
        <v>269076946</v>
      </c>
      <c r="S65" s="39">
        <f t="shared" si="16"/>
        <v>173059173</v>
      </c>
    </row>
    <row r="66" spans="3:7" ht="13.5">
      <c r="C66" s="141" t="s">
        <v>140</v>
      </c>
      <c r="D66" s="142">
        <f>J65</f>
        <v>9594871</v>
      </c>
      <c r="E66" s="149">
        <f>O65</f>
        <v>9528994</v>
      </c>
      <c r="F66" s="66"/>
      <c r="G66" s="96"/>
    </row>
    <row r="67" spans="3:7" ht="13.5">
      <c r="C67" s="141" t="s">
        <v>114</v>
      </c>
      <c r="D67" s="144">
        <f>K65</f>
        <v>184979970</v>
      </c>
      <c r="E67" s="149">
        <f>P65</f>
        <v>186168461</v>
      </c>
      <c r="F67" s="66"/>
      <c r="G67" s="96"/>
    </row>
    <row r="68" spans="3:7" ht="13.5">
      <c r="C68" s="141" t="s">
        <v>115</v>
      </c>
      <c r="D68" s="144">
        <f>L65</f>
        <v>68360132</v>
      </c>
      <c r="E68" s="149">
        <f>Q65</f>
        <v>72372233</v>
      </c>
      <c r="F68" s="66"/>
      <c r="G68" s="96"/>
    </row>
    <row r="69" spans="3:7" ht="13.5">
      <c r="C69" s="141" t="s">
        <v>141</v>
      </c>
      <c r="D69" s="144">
        <f>M65</f>
        <v>277924484</v>
      </c>
      <c r="E69" s="149">
        <f>R65</f>
        <v>269076946</v>
      </c>
      <c r="F69" s="66"/>
      <c r="G69" s="96"/>
    </row>
    <row r="70" spans="3:7" ht="13.5">
      <c r="C70" s="141" t="s">
        <v>116</v>
      </c>
      <c r="D70" s="144">
        <f>N65</f>
        <v>151467979</v>
      </c>
      <c r="E70" s="149">
        <f>S65</f>
        <v>173059173</v>
      </c>
      <c r="F70" s="66"/>
      <c r="G70" s="96"/>
    </row>
    <row r="71" spans="3:7" ht="13.5">
      <c r="C71" s="145"/>
      <c r="D71" s="146">
        <f>SUM(D66:D70)</f>
        <v>692327436</v>
      </c>
      <c r="E71" s="150">
        <f>SUM(E66:E70)</f>
        <v>710205807</v>
      </c>
      <c r="F71" s="66"/>
      <c r="G71" s="96"/>
    </row>
  </sheetData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79"/>
  <sheetViews>
    <sheetView workbookViewId="0" topLeftCell="A1">
      <pane xSplit="2" ySplit="5" topLeftCell="C5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73" bestFit="1" customWidth="1"/>
    <col min="4" max="4" width="7.625" style="4" customWidth="1"/>
    <col min="5" max="5" width="7.625" style="73" customWidth="1"/>
    <col min="6" max="6" width="7.625" style="4" customWidth="1"/>
    <col min="7" max="7" width="7.625" style="73" customWidth="1"/>
    <col min="8" max="8" width="9.625" style="4" customWidth="1"/>
    <col min="9" max="9" width="7.625" style="73" customWidth="1"/>
    <col min="10" max="10" width="9.625" style="4" customWidth="1"/>
    <col min="11" max="11" width="7.625" style="73" customWidth="1"/>
    <col min="12" max="12" width="9.625" style="4" customWidth="1"/>
    <col min="13" max="13" width="7.625" style="73" customWidth="1"/>
    <col min="14" max="14" width="9.625" style="4" customWidth="1"/>
    <col min="15" max="15" width="7.625" style="73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70"/>
      <c r="C1" s="173" t="s">
        <v>142</v>
      </c>
      <c r="D1" s="14"/>
      <c r="E1" s="72"/>
      <c r="F1" s="3"/>
      <c r="G1" s="72"/>
      <c r="H1" s="3"/>
      <c r="I1" s="72"/>
      <c r="J1" s="3"/>
      <c r="K1" s="72"/>
      <c r="L1" s="3"/>
      <c r="N1" s="3"/>
    </row>
    <row r="2" ht="13.5">
      <c r="A2" s="370"/>
    </row>
    <row r="3" spans="1:15" ht="13.5">
      <c r="A3" s="370"/>
      <c r="C3" s="174" t="s">
        <v>0</v>
      </c>
      <c r="D3" s="6" t="s">
        <v>1</v>
      </c>
      <c r="E3" s="74"/>
      <c r="F3" s="6" t="s">
        <v>2</v>
      </c>
      <c r="G3" s="74"/>
      <c r="H3" s="6" t="s">
        <v>143</v>
      </c>
      <c r="I3" s="81"/>
      <c r="J3" s="64" t="s">
        <v>3</v>
      </c>
      <c r="K3" s="74"/>
      <c r="L3" s="6" t="s">
        <v>4</v>
      </c>
      <c r="M3" s="74"/>
      <c r="N3" s="6" t="s">
        <v>5</v>
      </c>
      <c r="O3" s="74"/>
    </row>
    <row r="4" spans="1:17" ht="13.5">
      <c r="A4" s="370"/>
      <c r="C4" s="133"/>
      <c r="D4" s="8" t="s">
        <v>144</v>
      </c>
      <c r="E4" s="75"/>
      <c r="F4" s="8" t="s">
        <v>6</v>
      </c>
      <c r="G4" s="75"/>
      <c r="H4" s="8" t="s">
        <v>6</v>
      </c>
      <c r="I4" s="82"/>
      <c r="J4" s="65" t="s">
        <v>6</v>
      </c>
      <c r="K4" s="75"/>
      <c r="L4" s="8" t="s">
        <v>7</v>
      </c>
      <c r="M4" s="75"/>
      <c r="N4" s="8" t="s">
        <v>7</v>
      </c>
      <c r="O4" s="75"/>
      <c r="Q4" t="s">
        <v>137</v>
      </c>
    </row>
    <row r="5" spans="1:18" ht="13.5">
      <c r="A5" s="370"/>
      <c r="C5" s="133" t="s">
        <v>8</v>
      </c>
      <c r="D5" s="9"/>
      <c r="E5" s="76" t="s">
        <v>9</v>
      </c>
      <c r="F5" s="9"/>
      <c r="G5" s="76" t="s">
        <v>9</v>
      </c>
      <c r="H5" s="40"/>
      <c r="I5" s="83" t="s">
        <v>9</v>
      </c>
      <c r="J5" s="9"/>
      <c r="K5" s="76" t="s">
        <v>9</v>
      </c>
      <c r="L5" s="9"/>
      <c r="M5" s="76" t="s">
        <v>9</v>
      </c>
      <c r="N5" s="9"/>
      <c r="O5" s="76" t="s">
        <v>9</v>
      </c>
      <c r="P5" s="117"/>
      <c r="Q5" s="118" t="s">
        <v>138</v>
      </c>
      <c r="R5" s="119" t="s">
        <v>139</v>
      </c>
    </row>
    <row r="6" spans="1:18" ht="13.5">
      <c r="A6" s="370"/>
      <c r="C6" s="174"/>
      <c r="D6" s="10"/>
      <c r="E6" s="77" t="s">
        <v>90</v>
      </c>
      <c r="F6" s="41" t="s">
        <v>91</v>
      </c>
      <c r="G6" s="80" t="s">
        <v>90</v>
      </c>
      <c r="H6" s="41" t="s">
        <v>92</v>
      </c>
      <c r="I6" s="80" t="s">
        <v>90</v>
      </c>
      <c r="J6" s="41" t="s">
        <v>92</v>
      </c>
      <c r="K6" s="80" t="s">
        <v>90</v>
      </c>
      <c r="L6" s="41" t="s">
        <v>92</v>
      </c>
      <c r="M6" s="80" t="s">
        <v>90</v>
      </c>
      <c r="N6" s="41" t="s">
        <v>92</v>
      </c>
      <c r="O6" s="80" t="s">
        <v>90</v>
      </c>
      <c r="P6" s="115"/>
      <c r="Q6" s="35"/>
      <c r="R6" s="116"/>
    </row>
    <row r="7" spans="1:18" ht="13.5">
      <c r="A7" s="370"/>
      <c r="C7" s="133" t="s">
        <v>145</v>
      </c>
      <c r="D7" s="124">
        <v>1397</v>
      </c>
      <c r="E7" s="125"/>
      <c r="F7" s="126">
        <v>46482</v>
      </c>
      <c r="G7" s="127"/>
      <c r="H7" s="126">
        <v>670.18752</v>
      </c>
      <c r="I7" s="127"/>
      <c r="J7" s="126"/>
      <c r="K7" s="127"/>
      <c r="L7" s="126"/>
      <c r="M7" s="127"/>
      <c r="N7" s="126"/>
      <c r="O7" s="127"/>
      <c r="P7" s="115"/>
      <c r="Q7" s="121">
        <v>670.18752</v>
      </c>
      <c r="R7" s="135">
        <f aca="true" t="shared" si="0" ref="R7:R38">Q7/1000000</f>
        <v>0.0006701875199999999</v>
      </c>
    </row>
    <row r="8" spans="1:18" ht="13.5">
      <c r="A8" s="370"/>
      <c r="C8" s="13">
        <v>21</v>
      </c>
      <c r="D8" s="12">
        <v>3011</v>
      </c>
      <c r="E8" s="129">
        <f aca="true" t="shared" si="1" ref="E8:E37">(D8/D7-1)*100</f>
        <v>115.53328561202578</v>
      </c>
      <c r="F8" s="130">
        <v>103019</v>
      </c>
      <c r="G8" s="131">
        <f aca="true" t="shared" si="2" ref="G8:G38">(F8/F7-1)*100</f>
        <v>121.63202960285702</v>
      </c>
      <c r="H8" s="130">
        <v>2785.492822</v>
      </c>
      <c r="I8" s="131">
        <f aca="true" t="shared" si="3" ref="I8:I37">(H8/H7-1)*100</f>
        <v>315.6288708569208</v>
      </c>
      <c r="J8" s="130"/>
      <c r="K8" s="131"/>
      <c r="L8" s="130"/>
      <c r="M8" s="131"/>
      <c r="N8" s="130"/>
      <c r="O8" s="131"/>
      <c r="P8" s="132"/>
      <c r="Q8" s="121">
        <v>2785.492822</v>
      </c>
      <c r="R8" s="108">
        <f t="shared" si="0"/>
        <v>0.0027854928220000003</v>
      </c>
    </row>
    <row r="9" spans="1:18" ht="13.5">
      <c r="A9" s="370"/>
      <c r="C9" s="13">
        <v>22</v>
      </c>
      <c r="D9" s="12">
        <v>4278</v>
      </c>
      <c r="E9" s="129">
        <f t="shared" si="1"/>
        <v>42.07904350714049</v>
      </c>
      <c r="F9" s="130">
        <v>116329</v>
      </c>
      <c r="G9" s="131">
        <f t="shared" si="2"/>
        <v>12.919946805929005</v>
      </c>
      <c r="H9" s="130">
        <v>2126.225053</v>
      </c>
      <c r="I9" s="131">
        <f t="shared" si="3"/>
        <v>-23.667904070441725</v>
      </c>
      <c r="J9" s="130"/>
      <c r="K9" s="131"/>
      <c r="L9" s="130"/>
      <c r="M9" s="131"/>
      <c r="N9" s="130"/>
      <c r="O9" s="131"/>
      <c r="P9" s="132"/>
      <c r="Q9" s="121">
        <v>2126.225053</v>
      </c>
      <c r="R9" s="108">
        <f t="shared" si="0"/>
        <v>0.002126225053</v>
      </c>
    </row>
    <row r="10" spans="1:18" ht="13.5">
      <c r="A10" s="370"/>
      <c r="C10" s="13">
        <v>23</v>
      </c>
      <c r="D10" s="12">
        <v>4360</v>
      </c>
      <c r="E10" s="129">
        <f t="shared" si="1"/>
        <v>1.9167835437120084</v>
      </c>
      <c r="F10" s="130">
        <v>127850</v>
      </c>
      <c r="G10" s="131">
        <f t="shared" si="2"/>
        <v>9.903807305143175</v>
      </c>
      <c r="H10" s="130">
        <v>27850.392</v>
      </c>
      <c r="I10" s="131">
        <f t="shared" si="3"/>
        <v>1209.8515587851084</v>
      </c>
      <c r="J10" s="130"/>
      <c r="K10" s="131"/>
      <c r="L10" s="130"/>
      <c r="M10" s="131"/>
      <c r="N10" s="130"/>
      <c r="O10" s="131"/>
      <c r="P10" s="132"/>
      <c r="Q10" s="121">
        <v>27850.392</v>
      </c>
      <c r="R10" s="108">
        <f t="shared" si="0"/>
        <v>0.027850391999999998</v>
      </c>
    </row>
    <row r="11" spans="1:18" ht="13.5">
      <c r="A11" s="370"/>
      <c r="C11" s="13">
        <v>24</v>
      </c>
      <c r="D11" s="12">
        <v>4510</v>
      </c>
      <c r="E11" s="129">
        <f t="shared" si="1"/>
        <v>3.4403669724770714</v>
      </c>
      <c r="F11" s="130">
        <v>120249</v>
      </c>
      <c r="G11" s="131">
        <f t="shared" si="2"/>
        <v>-5.94524833789597</v>
      </c>
      <c r="H11" s="130">
        <v>57229.396</v>
      </c>
      <c r="I11" s="131">
        <f t="shared" si="3"/>
        <v>105.48865524047204</v>
      </c>
      <c r="J11" s="130"/>
      <c r="K11" s="131"/>
      <c r="L11" s="130"/>
      <c r="M11" s="131"/>
      <c r="N11" s="130"/>
      <c r="O11" s="131"/>
      <c r="P11" s="132"/>
      <c r="Q11" s="121">
        <v>57229.396</v>
      </c>
      <c r="R11" s="108">
        <f t="shared" si="0"/>
        <v>0.057229396</v>
      </c>
    </row>
    <row r="12" spans="1:18" ht="13.5">
      <c r="A12" s="370"/>
      <c r="C12" s="13" t="s">
        <v>146</v>
      </c>
      <c r="D12" s="12">
        <v>5965</v>
      </c>
      <c r="E12" s="129">
        <f t="shared" si="1"/>
        <v>32.26164079822615</v>
      </c>
      <c r="F12" s="130">
        <v>132514</v>
      </c>
      <c r="G12" s="131">
        <f t="shared" si="2"/>
        <v>10.199669020116598</v>
      </c>
      <c r="H12" s="130">
        <v>84127.574</v>
      </c>
      <c r="I12" s="131">
        <f t="shared" si="3"/>
        <v>47.00063233237686</v>
      </c>
      <c r="J12" s="130"/>
      <c r="K12" s="131"/>
      <c r="L12" s="130"/>
      <c r="M12" s="131"/>
      <c r="N12" s="130"/>
      <c r="O12" s="131"/>
      <c r="P12" s="132"/>
      <c r="Q12" s="121">
        <v>84127.574</v>
      </c>
      <c r="R12" s="108">
        <f t="shared" si="0"/>
        <v>0.084127574</v>
      </c>
    </row>
    <row r="13" spans="1:18" ht="13.5">
      <c r="A13" s="370"/>
      <c r="C13" s="13">
        <v>26</v>
      </c>
      <c r="D13" s="12">
        <v>6290</v>
      </c>
      <c r="E13" s="129">
        <f t="shared" si="1"/>
        <v>5.448449287510471</v>
      </c>
      <c r="F13" s="130">
        <v>147149</v>
      </c>
      <c r="G13" s="131">
        <f t="shared" si="2"/>
        <v>11.044116093393907</v>
      </c>
      <c r="H13" s="130">
        <v>141350.826</v>
      </c>
      <c r="I13" s="131">
        <f t="shared" si="3"/>
        <v>68.0196150669934</v>
      </c>
      <c r="J13" s="130"/>
      <c r="K13" s="131"/>
      <c r="L13" s="130"/>
      <c r="M13" s="131"/>
      <c r="N13" s="130"/>
      <c r="O13" s="131"/>
      <c r="P13" s="132"/>
      <c r="Q13" s="121">
        <v>141350.826</v>
      </c>
      <c r="R13" s="108">
        <f t="shared" si="0"/>
        <v>0.141350826</v>
      </c>
    </row>
    <row r="14" spans="1:18" ht="13.5">
      <c r="A14" s="370"/>
      <c r="C14" s="13">
        <v>27</v>
      </c>
      <c r="D14" s="12">
        <v>6261</v>
      </c>
      <c r="E14" s="129">
        <f t="shared" si="1"/>
        <v>-0.4610492845786962</v>
      </c>
      <c r="F14" s="130">
        <v>153747</v>
      </c>
      <c r="G14" s="131">
        <f t="shared" si="2"/>
        <v>4.483890478358665</v>
      </c>
      <c r="H14" s="130">
        <v>165307.115</v>
      </c>
      <c r="I14" s="131">
        <f t="shared" si="3"/>
        <v>16.948106833135856</v>
      </c>
      <c r="J14" s="130"/>
      <c r="K14" s="131"/>
      <c r="L14" s="130"/>
      <c r="M14" s="131"/>
      <c r="N14" s="130"/>
      <c r="O14" s="131"/>
      <c r="P14" s="132"/>
      <c r="Q14" s="121">
        <v>165307.115</v>
      </c>
      <c r="R14" s="108">
        <f t="shared" si="0"/>
        <v>0.165307115</v>
      </c>
    </row>
    <row r="15" spans="1:18" ht="13.5">
      <c r="A15" s="370"/>
      <c r="C15" s="13">
        <v>28</v>
      </c>
      <c r="D15" s="12">
        <v>6595</v>
      </c>
      <c r="E15" s="129">
        <f t="shared" si="1"/>
        <v>5.334611084491292</v>
      </c>
      <c r="F15" s="130">
        <v>167660</v>
      </c>
      <c r="G15" s="131">
        <f t="shared" si="2"/>
        <v>9.049282262418124</v>
      </c>
      <c r="H15" s="130">
        <v>211496.968</v>
      </c>
      <c r="I15" s="131">
        <f t="shared" si="3"/>
        <v>27.941842067717417</v>
      </c>
      <c r="J15" s="130"/>
      <c r="K15" s="131"/>
      <c r="L15" s="130"/>
      <c r="M15" s="131"/>
      <c r="N15" s="130"/>
      <c r="O15" s="131"/>
      <c r="P15" s="132"/>
      <c r="Q15" s="121">
        <v>211496.968</v>
      </c>
      <c r="R15" s="108">
        <f t="shared" si="0"/>
        <v>0.21149696799999998</v>
      </c>
    </row>
    <row r="16" spans="1:18" ht="13.5">
      <c r="A16" s="370"/>
      <c r="C16" s="13">
        <v>29</v>
      </c>
      <c r="D16" s="12">
        <v>7218</v>
      </c>
      <c r="E16" s="129">
        <f t="shared" si="1"/>
        <v>9.446550416982568</v>
      </c>
      <c r="F16" s="130">
        <v>178013</v>
      </c>
      <c r="G16" s="131">
        <f t="shared" si="2"/>
        <v>6.174997017774064</v>
      </c>
      <c r="H16" s="130">
        <v>236471.719</v>
      </c>
      <c r="I16" s="131">
        <f t="shared" si="3"/>
        <v>11.808562191775728</v>
      </c>
      <c r="J16" s="130"/>
      <c r="K16" s="131"/>
      <c r="L16" s="130"/>
      <c r="M16" s="131"/>
      <c r="N16" s="130"/>
      <c r="O16" s="131"/>
      <c r="P16" s="132"/>
      <c r="Q16" s="121">
        <v>236471.719</v>
      </c>
      <c r="R16" s="108">
        <f t="shared" si="0"/>
        <v>0.23647171900000002</v>
      </c>
    </row>
    <row r="17" spans="1:18" ht="13.5">
      <c r="A17" s="370"/>
      <c r="C17" s="13">
        <v>30</v>
      </c>
      <c r="D17" s="12">
        <v>7217</v>
      </c>
      <c r="E17" s="129">
        <f t="shared" si="1"/>
        <v>-0.013854253255751736</v>
      </c>
      <c r="F17" s="130">
        <v>184952</v>
      </c>
      <c r="G17" s="131">
        <f t="shared" si="2"/>
        <v>3.898029919163215</v>
      </c>
      <c r="H17" s="130">
        <v>252214.447</v>
      </c>
      <c r="I17" s="131">
        <f t="shared" si="3"/>
        <v>6.65734070297006</v>
      </c>
      <c r="J17" s="130"/>
      <c r="K17" s="131"/>
      <c r="L17" s="130"/>
      <c r="M17" s="131"/>
      <c r="N17" s="130"/>
      <c r="O17" s="131"/>
      <c r="P17" s="132"/>
      <c r="Q17" s="121">
        <v>252214.447</v>
      </c>
      <c r="R17" s="108">
        <f t="shared" si="0"/>
        <v>0.252214447</v>
      </c>
    </row>
    <row r="18" spans="1:18" ht="13.5">
      <c r="A18" s="370"/>
      <c r="C18" s="13">
        <v>31</v>
      </c>
      <c r="D18" s="12">
        <v>7577</v>
      </c>
      <c r="E18" s="129">
        <f t="shared" si="1"/>
        <v>4.988222253013719</v>
      </c>
      <c r="F18" s="130">
        <v>204537</v>
      </c>
      <c r="G18" s="131">
        <f t="shared" si="2"/>
        <v>10.58923396340672</v>
      </c>
      <c r="H18" s="130">
        <v>307430.831</v>
      </c>
      <c r="I18" s="131">
        <f t="shared" si="3"/>
        <v>21.89263329550668</v>
      </c>
      <c r="J18" s="130"/>
      <c r="K18" s="131"/>
      <c r="L18" s="130"/>
      <c r="M18" s="131"/>
      <c r="N18" s="130"/>
      <c r="O18" s="131"/>
      <c r="P18" s="132"/>
      <c r="Q18" s="121">
        <v>307430.831</v>
      </c>
      <c r="R18" s="108">
        <f t="shared" si="0"/>
        <v>0.307430831</v>
      </c>
    </row>
    <row r="19" spans="1:18" ht="13.5">
      <c r="A19" s="370"/>
      <c r="C19" s="13">
        <v>32</v>
      </c>
      <c r="D19" s="12">
        <v>8054</v>
      </c>
      <c r="E19" s="129">
        <f t="shared" si="1"/>
        <v>6.2953675597202</v>
      </c>
      <c r="F19" s="130">
        <v>219808</v>
      </c>
      <c r="G19" s="131">
        <f t="shared" si="2"/>
        <v>7.466130822296213</v>
      </c>
      <c r="H19" s="130">
        <v>365013.825</v>
      </c>
      <c r="I19" s="131">
        <f t="shared" si="3"/>
        <v>18.730390121477434</v>
      </c>
      <c r="J19" s="130"/>
      <c r="K19" s="131"/>
      <c r="L19" s="130"/>
      <c r="M19" s="131"/>
      <c r="N19" s="130"/>
      <c r="O19" s="131"/>
      <c r="P19" s="132"/>
      <c r="Q19" s="121">
        <v>365013.825</v>
      </c>
      <c r="R19" s="108">
        <f t="shared" si="0"/>
        <v>0.365013825</v>
      </c>
    </row>
    <row r="20" spans="1:18" ht="13.5">
      <c r="A20" s="370"/>
      <c r="C20" s="13">
        <v>33</v>
      </c>
      <c r="D20" s="12">
        <v>7724</v>
      </c>
      <c r="E20" s="129">
        <f t="shared" si="1"/>
        <v>-4.097342935187487</v>
      </c>
      <c r="F20" s="130">
        <v>221548</v>
      </c>
      <c r="G20" s="131">
        <f t="shared" si="2"/>
        <v>0.7915999417673625</v>
      </c>
      <c r="H20" s="130">
        <v>365770.719</v>
      </c>
      <c r="I20" s="131">
        <f t="shared" si="3"/>
        <v>0.20736036504918065</v>
      </c>
      <c r="J20" s="130"/>
      <c r="K20" s="131"/>
      <c r="L20" s="130"/>
      <c r="M20" s="131"/>
      <c r="N20" s="130"/>
      <c r="O20" s="131"/>
      <c r="P20" s="132"/>
      <c r="Q20" s="121">
        <v>365770.719</v>
      </c>
      <c r="R20" s="108">
        <f t="shared" si="0"/>
        <v>0.36577071899999997</v>
      </c>
    </row>
    <row r="21" spans="1:18" ht="13.5">
      <c r="A21" s="370"/>
      <c r="C21" s="13">
        <v>34</v>
      </c>
      <c r="D21" s="12">
        <v>7942</v>
      </c>
      <c r="E21" s="129">
        <f t="shared" si="1"/>
        <v>2.8223718280683485</v>
      </c>
      <c r="F21" s="130">
        <v>248753</v>
      </c>
      <c r="G21" s="131">
        <f t="shared" si="2"/>
        <v>12.279506021268528</v>
      </c>
      <c r="H21" s="130">
        <v>447116.504</v>
      </c>
      <c r="I21" s="131">
        <f t="shared" si="3"/>
        <v>22.239556305216457</v>
      </c>
      <c r="J21" s="130"/>
      <c r="K21" s="131"/>
      <c r="L21" s="130"/>
      <c r="M21" s="131"/>
      <c r="N21" s="130"/>
      <c r="O21" s="131"/>
      <c r="P21" s="132"/>
      <c r="Q21" s="121">
        <v>447116.504</v>
      </c>
      <c r="R21" s="108">
        <f t="shared" si="0"/>
        <v>0.447116504</v>
      </c>
    </row>
    <row r="22" spans="1:18" ht="13.5">
      <c r="A22" s="370"/>
      <c r="C22" s="13">
        <v>35</v>
      </c>
      <c r="D22" s="12">
        <v>9157</v>
      </c>
      <c r="E22" s="129">
        <f t="shared" si="1"/>
        <v>15.298413497859475</v>
      </c>
      <c r="F22" s="130">
        <v>286751</v>
      </c>
      <c r="G22" s="131">
        <f t="shared" si="2"/>
        <v>15.275393663594006</v>
      </c>
      <c r="H22" s="130">
        <v>599230.3</v>
      </c>
      <c r="I22" s="131">
        <f t="shared" si="3"/>
        <v>34.02106489900449</v>
      </c>
      <c r="J22" s="130"/>
      <c r="K22" s="131"/>
      <c r="L22" s="130"/>
      <c r="M22" s="131"/>
      <c r="N22" s="130"/>
      <c r="O22" s="131"/>
      <c r="P22" s="132"/>
      <c r="Q22" s="121">
        <v>599230.3</v>
      </c>
      <c r="R22" s="108">
        <f t="shared" si="0"/>
        <v>0.5992303</v>
      </c>
    </row>
    <row r="23" spans="1:18" ht="13.5">
      <c r="A23" s="370"/>
      <c r="C23" s="13">
        <v>36</v>
      </c>
      <c r="D23" s="12">
        <v>9227</v>
      </c>
      <c r="E23" s="129">
        <f t="shared" si="1"/>
        <v>0.7644425030031599</v>
      </c>
      <c r="F23" s="130">
        <v>307682</v>
      </c>
      <c r="G23" s="131">
        <f t="shared" si="2"/>
        <v>7.299364256794227</v>
      </c>
      <c r="H23" s="130">
        <v>713848.5</v>
      </c>
      <c r="I23" s="131">
        <f t="shared" si="3"/>
        <v>19.127570818765328</v>
      </c>
      <c r="J23" s="130"/>
      <c r="K23" s="131"/>
      <c r="L23" s="130"/>
      <c r="M23" s="131"/>
      <c r="N23" s="130"/>
      <c r="O23" s="131"/>
      <c r="P23" s="132"/>
      <c r="Q23" s="121">
        <v>713848.5</v>
      </c>
      <c r="R23" s="108">
        <f t="shared" si="0"/>
        <v>0.7138485</v>
      </c>
    </row>
    <row r="24" spans="1:18" ht="13.5">
      <c r="A24" s="370"/>
      <c r="C24" s="13">
        <v>37</v>
      </c>
      <c r="D24" s="12">
        <v>9371</v>
      </c>
      <c r="E24" s="129">
        <f t="shared" si="1"/>
        <v>1.5606372602145813</v>
      </c>
      <c r="F24" s="130">
        <v>316445</v>
      </c>
      <c r="G24" s="131">
        <f t="shared" si="2"/>
        <v>2.8480704103587495</v>
      </c>
      <c r="H24" s="130">
        <v>781870.9</v>
      </c>
      <c r="I24" s="131">
        <f t="shared" si="3"/>
        <v>9.528968681730099</v>
      </c>
      <c r="J24" s="130"/>
      <c r="K24" s="131"/>
      <c r="L24" s="130"/>
      <c r="M24" s="131"/>
      <c r="N24" s="130"/>
      <c r="O24" s="131"/>
      <c r="P24" s="132"/>
      <c r="Q24" s="121">
        <v>781870.9</v>
      </c>
      <c r="R24" s="108">
        <f t="shared" si="0"/>
        <v>0.7818709</v>
      </c>
    </row>
    <row r="25" spans="1:18" ht="13.5">
      <c r="A25" s="370"/>
      <c r="C25" s="13">
        <v>38</v>
      </c>
      <c r="D25" s="12">
        <v>12823</v>
      </c>
      <c r="E25" s="129">
        <f t="shared" si="1"/>
        <v>36.83705047486927</v>
      </c>
      <c r="F25" s="130">
        <v>344991</v>
      </c>
      <c r="G25" s="131">
        <f t="shared" si="2"/>
        <v>9.020840904422567</v>
      </c>
      <c r="H25" s="130">
        <v>897746.59</v>
      </c>
      <c r="I25" s="131">
        <f t="shared" si="3"/>
        <v>14.820309849106806</v>
      </c>
      <c r="J25" s="130"/>
      <c r="K25" s="131"/>
      <c r="L25" s="130"/>
      <c r="M25" s="131"/>
      <c r="N25" s="130"/>
      <c r="O25" s="131"/>
      <c r="P25" s="132"/>
      <c r="Q25" s="121">
        <v>897746.59</v>
      </c>
      <c r="R25" s="108">
        <f t="shared" si="0"/>
        <v>0.89774659</v>
      </c>
    </row>
    <row r="26" spans="1:18" ht="13.5">
      <c r="A26" s="370"/>
      <c r="C26" s="13">
        <v>39</v>
      </c>
      <c r="D26" s="12">
        <v>12909</v>
      </c>
      <c r="E26" s="129">
        <f t="shared" si="1"/>
        <v>0.6706698900413421</v>
      </c>
      <c r="F26" s="130">
        <v>359055</v>
      </c>
      <c r="G26" s="131">
        <f t="shared" si="2"/>
        <v>4.0766280859500625</v>
      </c>
      <c r="H26" s="130">
        <v>1036872.9</v>
      </c>
      <c r="I26" s="131">
        <f t="shared" si="3"/>
        <v>15.497280808384929</v>
      </c>
      <c r="J26" s="130"/>
      <c r="K26" s="131"/>
      <c r="L26" s="130"/>
      <c r="M26" s="131"/>
      <c r="N26" s="130"/>
      <c r="O26" s="131"/>
      <c r="P26" s="132"/>
      <c r="Q26" s="121">
        <v>1036872.9</v>
      </c>
      <c r="R26" s="108">
        <f t="shared" si="0"/>
        <v>1.0368729</v>
      </c>
    </row>
    <row r="27" spans="1:18" ht="13.5">
      <c r="A27" s="370"/>
      <c r="C27" s="13">
        <v>40</v>
      </c>
      <c r="D27" s="12">
        <v>13230</v>
      </c>
      <c r="E27" s="129">
        <f t="shared" si="1"/>
        <v>2.486637229839639</v>
      </c>
      <c r="F27" s="130">
        <v>360586</v>
      </c>
      <c r="G27" s="131">
        <f t="shared" si="2"/>
        <v>0.4263970700867592</v>
      </c>
      <c r="H27" s="130">
        <v>1126035.5</v>
      </c>
      <c r="I27" s="131">
        <f t="shared" si="3"/>
        <v>8.599183178574732</v>
      </c>
      <c r="J27" s="130"/>
      <c r="K27" s="131"/>
      <c r="L27" s="130"/>
      <c r="M27" s="131"/>
      <c r="N27" s="130"/>
      <c r="O27" s="131"/>
      <c r="P27" s="132"/>
      <c r="Q27" s="121">
        <v>1126035.5</v>
      </c>
      <c r="R27" s="108">
        <f t="shared" si="0"/>
        <v>1.1260355</v>
      </c>
    </row>
    <row r="28" spans="1:18" ht="13.5">
      <c r="A28" s="370"/>
      <c r="C28" s="13">
        <v>41</v>
      </c>
      <c r="D28" s="12">
        <v>13887</v>
      </c>
      <c r="E28" s="129">
        <f t="shared" si="1"/>
        <v>4.965986394557831</v>
      </c>
      <c r="F28" s="130">
        <v>372594</v>
      </c>
      <c r="G28" s="131">
        <f t="shared" si="2"/>
        <v>3.330134836072385</v>
      </c>
      <c r="H28" s="130">
        <v>1305023.2</v>
      </c>
      <c r="I28" s="131">
        <f t="shared" si="3"/>
        <v>15.895386957160751</v>
      </c>
      <c r="J28" s="130"/>
      <c r="K28" s="131"/>
      <c r="L28" s="130"/>
      <c r="M28" s="131"/>
      <c r="N28" s="130"/>
      <c r="O28" s="131"/>
      <c r="P28" s="132"/>
      <c r="Q28" s="121">
        <v>1305023.2</v>
      </c>
      <c r="R28" s="108">
        <f t="shared" si="0"/>
        <v>1.3050232</v>
      </c>
    </row>
    <row r="29" spans="1:18" ht="13.5">
      <c r="A29" s="370"/>
      <c r="C29" s="13">
        <v>42</v>
      </c>
      <c r="D29" s="12">
        <v>14096</v>
      </c>
      <c r="E29" s="129">
        <f t="shared" si="1"/>
        <v>1.505004680636568</v>
      </c>
      <c r="F29" s="130">
        <v>384170</v>
      </c>
      <c r="G29" s="131">
        <f t="shared" si="2"/>
        <v>3.106866991953705</v>
      </c>
      <c r="H29" s="130">
        <v>1528047.4</v>
      </c>
      <c r="I29" s="131">
        <f t="shared" si="3"/>
        <v>17.0896731950819</v>
      </c>
      <c r="J29" s="130"/>
      <c r="K29" s="131"/>
      <c r="L29" s="130"/>
      <c r="M29" s="131"/>
      <c r="N29" s="130"/>
      <c r="O29" s="131"/>
      <c r="P29" s="132"/>
      <c r="Q29" s="121">
        <v>1528047.4</v>
      </c>
      <c r="R29" s="108">
        <f t="shared" si="0"/>
        <v>1.5280474</v>
      </c>
    </row>
    <row r="30" spans="1:18" ht="13.5">
      <c r="A30" s="370"/>
      <c r="C30" s="13">
        <v>43</v>
      </c>
      <c r="D30" s="12">
        <v>14307</v>
      </c>
      <c r="E30" s="129">
        <f t="shared" si="1"/>
        <v>1.4968785471055623</v>
      </c>
      <c r="F30" s="130">
        <v>397739</v>
      </c>
      <c r="G30" s="131">
        <f t="shared" si="2"/>
        <v>3.532030090845195</v>
      </c>
      <c r="H30" s="130">
        <v>1840920.7</v>
      </c>
      <c r="I30" s="131">
        <f t="shared" si="3"/>
        <v>20.475366143746587</v>
      </c>
      <c r="J30" s="130"/>
      <c r="K30" s="131"/>
      <c r="L30" s="130"/>
      <c r="M30" s="131"/>
      <c r="N30" s="130"/>
      <c r="O30" s="131"/>
      <c r="P30" s="132"/>
      <c r="Q30" s="121">
        <v>1840920.7</v>
      </c>
      <c r="R30" s="108">
        <f t="shared" si="0"/>
        <v>1.8409206999999999</v>
      </c>
    </row>
    <row r="31" spans="1:18" ht="13.5">
      <c r="A31" s="370"/>
      <c r="C31" s="13">
        <v>44</v>
      </c>
      <c r="D31" s="12">
        <v>15131</v>
      </c>
      <c r="E31" s="129">
        <f t="shared" si="1"/>
        <v>5.7594184664849335</v>
      </c>
      <c r="F31" s="130">
        <v>421683</v>
      </c>
      <c r="G31" s="131">
        <f t="shared" si="2"/>
        <v>6.0200282094539315</v>
      </c>
      <c r="H31" s="130">
        <v>2283691.9</v>
      </c>
      <c r="I31" s="131">
        <f t="shared" si="3"/>
        <v>24.051617215233655</v>
      </c>
      <c r="J31" s="130"/>
      <c r="K31" s="131"/>
      <c r="L31" s="130"/>
      <c r="M31" s="131"/>
      <c r="N31" s="130"/>
      <c r="O31" s="131"/>
      <c r="P31" s="132"/>
      <c r="Q31" s="121">
        <v>2283691.9</v>
      </c>
      <c r="R31" s="108">
        <f t="shared" si="0"/>
        <v>2.2836919</v>
      </c>
    </row>
    <row r="32" spans="1:18" ht="13.5">
      <c r="A32" s="370"/>
      <c r="C32" s="13">
        <v>45</v>
      </c>
      <c r="D32" s="12">
        <v>15334</v>
      </c>
      <c r="E32" s="129">
        <f t="shared" si="1"/>
        <v>1.3416165488070897</v>
      </c>
      <c r="F32" s="130">
        <v>435344</v>
      </c>
      <c r="G32" s="131">
        <f t="shared" si="2"/>
        <v>3.2396373579205218</v>
      </c>
      <c r="H32" s="130">
        <v>2703716.6</v>
      </c>
      <c r="I32" s="131">
        <f t="shared" si="3"/>
        <v>18.392354064924433</v>
      </c>
      <c r="J32" s="130"/>
      <c r="K32" s="131"/>
      <c r="L32" s="130"/>
      <c r="M32" s="131"/>
      <c r="N32" s="130"/>
      <c r="O32" s="131"/>
      <c r="P32" s="132"/>
      <c r="Q32" s="121">
        <v>2703716.6</v>
      </c>
      <c r="R32" s="108">
        <f t="shared" si="0"/>
        <v>2.7037166</v>
      </c>
    </row>
    <row r="33" spans="1:18" ht="13.5">
      <c r="A33" s="370"/>
      <c r="C33" s="13">
        <v>46</v>
      </c>
      <c r="D33" s="12">
        <v>15279</v>
      </c>
      <c r="E33" s="129">
        <f t="shared" si="1"/>
        <v>-0.35868005738880493</v>
      </c>
      <c r="F33" s="130">
        <v>431917</v>
      </c>
      <c r="G33" s="131">
        <f t="shared" si="2"/>
        <v>-0.7871935756551096</v>
      </c>
      <c r="H33" s="130">
        <v>3006449.2</v>
      </c>
      <c r="I33" s="131">
        <f t="shared" si="3"/>
        <v>11.196905770375487</v>
      </c>
      <c r="J33" s="130"/>
      <c r="K33" s="131"/>
      <c r="L33" s="130"/>
      <c r="M33" s="131"/>
      <c r="N33" s="130"/>
      <c r="O33" s="131"/>
      <c r="P33" s="132"/>
      <c r="Q33" s="121">
        <v>3006449.2</v>
      </c>
      <c r="R33" s="108">
        <f t="shared" si="0"/>
        <v>3.0064492</v>
      </c>
    </row>
    <row r="34" spans="1:18" ht="13.5">
      <c r="A34" s="370"/>
      <c r="C34" s="13">
        <v>47</v>
      </c>
      <c r="D34" s="12">
        <v>16869</v>
      </c>
      <c r="E34" s="129">
        <f t="shared" si="1"/>
        <v>10.406440212055767</v>
      </c>
      <c r="F34" s="130">
        <v>451844</v>
      </c>
      <c r="G34" s="131">
        <f t="shared" si="2"/>
        <v>4.613617894178734</v>
      </c>
      <c r="H34" s="130">
        <v>3368372.6</v>
      </c>
      <c r="I34" s="131">
        <f>(H34/H33-1)*100</f>
        <v>12.038234339698795</v>
      </c>
      <c r="J34" s="130"/>
      <c r="K34" s="131"/>
      <c r="L34" s="130"/>
      <c r="M34" s="131"/>
      <c r="N34" s="130"/>
      <c r="O34" s="131"/>
      <c r="P34" s="132"/>
      <c r="Q34" s="121">
        <v>3368372.6</v>
      </c>
      <c r="R34" s="108">
        <f t="shared" si="0"/>
        <v>3.3683726000000003</v>
      </c>
    </row>
    <row r="35" spans="1:18" ht="13.5">
      <c r="A35" s="370"/>
      <c r="C35" s="13">
        <v>48</v>
      </c>
      <c r="D35" s="12">
        <v>17316</v>
      </c>
      <c r="E35" s="129">
        <f t="shared" si="1"/>
        <v>2.6498310510403744</v>
      </c>
      <c r="F35" s="130">
        <v>462691</v>
      </c>
      <c r="G35" s="131">
        <f t="shared" si="2"/>
        <v>2.40060728924143</v>
      </c>
      <c r="H35" s="130">
        <v>4313776.5</v>
      </c>
      <c r="I35" s="131">
        <f t="shared" si="3"/>
        <v>28.067082008682775</v>
      </c>
      <c r="J35" s="130"/>
      <c r="K35" s="131"/>
      <c r="L35" s="130"/>
      <c r="M35" s="131"/>
      <c r="N35" s="130"/>
      <c r="O35" s="131"/>
      <c r="P35" s="132"/>
      <c r="Q35" s="121">
        <v>4313776.5</v>
      </c>
      <c r="R35" s="108">
        <f t="shared" si="0"/>
        <v>4.3137765</v>
      </c>
    </row>
    <row r="36" spans="1:18" ht="13.5">
      <c r="A36" s="370"/>
      <c r="C36" s="13">
        <v>49</v>
      </c>
      <c r="D36" s="12">
        <v>16849</v>
      </c>
      <c r="E36" s="129">
        <f t="shared" si="1"/>
        <v>-2.696927696927698</v>
      </c>
      <c r="F36" s="130">
        <v>455280</v>
      </c>
      <c r="G36" s="131">
        <f t="shared" si="2"/>
        <v>-1.6017169125831288</v>
      </c>
      <c r="H36" s="130">
        <v>5281154.7</v>
      </c>
      <c r="I36" s="131">
        <f t="shared" si="3"/>
        <v>22.425320366041213</v>
      </c>
      <c r="J36" s="130"/>
      <c r="K36" s="131"/>
      <c r="L36" s="130"/>
      <c r="M36" s="131"/>
      <c r="N36" s="130"/>
      <c r="O36" s="131"/>
      <c r="P36" s="132"/>
      <c r="Q36" s="121">
        <v>5281154.7</v>
      </c>
      <c r="R36" s="108">
        <f t="shared" si="0"/>
        <v>5.2811547</v>
      </c>
    </row>
    <row r="37" spans="1:18" ht="13.5">
      <c r="A37" s="370"/>
      <c r="C37" s="13">
        <v>50</v>
      </c>
      <c r="D37" s="12">
        <v>17549</v>
      </c>
      <c r="E37" s="129">
        <f t="shared" si="1"/>
        <v>4.154549231408389</v>
      </c>
      <c r="F37" s="130">
        <v>446165</v>
      </c>
      <c r="G37" s="131">
        <f t="shared" si="2"/>
        <v>-2.0020646635037775</v>
      </c>
      <c r="H37" s="130">
        <v>5162972.6</v>
      </c>
      <c r="I37" s="131">
        <f t="shared" si="3"/>
        <v>-2.2378079551428454</v>
      </c>
      <c r="J37" s="130"/>
      <c r="K37" s="131"/>
      <c r="L37" s="130"/>
      <c r="M37" s="131"/>
      <c r="N37" s="130"/>
      <c r="O37" s="131"/>
      <c r="P37" s="132"/>
      <c r="Q37" s="121">
        <v>5162972.6</v>
      </c>
      <c r="R37" s="108">
        <f t="shared" si="0"/>
        <v>5.1629726</v>
      </c>
    </row>
    <row r="38" spans="1:18" ht="13.5">
      <c r="A38" s="370"/>
      <c r="C38" s="13">
        <v>51</v>
      </c>
      <c r="D38" s="12">
        <v>17350</v>
      </c>
      <c r="E38" s="129">
        <f>(D38/D37-1)*100</f>
        <v>-1.1339677474499932</v>
      </c>
      <c r="F38" s="130">
        <v>443555</v>
      </c>
      <c r="G38" s="131">
        <f t="shared" si="2"/>
        <v>-0.5849853753656209</v>
      </c>
      <c r="H38" s="130">
        <v>5855335</v>
      </c>
      <c r="I38" s="131">
        <f>(H38/H37-1)*100</f>
        <v>13.410150578757673</v>
      </c>
      <c r="J38" s="130"/>
      <c r="K38" s="131"/>
      <c r="L38" s="130"/>
      <c r="M38" s="131"/>
      <c r="N38" s="130"/>
      <c r="O38" s="131"/>
      <c r="P38" s="132"/>
      <c r="Q38" s="121">
        <v>5855335</v>
      </c>
      <c r="R38" s="134">
        <f t="shared" si="0"/>
        <v>5.855335</v>
      </c>
    </row>
    <row r="39" spans="1:18" ht="13.5">
      <c r="A39" s="370"/>
      <c r="C39" s="40">
        <v>52</v>
      </c>
      <c r="D39" s="11">
        <v>17076</v>
      </c>
      <c r="E39" s="78">
        <v>-1.6</v>
      </c>
      <c r="F39" s="11">
        <v>438244</v>
      </c>
      <c r="G39" s="78">
        <v>-1.2</v>
      </c>
      <c r="H39" s="11">
        <v>6656657</v>
      </c>
      <c r="I39" s="78">
        <v>13.7</v>
      </c>
      <c r="J39" s="11">
        <v>2418455</v>
      </c>
      <c r="K39" s="78">
        <v>13.8</v>
      </c>
      <c r="L39" s="11">
        <v>1865701</v>
      </c>
      <c r="M39" s="78">
        <v>18.5</v>
      </c>
      <c r="N39" s="11">
        <v>228378</v>
      </c>
      <c r="O39" s="78">
        <v>0.8</v>
      </c>
      <c r="P39" s="120" t="s">
        <v>136</v>
      </c>
      <c r="Q39" s="121">
        <v>6656657</v>
      </c>
      <c r="R39" s="128">
        <f aca="true" t="shared" si="4" ref="R39:R66">Q39/1000000</f>
        <v>6.656657</v>
      </c>
    </row>
    <row r="40" spans="1:18" ht="13.5">
      <c r="A40" s="370"/>
      <c r="C40" s="13">
        <v>53</v>
      </c>
      <c r="D40" s="12">
        <v>17979</v>
      </c>
      <c r="E40" s="79">
        <v>5.3</v>
      </c>
      <c r="F40" s="12">
        <v>442477</v>
      </c>
      <c r="G40" s="79">
        <v>1</v>
      </c>
      <c r="H40" s="12">
        <v>7130590</v>
      </c>
      <c r="I40" s="79">
        <v>7.1</v>
      </c>
      <c r="J40" s="12">
        <v>2710759</v>
      </c>
      <c r="K40" s="79">
        <v>12.1</v>
      </c>
      <c r="L40" s="12">
        <v>1992620</v>
      </c>
      <c r="M40" s="79">
        <v>6.8</v>
      </c>
      <c r="N40" s="12">
        <v>221068</v>
      </c>
      <c r="O40" s="79">
        <v>-3.2</v>
      </c>
      <c r="P40" s="122">
        <v>53</v>
      </c>
      <c r="Q40" s="123">
        <v>7130590</v>
      </c>
      <c r="R40" s="114">
        <f t="shared" si="4"/>
        <v>7.13059</v>
      </c>
    </row>
    <row r="41" spans="1:18" ht="13.5">
      <c r="A41" s="370"/>
      <c r="C41" s="13">
        <v>54</v>
      </c>
      <c r="D41" s="12">
        <v>18003</v>
      </c>
      <c r="E41" s="79">
        <v>0.1</v>
      </c>
      <c r="F41" s="12">
        <v>448946</v>
      </c>
      <c r="G41" s="79">
        <v>1.5</v>
      </c>
      <c r="H41" s="12">
        <v>7946307</v>
      </c>
      <c r="I41" s="79">
        <v>11.4</v>
      </c>
      <c r="J41" s="12">
        <v>3023812</v>
      </c>
      <c r="K41" s="79">
        <v>11.5</v>
      </c>
      <c r="L41" s="12">
        <v>2304520</v>
      </c>
      <c r="M41" s="79">
        <v>15.7</v>
      </c>
      <c r="N41" s="12">
        <v>292535</v>
      </c>
      <c r="O41" s="79">
        <v>32.3</v>
      </c>
      <c r="P41" s="122">
        <v>54</v>
      </c>
      <c r="Q41" s="123">
        <v>7946307</v>
      </c>
      <c r="R41" s="114">
        <f t="shared" si="4"/>
        <v>7.946307</v>
      </c>
    </row>
    <row r="42" spans="1:18" ht="13.5">
      <c r="A42" s="370"/>
      <c r="C42" s="13">
        <v>55</v>
      </c>
      <c r="D42" s="12">
        <v>18189</v>
      </c>
      <c r="E42" s="79">
        <v>1</v>
      </c>
      <c r="F42" s="12">
        <v>458132</v>
      </c>
      <c r="G42" s="79">
        <v>2</v>
      </c>
      <c r="H42" s="12">
        <v>9390048</v>
      </c>
      <c r="I42" s="79">
        <v>18.2</v>
      </c>
      <c r="J42" s="12">
        <v>3185710</v>
      </c>
      <c r="K42" s="79">
        <v>5.4</v>
      </c>
      <c r="L42" s="12">
        <v>2431549</v>
      </c>
      <c r="M42" s="79">
        <v>5.5</v>
      </c>
      <c r="N42" s="12">
        <v>377031</v>
      </c>
      <c r="O42" s="79">
        <v>28.9</v>
      </c>
      <c r="P42" s="122">
        <v>55</v>
      </c>
      <c r="Q42" s="123">
        <v>9390048</v>
      </c>
      <c r="R42" s="114">
        <f t="shared" si="4"/>
        <v>9.390048</v>
      </c>
    </row>
    <row r="43" spans="1:18" ht="13.5">
      <c r="A43" s="370"/>
      <c r="C43" s="13">
        <v>56</v>
      </c>
      <c r="D43" s="12">
        <v>18459</v>
      </c>
      <c r="E43" s="79">
        <v>1.5</v>
      </c>
      <c r="F43" s="12">
        <v>474307</v>
      </c>
      <c r="G43" s="79">
        <v>3.5</v>
      </c>
      <c r="H43" s="12">
        <v>10183848</v>
      </c>
      <c r="I43" s="79">
        <v>8.5</v>
      </c>
      <c r="J43" s="12">
        <v>3597280</v>
      </c>
      <c r="K43" s="79">
        <v>12.9</v>
      </c>
      <c r="L43" s="12">
        <v>2710468</v>
      </c>
      <c r="M43" s="79">
        <v>11.5</v>
      </c>
      <c r="N43" s="12">
        <v>418289</v>
      </c>
      <c r="O43" s="79">
        <v>10.9</v>
      </c>
      <c r="P43" s="122">
        <v>56</v>
      </c>
      <c r="Q43" s="123">
        <v>10183848</v>
      </c>
      <c r="R43" s="114">
        <f t="shared" si="4"/>
        <v>10.183848</v>
      </c>
    </row>
    <row r="44" spans="1:18" ht="13.5">
      <c r="A44" s="370"/>
      <c r="C44" s="13">
        <v>57</v>
      </c>
      <c r="D44" s="12">
        <v>18414</v>
      </c>
      <c r="E44" s="79">
        <v>-0.2</v>
      </c>
      <c r="F44" s="12">
        <v>476889</v>
      </c>
      <c r="G44" s="79">
        <v>0.5</v>
      </c>
      <c r="H44" s="12">
        <v>10502033</v>
      </c>
      <c r="I44" s="79">
        <v>3.1</v>
      </c>
      <c r="J44" s="12">
        <v>3753271</v>
      </c>
      <c r="K44" s="79">
        <v>4.3</v>
      </c>
      <c r="L44" s="12">
        <v>2858235</v>
      </c>
      <c r="M44" s="79">
        <v>5.5</v>
      </c>
      <c r="N44" s="12">
        <v>450976</v>
      </c>
      <c r="O44" s="79">
        <v>7.8</v>
      </c>
      <c r="P44" s="122">
        <v>57</v>
      </c>
      <c r="Q44" s="123">
        <v>10502033</v>
      </c>
      <c r="R44" s="114">
        <f t="shared" si="4"/>
        <v>10.502033</v>
      </c>
    </row>
    <row r="45" spans="1:18" ht="13.5">
      <c r="A45" s="370"/>
      <c r="C45" s="13">
        <v>58</v>
      </c>
      <c r="D45" s="12">
        <v>19216</v>
      </c>
      <c r="E45" s="79">
        <v>4.4</v>
      </c>
      <c r="F45" s="12">
        <v>482500</v>
      </c>
      <c r="G45" s="79">
        <v>1.2</v>
      </c>
      <c r="H45" s="12">
        <v>10820409</v>
      </c>
      <c r="I45" s="79">
        <v>3</v>
      </c>
      <c r="J45" s="12">
        <v>4034023</v>
      </c>
      <c r="K45" s="79">
        <v>7.5</v>
      </c>
      <c r="L45" s="12">
        <v>3047668</v>
      </c>
      <c r="M45" s="79">
        <v>6.6</v>
      </c>
      <c r="N45" s="12">
        <v>489033</v>
      </c>
      <c r="O45" s="79">
        <v>8.4</v>
      </c>
      <c r="P45" s="122">
        <v>58</v>
      </c>
      <c r="Q45" s="123">
        <v>10820409</v>
      </c>
      <c r="R45" s="114">
        <f t="shared" si="4"/>
        <v>10.820409</v>
      </c>
    </row>
    <row r="46" spans="1:18" ht="13.5">
      <c r="A46" s="370"/>
      <c r="C46" s="13">
        <v>59</v>
      </c>
      <c r="D46" s="12">
        <v>18381</v>
      </c>
      <c r="E46" s="79">
        <v>-4.3</v>
      </c>
      <c r="F46" s="12">
        <v>485927</v>
      </c>
      <c r="G46" s="79">
        <v>0.7</v>
      </c>
      <c r="H46" s="12">
        <v>11552221</v>
      </c>
      <c r="I46" s="79">
        <v>6.8</v>
      </c>
      <c r="J46" s="12">
        <v>4256951</v>
      </c>
      <c r="K46" s="79">
        <v>5.5</v>
      </c>
      <c r="L46" s="12">
        <v>3345722</v>
      </c>
      <c r="M46" s="79">
        <v>9.8</v>
      </c>
      <c r="N46" s="12">
        <v>444735</v>
      </c>
      <c r="O46" s="79">
        <v>-9.1</v>
      </c>
      <c r="P46" s="122">
        <v>59</v>
      </c>
      <c r="Q46" s="123">
        <v>11552221</v>
      </c>
      <c r="R46" s="114">
        <f t="shared" si="4"/>
        <v>11.552221</v>
      </c>
    </row>
    <row r="47" spans="1:18" ht="13.5">
      <c r="A47" s="370"/>
      <c r="C47" s="13">
        <v>60</v>
      </c>
      <c r="D47" s="12">
        <v>19166</v>
      </c>
      <c r="E47" s="79">
        <v>4.3</v>
      </c>
      <c r="F47" s="12">
        <v>496339</v>
      </c>
      <c r="G47" s="79">
        <v>2.1</v>
      </c>
      <c r="H47" s="12">
        <v>12504541</v>
      </c>
      <c r="I47" s="79">
        <v>8.2</v>
      </c>
      <c r="J47" s="12">
        <v>4536780</v>
      </c>
      <c r="K47" s="79">
        <v>6.6</v>
      </c>
      <c r="L47" s="12">
        <v>3500328</v>
      </c>
      <c r="M47" s="79">
        <v>4.6</v>
      </c>
      <c r="N47" s="12">
        <v>592100</v>
      </c>
      <c r="O47" s="79">
        <v>33.1</v>
      </c>
      <c r="P47" s="122">
        <v>60</v>
      </c>
      <c r="Q47" s="123">
        <v>12504541</v>
      </c>
      <c r="R47" s="114">
        <f t="shared" si="4"/>
        <v>12.504541</v>
      </c>
    </row>
    <row r="48" spans="1:18" ht="13.5">
      <c r="A48" s="370"/>
      <c r="C48" s="13">
        <v>61</v>
      </c>
      <c r="D48" s="12">
        <v>19120</v>
      </c>
      <c r="E48" s="79">
        <v>-0.2</v>
      </c>
      <c r="F48" s="12">
        <v>501919</v>
      </c>
      <c r="G48" s="79">
        <v>1.1</v>
      </c>
      <c r="H48" s="12">
        <v>12722321</v>
      </c>
      <c r="I48" s="79">
        <v>1.7</v>
      </c>
      <c r="J48" s="12">
        <v>4840172</v>
      </c>
      <c r="K48" s="79">
        <v>6.7</v>
      </c>
      <c r="L48" s="12">
        <v>3558020</v>
      </c>
      <c r="M48" s="79">
        <v>1.6</v>
      </c>
      <c r="N48" s="12">
        <v>549690</v>
      </c>
      <c r="O48" s="79">
        <v>-7.2</v>
      </c>
      <c r="P48" s="122">
        <v>61</v>
      </c>
      <c r="Q48" s="123">
        <v>12722321</v>
      </c>
      <c r="R48" s="114">
        <f t="shared" si="4"/>
        <v>12.722321</v>
      </c>
    </row>
    <row r="49" spans="1:18" ht="13.5">
      <c r="A49" s="370"/>
      <c r="C49" s="13">
        <v>62</v>
      </c>
      <c r="D49" s="12">
        <v>18434</v>
      </c>
      <c r="E49" s="79">
        <v>-3.6</v>
      </c>
      <c r="F49" s="12">
        <v>499413</v>
      </c>
      <c r="G49" s="79">
        <v>-0.5</v>
      </c>
      <c r="H49" s="12">
        <v>12864065</v>
      </c>
      <c r="I49" s="79">
        <v>1.1</v>
      </c>
      <c r="J49" s="12">
        <v>5041653</v>
      </c>
      <c r="K49" s="79">
        <v>4.2</v>
      </c>
      <c r="L49" s="12">
        <v>3809230</v>
      </c>
      <c r="M49" s="79">
        <v>7.1</v>
      </c>
      <c r="N49" s="12">
        <v>521570</v>
      </c>
      <c r="O49" s="79">
        <v>-5.1</v>
      </c>
      <c r="P49" s="122">
        <v>62</v>
      </c>
      <c r="Q49" s="123">
        <v>12864065</v>
      </c>
      <c r="R49" s="114">
        <f t="shared" si="4"/>
        <v>12.864065</v>
      </c>
    </row>
    <row r="50" spans="1:18" ht="13.5">
      <c r="A50" s="370"/>
      <c r="C50" s="13">
        <v>63</v>
      </c>
      <c r="D50" s="12">
        <v>19372</v>
      </c>
      <c r="E50" s="79">
        <v>5.1</v>
      </c>
      <c r="F50" s="12">
        <v>511203</v>
      </c>
      <c r="G50" s="79">
        <v>2.4</v>
      </c>
      <c r="H50" s="12">
        <v>13930102</v>
      </c>
      <c r="I50" s="79">
        <v>8.3</v>
      </c>
      <c r="J50" s="12">
        <v>5543396</v>
      </c>
      <c r="K50" s="79">
        <v>10</v>
      </c>
      <c r="L50" s="12">
        <v>4230795</v>
      </c>
      <c r="M50" s="79">
        <v>11.1</v>
      </c>
      <c r="N50" s="12">
        <v>629843</v>
      </c>
      <c r="O50" s="79">
        <v>20.8</v>
      </c>
      <c r="P50" s="122">
        <v>63</v>
      </c>
      <c r="Q50" s="123">
        <v>13930102</v>
      </c>
      <c r="R50" s="114">
        <f t="shared" si="4"/>
        <v>13.930102</v>
      </c>
    </row>
    <row r="51" spans="1:18" ht="13.5">
      <c r="A51" s="370"/>
      <c r="C51" s="13" t="s">
        <v>117</v>
      </c>
      <c r="D51" s="12">
        <v>18635</v>
      </c>
      <c r="E51" s="79">
        <v>-3.8</v>
      </c>
      <c r="F51" s="12">
        <v>514060</v>
      </c>
      <c r="G51" s="79">
        <v>0.6</v>
      </c>
      <c r="H51" s="12">
        <v>15202701</v>
      </c>
      <c r="I51" s="79">
        <v>9.1</v>
      </c>
      <c r="J51" s="12">
        <v>5907499</v>
      </c>
      <c r="K51" s="79">
        <v>6.6</v>
      </c>
      <c r="L51" s="12">
        <v>4577119</v>
      </c>
      <c r="M51" s="79">
        <v>8.2</v>
      </c>
      <c r="N51" s="12">
        <v>809498</v>
      </c>
      <c r="O51" s="79">
        <v>28.5</v>
      </c>
      <c r="P51" s="122" t="s">
        <v>117</v>
      </c>
      <c r="Q51" s="123">
        <v>15202701</v>
      </c>
      <c r="R51" s="114">
        <f t="shared" si="4"/>
        <v>15.202701</v>
      </c>
    </row>
    <row r="52" spans="1:18" ht="13.5">
      <c r="A52" s="370"/>
      <c r="C52" s="13">
        <v>2</v>
      </c>
      <c r="D52" s="12">
        <v>19366</v>
      </c>
      <c r="E52" s="79">
        <v>3.9</v>
      </c>
      <c r="F52" s="12">
        <v>523810</v>
      </c>
      <c r="G52" s="79">
        <v>1.9</v>
      </c>
      <c r="H52" s="12">
        <v>16265222</v>
      </c>
      <c r="I52" s="79">
        <v>7</v>
      </c>
      <c r="J52" s="12">
        <v>6309484</v>
      </c>
      <c r="K52" s="79">
        <v>6.8</v>
      </c>
      <c r="L52" s="12">
        <v>4777162</v>
      </c>
      <c r="M52" s="79">
        <v>4.4</v>
      </c>
      <c r="N52" s="12">
        <v>895333</v>
      </c>
      <c r="O52" s="79">
        <v>10.6</v>
      </c>
      <c r="P52" s="122">
        <v>2</v>
      </c>
      <c r="Q52" s="123">
        <v>16265222</v>
      </c>
      <c r="R52" s="114">
        <f t="shared" si="4"/>
        <v>16.265222</v>
      </c>
    </row>
    <row r="53" spans="1:18" ht="13.5">
      <c r="A53" s="370"/>
      <c r="C53" s="13">
        <v>3</v>
      </c>
      <c r="D53" s="12">
        <v>18709</v>
      </c>
      <c r="E53" s="79">
        <v>-3.4</v>
      </c>
      <c r="F53" s="12">
        <v>528845</v>
      </c>
      <c r="G53" s="79">
        <v>1</v>
      </c>
      <c r="H53" s="12">
        <v>17218708</v>
      </c>
      <c r="I53" s="79">
        <v>5.9</v>
      </c>
      <c r="J53" s="12">
        <v>6755280</v>
      </c>
      <c r="K53" s="79">
        <v>7.1</v>
      </c>
      <c r="L53" s="12">
        <v>5191021</v>
      </c>
      <c r="M53" s="79">
        <v>8.7</v>
      </c>
      <c r="N53" s="12">
        <v>932000</v>
      </c>
      <c r="O53" s="79">
        <v>4.1</v>
      </c>
      <c r="P53" s="122">
        <v>3</v>
      </c>
      <c r="Q53" s="123">
        <v>17218708</v>
      </c>
      <c r="R53" s="114">
        <f t="shared" si="4"/>
        <v>17.218708</v>
      </c>
    </row>
    <row r="54" spans="1:18" ht="13.5">
      <c r="A54" s="370"/>
      <c r="C54" s="13">
        <v>4</v>
      </c>
      <c r="D54" s="12">
        <v>18096</v>
      </c>
      <c r="E54" s="79">
        <v>-3.3</v>
      </c>
      <c r="F54" s="12">
        <v>524826</v>
      </c>
      <c r="G54" s="79">
        <v>-0.8</v>
      </c>
      <c r="H54" s="12">
        <v>16810547</v>
      </c>
      <c r="I54" s="79">
        <v>-2.4</v>
      </c>
      <c r="J54" s="12">
        <v>6673936</v>
      </c>
      <c r="K54" s="79">
        <v>-1.2</v>
      </c>
      <c r="L54" s="12">
        <v>5017225</v>
      </c>
      <c r="M54" s="79">
        <v>-3.3</v>
      </c>
      <c r="N54" s="12">
        <v>855447</v>
      </c>
      <c r="O54" s="79">
        <v>-8.2</v>
      </c>
      <c r="P54" s="122">
        <v>4</v>
      </c>
      <c r="Q54" s="123">
        <v>16810547</v>
      </c>
      <c r="R54" s="114">
        <f t="shared" si="4"/>
        <v>16.810547</v>
      </c>
    </row>
    <row r="55" spans="1:18" ht="13.5">
      <c r="A55" s="370"/>
      <c r="C55" s="13">
        <v>5</v>
      </c>
      <c r="D55" s="12">
        <v>18382</v>
      </c>
      <c r="E55" s="79">
        <v>1.6</v>
      </c>
      <c r="F55" s="12">
        <v>514853</v>
      </c>
      <c r="G55" s="79">
        <v>-1.9</v>
      </c>
      <c r="H55" s="12">
        <v>15911106</v>
      </c>
      <c r="I55" s="79">
        <v>-5.4</v>
      </c>
      <c r="J55" s="12">
        <v>6465710</v>
      </c>
      <c r="K55" s="79">
        <v>-3.1</v>
      </c>
      <c r="L55" s="12">
        <v>4809671</v>
      </c>
      <c r="M55" s="79">
        <v>-4.1</v>
      </c>
      <c r="N55" s="12">
        <v>614005</v>
      </c>
      <c r="O55" s="79">
        <v>-28.2</v>
      </c>
      <c r="P55" s="122">
        <v>5</v>
      </c>
      <c r="Q55" s="123">
        <v>15911106</v>
      </c>
      <c r="R55" s="114">
        <f t="shared" si="4"/>
        <v>15.911106</v>
      </c>
    </row>
    <row r="56" spans="1:18" ht="13.5">
      <c r="A56" s="370"/>
      <c r="C56" s="13">
        <v>6</v>
      </c>
      <c r="D56" s="12">
        <v>17200</v>
      </c>
      <c r="E56" s="79">
        <v>-6.4</v>
      </c>
      <c r="F56" s="12">
        <v>502232</v>
      </c>
      <c r="G56" s="79">
        <v>-2.5</v>
      </c>
      <c r="H56" s="12">
        <v>15570122</v>
      </c>
      <c r="I56" s="79">
        <v>-2.1</v>
      </c>
      <c r="J56" s="12">
        <v>6413435</v>
      </c>
      <c r="K56" s="79">
        <v>-0.8</v>
      </c>
      <c r="L56" s="12">
        <v>4852245</v>
      </c>
      <c r="M56" s="79">
        <v>0.9</v>
      </c>
      <c r="N56" s="12">
        <v>512372</v>
      </c>
      <c r="O56" s="79">
        <v>-16.6</v>
      </c>
      <c r="P56" s="122">
        <v>6</v>
      </c>
      <c r="Q56" s="123">
        <v>15570122</v>
      </c>
      <c r="R56" s="114">
        <f t="shared" si="4"/>
        <v>15.570122</v>
      </c>
    </row>
    <row r="57" spans="1:18" ht="13.5">
      <c r="A57" s="370"/>
      <c r="C57" s="13">
        <v>7</v>
      </c>
      <c r="D57" s="12">
        <v>17479</v>
      </c>
      <c r="E57" s="79">
        <v>1.6</v>
      </c>
      <c r="F57" s="12">
        <v>495584</v>
      </c>
      <c r="G57" s="79">
        <v>-1.3</v>
      </c>
      <c r="H57" s="12">
        <v>16162954</v>
      </c>
      <c r="I57" s="79">
        <v>3.8</v>
      </c>
      <c r="J57" s="12">
        <v>6669552</v>
      </c>
      <c r="K57" s="79">
        <v>4</v>
      </c>
      <c r="L57" s="12">
        <v>5169326</v>
      </c>
      <c r="M57" s="79">
        <v>6.5</v>
      </c>
      <c r="N57" s="12">
        <v>540978</v>
      </c>
      <c r="O57" s="79">
        <v>5.6</v>
      </c>
      <c r="P57" s="122">
        <v>7</v>
      </c>
      <c r="Q57" s="123">
        <v>16162954</v>
      </c>
      <c r="R57" s="114">
        <f t="shared" si="4"/>
        <v>16.162954</v>
      </c>
    </row>
    <row r="58" spans="1:18" ht="13.5">
      <c r="A58" s="370"/>
      <c r="C58" s="13">
        <v>8</v>
      </c>
      <c r="D58" s="12">
        <v>16615</v>
      </c>
      <c r="E58" s="79">
        <v>-4.9</v>
      </c>
      <c r="F58" s="12">
        <v>487605</v>
      </c>
      <c r="G58" s="79">
        <v>-1.6</v>
      </c>
      <c r="H58" s="12">
        <v>16380538</v>
      </c>
      <c r="I58" s="79">
        <v>1.3</v>
      </c>
      <c r="J58" s="12">
        <v>6755661</v>
      </c>
      <c r="K58" s="79">
        <v>1.3</v>
      </c>
      <c r="L58" s="12">
        <v>5211665</v>
      </c>
      <c r="M58" s="79">
        <v>0.8</v>
      </c>
      <c r="N58" s="12">
        <v>610950</v>
      </c>
      <c r="O58" s="79">
        <v>12.9</v>
      </c>
      <c r="P58" s="122">
        <v>8</v>
      </c>
      <c r="Q58" s="123">
        <v>16380538</v>
      </c>
      <c r="R58" s="114">
        <f t="shared" si="4"/>
        <v>16.380538</v>
      </c>
    </row>
    <row r="59" spans="1:18" ht="13.5">
      <c r="A59" s="370"/>
      <c r="C59" s="13">
        <v>9</v>
      </c>
      <c r="D59" s="12">
        <v>16354</v>
      </c>
      <c r="E59" s="79">
        <v>-1.6</v>
      </c>
      <c r="F59" s="12">
        <v>486103</v>
      </c>
      <c r="G59" s="79">
        <v>-0.3</v>
      </c>
      <c r="H59" s="12">
        <v>17008725</v>
      </c>
      <c r="I59" s="79">
        <v>3.8</v>
      </c>
      <c r="J59" s="12">
        <v>6960748</v>
      </c>
      <c r="K59" s="79">
        <v>3</v>
      </c>
      <c r="L59" s="12">
        <v>5367913</v>
      </c>
      <c r="M59" s="79">
        <v>3</v>
      </c>
      <c r="N59" s="12">
        <v>715543</v>
      </c>
      <c r="O59" s="79">
        <v>17.1</v>
      </c>
      <c r="P59" s="122">
        <v>9</v>
      </c>
      <c r="Q59" s="123">
        <v>17008725</v>
      </c>
      <c r="R59" s="114">
        <f t="shared" si="4"/>
        <v>17.008725</v>
      </c>
    </row>
    <row r="60" spans="1:18" ht="13.5">
      <c r="A60" s="370"/>
      <c r="C60" s="13">
        <v>10</v>
      </c>
      <c r="D60" s="12">
        <v>17098</v>
      </c>
      <c r="E60" s="79">
        <v>4.549345725816312</v>
      </c>
      <c r="F60" s="12">
        <v>486036</v>
      </c>
      <c r="G60" s="79">
        <v>-0.013783087123508952</v>
      </c>
      <c r="H60" s="12">
        <v>16341886</v>
      </c>
      <c r="I60" s="79">
        <v>-3.920570177952787</v>
      </c>
      <c r="J60" s="12">
        <v>6747735</v>
      </c>
      <c r="K60" s="79">
        <v>-3.0602027253392894</v>
      </c>
      <c r="L60" s="12">
        <v>5083979</v>
      </c>
      <c r="M60" s="79">
        <v>-5.289467247326851</v>
      </c>
      <c r="N60" s="12">
        <v>751199</v>
      </c>
      <c r="O60" s="79">
        <v>4.983068802294199</v>
      </c>
      <c r="P60" s="122">
        <v>10</v>
      </c>
      <c r="Q60" s="123">
        <v>16341886</v>
      </c>
      <c r="R60" s="114">
        <f t="shared" si="4"/>
        <v>16.341886</v>
      </c>
    </row>
    <row r="61" spans="1:18" ht="13.5">
      <c r="A61" s="370"/>
      <c r="C61" s="13">
        <v>11</v>
      </c>
      <c r="D61" s="12">
        <v>15781</v>
      </c>
      <c r="E61" s="79">
        <v>-7.702655281319448</v>
      </c>
      <c r="F61" s="12">
        <v>467232</v>
      </c>
      <c r="G61" s="79">
        <v>-3.8688492210453562</v>
      </c>
      <c r="H61" s="12">
        <v>15912187</v>
      </c>
      <c r="I61" s="79">
        <v>-2.6294333469221387</v>
      </c>
      <c r="J61" s="12">
        <v>6662515</v>
      </c>
      <c r="K61" s="79">
        <v>-1.2629423058255873</v>
      </c>
      <c r="L61" s="12">
        <v>5042653</v>
      </c>
      <c r="M61" s="79">
        <v>-0.8128672443375562</v>
      </c>
      <c r="N61" s="12">
        <v>586166</v>
      </c>
      <c r="O61" s="79">
        <v>-21.96927844685629</v>
      </c>
      <c r="P61" s="122">
        <v>11</v>
      </c>
      <c r="Q61" s="123">
        <v>15912187</v>
      </c>
      <c r="R61" s="114">
        <f t="shared" si="4"/>
        <v>15.912187</v>
      </c>
    </row>
    <row r="62" spans="1:18" ht="13.5">
      <c r="A62" s="370"/>
      <c r="C62" s="13">
        <v>12</v>
      </c>
      <c r="D62" s="12">
        <v>15736</v>
      </c>
      <c r="E62" s="79">
        <v>-0.28515303212723886</v>
      </c>
      <c r="F62" s="12">
        <v>461184</v>
      </c>
      <c r="G62" s="79">
        <v>-1.2944318882268324</v>
      </c>
      <c r="H62" s="12">
        <v>16610775.52</v>
      </c>
      <c r="I62" s="79">
        <v>4.390273442613513</v>
      </c>
      <c r="J62" s="12">
        <v>6793235.42</v>
      </c>
      <c r="K62" s="79">
        <v>1.9620281530323025</v>
      </c>
      <c r="L62" s="12">
        <v>5290584.64</v>
      </c>
      <c r="M62" s="79">
        <v>4.916690480189678</v>
      </c>
      <c r="N62" s="12">
        <v>579273.02</v>
      </c>
      <c r="O62" s="79">
        <v>-1.1759433334584402</v>
      </c>
      <c r="P62" s="122">
        <v>12</v>
      </c>
      <c r="Q62" s="123">
        <v>16610775.52</v>
      </c>
      <c r="R62" s="114">
        <f t="shared" si="4"/>
        <v>16.61077552</v>
      </c>
    </row>
    <row r="63" spans="1:18" ht="13.5">
      <c r="A63" s="370"/>
      <c r="C63" s="13">
        <v>13</v>
      </c>
      <c r="D63" s="12">
        <v>14630</v>
      </c>
      <c r="E63" s="79">
        <v>-7.028469750889677</v>
      </c>
      <c r="F63" s="12">
        <v>455455</v>
      </c>
      <c r="G63" s="79">
        <v>-1.2422373716347468</v>
      </c>
      <c r="H63" s="12">
        <v>16186259</v>
      </c>
      <c r="I63" s="79">
        <v>-2.555669477857103</v>
      </c>
      <c r="J63" s="12">
        <v>6438065.61</v>
      </c>
      <c r="K63" s="79">
        <v>-5.228286494449208</v>
      </c>
      <c r="L63" s="12">
        <v>4967372.32</v>
      </c>
      <c r="M63" s="79">
        <v>-6.10919854785651</v>
      </c>
      <c r="N63" s="12">
        <v>619523.62</v>
      </c>
      <c r="O63" s="79">
        <v>6.948467926229318</v>
      </c>
      <c r="P63" s="122">
        <v>13</v>
      </c>
      <c r="Q63" s="123">
        <v>16186259</v>
      </c>
      <c r="R63" s="114">
        <f t="shared" si="4"/>
        <v>16.186259</v>
      </c>
    </row>
    <row r="64" spans="1:18" ht="13.5">
      <c r="A64" s="370"/>
      <c r="C64" s="13">
        <v>14</v>
      </c>
      <c r="D64" s="12">
        <v>13730</v>
      </c>
      <c r="E64" s="79">
        <v>-6</v>
      </c>
      <c r="F64" s="12">
        <v>437004</v>
      </c>
      <c r="G64" s="79">
        <v>-3.8</v>
      </c>
      <c r="H64" s="12">
        <v>16185059.91</v>
      </c>
      <c r="I64" s="79">
        <v>0.2</v>
      </c>
      <c r="J64" s="12">
        <v>6712574.06</v>
      </c>
      <c r="K64" s="79">
        <v>4.7</v>
      </c>
      <c r="L64" s="12">
        <v>5296559.32</v>
      </c>
      <c r="M64" s="79">
        <v>7.2</v>
      </c>
      <c r="N64" s="12">
        <v>566820.64</v>
      </c>
      <c r="O64" s="79">
        <v>-8.1</v>
      </c>
      <c r="P64" s="122">
        <v>14</v>
      </c>
      <c r="Q64" s="123">
        <v>16185059.91</v>
      </c>
      <c r="R64" s="114">
        <f t="shared" si="4"/>
        <v>16.18505991</v>
      </c>
    </row>
    <row r="65" spans="1:18" ht="13.5">
      <c r="A65" s="370"/>
      <c r="C65" s="13">
        <v>15</v>
      </c>
      <c r="D65" s="12">
        <v>13922</v>
      </c>
      <c r="E65" s="79">
        <v>1.3983976693372258</v>
      </c>
      <c r="F65" s="12">
        <v>433906</v>
      </c>
      <c r="G65" s="79">
        <v>-0.7089179961739522</v>
      </c>
      <c r="H65" s="12">
        <v>15963845.83</v>
      </c>
      <c r="I65" s="79">
        <v>-1.3667794943614808</v>
      </c>
      <c r="J65" s="12">
        <v>6400369.65</v>
      </c>
      <c r="K65" s="79">
        <v>-4.651038591297107</v>
      </c>
      <c r="L65" s="12">
        <v>5099010.55</v>
      </c>
      <c r="M65" s="79">
        <v>-3.729756584695454</v>
      </c>
      <c r="N65" s="12">
        <v>491772.44</v>
      </c>
      <c r="O65" s="79">
        <v>-13.240202403356383</v>
      </c>
      <c r="P65" s="122">
        <v>15</v>
      </c>
      <c r="Q65" s="123">
        <v>15963845.83</v>
      </c>
      <c r="R65" s="114">
        <f t="shared" si="4"/>
        <v>15.96384583</v>
      </c>
    </row>
    <row r="66" spans="1:18" ht="13.5">
      <c r="A66" s="370"/>
      <c r="C66" s="13">
        <v>16</v>
      </c>
      <c r="D66" s="12">
        <v>12947</v>
      </c>
      <c r="E66" s="79">
        <f>(D66/D65-1)*100</f>
        <v>-7.003304122970833</v>
      </c>
      <c r="F66" s="12">
        <v>433061</v>
      </c>
      <c r="G66" s="79">
        <f>(F66/F65-1)*100</f>
        <v>-0.19474264011098974</v>
      </c>
      <c r="H66" s="12">
        <v>16699764.28</v>
      </c>
      <c r="I66" s="79">
        <f>(H66/H65-1)*100</f>
        <v>4.609907022636284</v>
      </c>
      <c r="J66" s="12">
        <v>6593738.56</v>
      </c>
      <c r="K66" s="79">
        <f>(J66/J65-1)*100</f>
        <v>3.021214719996679</v>
      </c>
      <c r="L66" s="12">
        <v>5313268.31</v>
      </c>
      <c r="M66" s="79">
        <f>(L66/L65-1)*100</f>
        <v>4.2019477680821815</v>
      </c>
      <c r="N66" s="12">
        <v>532294.81</v>
      </c>
      <c r="O66" s="79">
        <f>(N66/N65-1)*100</f>
        <v>8.240065262705665</v>
      </c>
      <c r="P66" s="122">
        <v>16</v>
      </c>
      <c r="Q66" s="123">
        <v>16699764.28</v>
      </c>
      <c r="R66" s="114">
        <f t="shared" si="4"/>
        <v>16.69976428</v>
      </c>
    </row>
    <row r="67" spans="1:18" ht="13.5">
      <c r="A67" s="371"/>
      <c r="C67" s="13">
        <v>17</v>
      </c>
      <c r="D67" s="12">
        <v>13228</v>
      </c>
      <c r="E67" s="79">
        <f>(D67/D66-1)*100</f>
        <v>2.1703869622306415</v>
      </c>
      <c r="F67" s="12">
        <v>441562</v>
      </c>
      <c r="G67" s="79">
        <f>(F67/F66-1)*100</f>
        <v>1.9630029025933915</v>
      </c>
      <c r="H67" s="12">
        <v>17322804.34</v>
      </c>
      <c r="I67" s="79">
        <f>(H67/H66-1)*100</f>
        <v>3.7308314629696193</v>
      </c>
      <c r="J67" s="12">
        <v>6737999.48</v>
      </c>
      <c r="K67" s="79">
        <f>(J67/J66-1)*100</f>
        <v>2.1878471323558246</v>
      </c>
      <c r="L67" s="12">
        <v>5463112.34</v>
      </c>
      <c r="M67" s="79">
        <f>(L67/L66-1)*100</f>
        <v>2.820185642008366</v>
      </c>
      <c r="N67" s="12">
        <v>658236.18</v>
      </c>
      <c r="O67" s="79">
        <f>(N67/N66-1)*100</f>
        <v>23.660078519270165</v>
      </c>
      <c r="P67" s="122">
        <v>17</v>
      </c>
      <c r="Q67" s="123">
        <v>17322804.34</v>
      </c>
      <c r="R67" s="114">
        <f>Q67/1000000</f>
        <v>17.32280434</v>
      </c>
    </row>
    <row r="68" spans="1:18" ht="13.5">
      <c r="A68" s="69"/>
      <c r="C68" s="13">
        <v>18</v>
      </c>
      <c r="D68" s="12">
        <v>12525</v>
      </c>
      <c r="E68" s="79">
        <f>(D68/D67-1)*100</f>
        <v>-5.314484426973087</v>
      </c>
      <c r="F68" s="12">
        <v>446948</v>
      </c>
      <c r="G68" s="79">
        <f>(F68/F67-1)*100</f>
        <v>1.2197607583986025</v>
      </c>
      <c r="H68" s="12">
        <v>18234667</v>
      </c>
      <c r="I68" s="79">
        <f>(H68/H67-1)*100</f>
        <v>5.26394365544165</v>
      </c>
      <c r="J68" s="12">
        <v>6923274</v>
      </c>
      <c r="K68" s="79">
        <f>(J68/J67-1)*100</f>
        <v>2.7496962644467215</v>
      </c>
      <c r="L68" s="12">
        <v>5656623</v>
      </c>
      <c r="M68" s="79">
        <f>(L68/L67-1)*100</f>
        <v>3.542132175887125</v>
      </c>
      <c r="N68" s="12">
        <v>774538</v>
      </c>
      <c r="O68" s="79">
        <f>(N68/N67-1)*100</f>
        <v>17.668706694305357</v>
      </c>
      <c r="P68" s="122">
        <v>18</v>
      </c>
      <c r="Q68" s="123">
        <v>18234667</v>
      </c>
      <c r="R68" s="114">
        <f>Q68/1000000</f>
        <v>18.234667</v>
      </c>
    </row>
    <row r="69" spans="1:18" ht="13.5">
      <c r="A69" s="69"/>
      <c r="C69" s="13">
        <v>19</v>
      </c>
      <c r="D69" s="12">
        <v>12423</v>
      </c>
      <c r="E69" s="79">
        <f>(D69/D68-1)*100</f>
        <v>-0.8143712574850248</v>
      </c>
      <c r="F69" s="12">
        <v>456339</v>
      </c>
      <c r="G69" s="79">
        <f>(F69/F68-1)*100</f>
        <v>2.1011392824221264</v>
      </c>
      <c r="H69" s="12">
        <v>19364593</v>
      </c>
      <c r="I69" s="79">
        <f>(H69/H68-1)*100</f>
        <v>6.196581489533104</v>
      </c>
      <c r="J69" s="12">
        <v>7102058</v>
      </c>
      <c r="K69" s="79">
        <f>(J69/J68-1)*100</f>
        <v>2.5823620443160333</v>
      </c>
      <c r="L69" s="12">
        <v>5717862</v>
      </c>
      <c r="M69" s="79">
        <f>(L69/L68-1)*100</f>
        <v>1.0826070607852012</v>
      </c>
      <c r="N69" s="12">
        <v>776867</v>
      </c>
      <c r="O69" s="79">
        <f>(N69/N68-1)*100</f>
        <v>0.3006953822795033</v>
      </c>
      <c r="P69" s="122">
        <v>19</v>
      </c>
      <c r="Q69" s="123">
        <v>19364593</v>
      </c>
      <c r="R69" s="114">
        <f>Q69/1000000</f>
        <v>19.364593</v>
      </c>
    </row>
    <row r="70" ht="13.5">
      <c r="A70" s="69"/>
    </row>
    <row r="71" ht="13.5">
      <c r="A71" s="69"/>
    </row>
    <row r="72" ht="13.5">
      <c r="A72" s="69"/>
    </row>
    <row r="73" ht="13.5">
      <c r="A73" s="69"/>
    </row>
    <row r="74" ht="13.5">
      <c r="A74" s="69"/>
    </row>
    <row r="79" ht="13.5">
      <c r="J79" s="1"/>
    </row>
  </sheetData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F10" sqref="F10"/>
    </sheetView>
  </sheetViews>
  <sheetFormatPr defaultColWidth="9.00390625" defaultRowHeight="13.5"/>
  <cols>
    <col min="1" max="1" width="0.74609375" style="181" customWidth="1"/>
    <col min="2" max="9" width="9.00390625" style="181" customWidth="1"/>
    <col min="10" max="10" width="13.875" style="181" customWidth="1"/>
    <col min="11" max="16384" width="9.00390625" style="181" customWidth="1"/>
  </cols>
  <sheetData>
    <row r="1" spans="3:10" ht="13.5">
      <c r="C1" s="183" t="s">
        <v>185</v>
      </c>
      <c r="D1" s="183" t="s">
        <v>189</v>
      </c>
      <c r="F1" s="183" t="s">
        <v>186</v>
      </c>
      <c r="G1" s="183" t="s">
        <v>188</v>
      </c>
      <c r="I1" s="183" t="s">
        <v>187</v>
      </c>
      <c r="J1" s="183" t="s">
        <v>190</v>
      </c>
    </row>
    <row r="2" spans="2:10" ht="13.5">
      <c r="B2" s="181">
        <v>1</v>
      </c>
      <c r="C2" s="101" t="s">
        <v>38</v>
      </c>
      <c r="D2" s="182">
        <v>2856</v>
      </c>
      <c r="F2" s="101" t="s">
        <v>38</v>
      </c>
      <c r="G2" s="182">
        <v>91607</v>
      </c>
      <c r="I2" s="101" t="s">
        <v>38</v>
      </c>
      <c r="J2" s="182">
        <v>3199875</v>
      </c>
    </row>
    <row r="3" spans="2:10" ht="13.5">
      <c r="B3" s="181">
        <v>2</v>
      </c>
      <c r="C3" s="101" t="s">
        <v>37</v>
      </c>
      <c r="D3" s="182">
        <v>1771</v>
      </c>
      <c r="F3" s="101" t="s">
        <v>37</v>
      </c>
      <c r="G3" s="182">
        <v>48283</v>
      </c>
      <c r="I3" s="101" t="s">
        <v>46</v>
      </c>
      <c r="J3" s="182">
        <v>2468155</v>
      </c>
    </row>
    <row r="4" spans="2:10" ht="13.5">
      <c r="B4" s="181">
        <v>3</v>
      </c>
      <c r="C4" s="101" t="s">
        <v>45</v>
      </c>
      <c r="D4" s="182">
        <v>1005</v>
      </c>
      <c r="F4" s="101" t="s">
        <v>46</v>
      </c>
      <c r="G4" s="182">
        <v>40248</v>
      </c>
      <c r="I4" s="101" t="s">
        <v>37</v>
      </c>
      <c r="J4" s="182">
        <v>1755520</v>
      </c>
    </row>
    <row r="5" spans="2:10" ht="13.5">
      <c r="B5" s="181">
        <v>4</v>
      </c>
      <c r="C5" s="101" t="s">
        <v>39</v>
      </c>
      <c r="D5" s="182">
        <v>760</v>
      </c>
      <c r="F5" s="101" t="s">
        <v>45</v>
      </c>
      <c r="G5" s="182">
        <v>36533</v>
      </c>
      <c r="I5" s="101" t="s">
        <v>54</v>
      </c>
      <c r="J5" s="182">
        <v>1668538</v>
      </c>
    </row>
    <row r="6" spans="2:10" ht="13.5">
      <c r="B6" s="181">
        <v>5</v>
      </c>
      <c r="C6" s="101" t="s">
        <v>46</v>
      </c>
      <c r="D6" s="182">
        <v>737</v>
      </c>
      <c r="F6" s="101" t="s">
        <v>48</v>
      </c>
      <c r="G6" s="182">
        <v>22984</v>
      </c>
      <c r="I6" s="101" t="s">
        <v>48</v>
      </c>
      <c r="J6" s="182">
        <v>1525721</v>
      </c>
    </row>
    <row r="7" spans="2:10" ht="13.5">
      <c r="B7" s="181">
        <v>6</v>
      </c>
      <c r="C7" s="101" t="s">
        <v>47</v>
      </c>
      <c r="D7" s="182">
        <v>540</v>
      </c>
      <c r="F7" s="101" t="s">
        <v>54</v>
      </c>
      <c r="G7" s="182">
        <v>21188</v>
      </c>
      <c r="I7" s="101" t="s">
        <v>45</v>
      </c>
      <c r="J7" s="182">
        <v>1448780</v>
      </c>
    </row>
    <row r="8" spans="2:10" ht="13.5">
      <c r="B8" s="181">
        <v>7</v>
      </c>
      <c r="C8" s="101" t="s">
        <v>48</v>
      </c>
      <c r="D8" s="182">
        <v>433</v>
      </c>
      <c r="F8" s="101" t="s">
        <v>39</v>
      </c>
      <c r="G8" s="182">
        <v>20970</v>
      </c>
      <c r="I8" s="101" t="s">
        <v>42</v>
      </c>
      <c r="J8" s="182">
        <v>793376</v>
      </c>
    </row>
    <row r="9" spans="2:10" ht="13.5">
      <c r="B9" s="181">
        <v>8</v>
      </c>
      <c r="C9" s="101" t="s">
        <v>44</v>
      </c>
      <c r="D9" s="182">
        <v>378</v>
      </c>
      <c r="F9" s="101" t="s">
        <v>42</v>
      </c>
      <c r="G9" s="182">
        <v>18745</v>
      </c>
      <c r="I9" s="105" t="s">
        <v>128</v>
      </c>
      <c r="J9" s="182">
        <v>675979</v>
      </c>
    </row>
    <row r="10" spans="2:10" ht="13.5">
      <c r="B10" s="181">
        <v>9</v>
      </c>
      <c r="C10" s="101" t="s">
        <v>49</v>
      </c>
      <c r="D10" s="182">
        <v>366</v>
      </c>
      <c r="F10" s="101" t="s">
        <v>51</v>
      </c>
      <c r="G10" s="182">
        <v>13937</v>
      </c>
      <c r="I10" s="101" t="s">
        <v>53</v>
      </c>
      <c r="J10" s="182">
        <v>665550</v>
      </c>
    </row>
    <row r="11" spans="2:10" ht="13.5">
      <c r="B11" s="181">
        <v>10</v>
      </c>
      <c r="C11" s="101" t="s">
        <v>42</v>
      </c>
      <c r="D11" s="182">
        <v>355</v>
      </c>
      <c r="F11" s="101" t="s">
        <v>44</v>
      </c>
      <c r="G11" s="182">
        <v>12390</v>
      </c>
      <c r="I11" s="101" t="s">
        <v>39</v>
      </c>
      <c r="J11" s="182">
        <v>663893</v>
      </c>
    </row>
    <row r="12" spans="2:10" ht="13.5">
      <c r="B12" s="181">
        <v>11</v>
      </c>
      <c r="C12" s="101" t="s">
        <v>51</v>
      </c>
      <c r="D12" s="182">
        <v>273</v>
      </c>
      <c r="F12" s="105" t="s">
        <v>128</v>
      </c>
      <c r="G12" s="182">
        <v>12166</v>
      </c>
      <c r="I12" s="101" t="s">
        <v>51</v>
      </c>
      <c r="J12" s="182">
        <v>544144</v>
      </c>
    </row>
    <row r="13" spans="2:10" ht="13.5">
      <c r="B13" s="181">
        <v>12</v>
      </c>
      <c r="C13" s="105" t="s">
        <v>128</v>
      </c>
      <c r="D13" s="182">
        <v>240</v>
      </c>
      <c r="F13" s="101" t="s">
        <v>49</v>
      </c>
      <c r="G13" s="182">
        <v>11773</v>
      </c>
      <c r="I13" s="101" t="s">
        <v>50</v>
      </c>
      <c r="J13" s="182">
        <v>484305</v>
      </c>
    </row>
    <row r="14" spans="2:10" ht="13.5">
      <c r="B14" s="181">
        <v>13</v>
      </c>
      <c r="C14" s="101" t="s">
        <v>41</v>
      </c>
      <c r="D14" s="182">
        <v>235</v>
      </c>
      <c r="F14" s="101" t="s">
        <v>47</v>
      </c>
      <c r="G14" s="182">
        <v>11723</v>
      </c>
      <c r="I14" s="101" t="s">
        <v>49</v>
      </c>
      <c r="J14" s="182">
        <v>371052</v>
      </c>
    </row>
    <row r="15" spans="2:10" ht="13.5">
      <c r="B15" s="181">
        <v>14</v>
      </c>
      <c r="C15" s="101" t="s">
        <v>54</v>
      </c>
      <c r="D15" s="182">
        <v>204</v>
      </c>
      <c r="F15" s="101" t="s">
        <v>50</v>
      </c>
      <c r="G15" s="182">
        <v>9589</v>
      </c>
      <c r="I15" s="101" t="s">
        <v>62</v>
      </c>
      <c r="J15" s="182">
        <v>348324</v>
      </c>
    </row>
    <row r="16" spans="2:10" ht="13.5">
      <c r="B16" s="181">
        <v>15</v>
      </c>
      <c r="C16" s="101" t="s">
        <v>50</v>
      </c>
      <c r="D16" s="182">
        <v>189</v>
      </c>
      <c r="F16" s="101" t="s">
        <v>53</v>
      </c>
      <c r="G16" s="182">
        <v>9249</v>
      </c>
      <c r="I16" s="101" t="s">
        <v>44</v>
      </c>
      <c r="J16" s="182">
        <v>344535</v>
      </c>
    </row>
  </sheetData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7"/>
  <sheetViews>
    <sheetView view="pageBreakPreview" zoomScale="120" zoomScaleNormal="120" zoomScaleSheetLayoutView="120" workbookViewId="0" topLeftCell="V19">
      <selection activeCell="AC26" sqref="AC26"/>
    </sheetView>
  </sheetViews>
  <sheetFormatPr defaultColWidth="9.00390625" defaultRowHeight="13.5"/>
  <cols>
    <col min="1" max="1" width="2.875" style="0" bestFit="1" customWidth="1"/>
    <col min="2" max="2" width="16.50390625" style="0" customWidth="1"/>
    <col min="3" max="3" width="3.625" style="49" bestFit="1" customWidth="1"/>
    <col min="4" max="4" width="14.125" style="49" bestFit="1" customWidth="1"/>
    <col min="5" max="6" width="7.125" style="15" customWidth="1"/>
    <col min="7" max="7" width="7.75390625" style="16" bestFit="1" customWidth="1"/>
    <col min="8" max="8" width="7.00390625" style="73" bestFit="1" customWidth="1"/>
    <col min="9" max="10" width="7.25390625" style="15" bestFit="1" customWidth="1"/>
    <col min="11" max="11" width="6.25390625" style="16" bestFit="1" customWidth="1"/>
    <col min="12" max="12" width="7.00390625" style="73" bestFit="1" customWidth="1"/>
    <col min="13" max="14" width="10.00390625" style="15" bestFit="1" customWidth="1"/>
    <col min="15" max="15" width="6.25390625" style="16" bestFit="1" customWidth="1"/>
    <col min="16" max="16" width="7.00390625" style="73" bestFit="1" customWidth="1"/>
    <col min="17" max="17" width="3.625" style="33" customWidth="1"/>
    <col min="18" max="18" width="3.625" style="293" customWidth="1"/>
    <col min="19" max="19" width="3.625" style="288" customWidth="1"/>
    <col min="20" max="21" width="3.625" style="33" customWidth="1"/>
    <col min="22" max="22" width="2.625" style="0" customWidth="1"/>
    <col min="23" max="23" width="1.12109375" style="0" customWidth="1"/>
    <col min="24" max="24" width="3.00390625" style="1" bestFit="1" customWidth="1"/>
    <col min="25" max="25" width="14.00390625" style="1" bestFit="1" customWidth="1"/>
    <col min="26" max="27" width="7.875" style="15" customWidth="1"/>
    <col min="28" max="28" width="6.50390625" style="16" customWidth="1"/>
    <col min="29" max="29" width="6.125" style="73" customWidth="1"/>
    <col min="30" max="31" width="8.625" style="15" customWidth="1"/>
    <col min="32" max="32" width="6.125" style="16" customWidth="1"/>
    <col min="33" max="33" width="6.125" style="73" customWidth="1"/>
    <col min="34" max="35" width="8.625" style="15" customWidth="1"/>
    <col min="36" max="36" width="6.125" style="16" customWidth="1"/>
    <col min="37" max="37" width="6.125" style="73" customWidth="1"/>
    <col min="38" max="39" width="8.625" style="15" customWidth="1"/>
    <col min="40" max="40" width="6.125" style="16" customWidth="1"/>
    <col min="41" max="41" width="6.125" style="73" customWidth="1"/>
    <col min="43" max="43" width="9.625" style="293" customWidth="1"/>
    <col min="44" max="44" width="9.625" style="288" customWidth="1"/>
  </cols>
  <sheetData>
    <row r="1" spans="1:44" ht="13.5" customHeight="1">
      <c r="A1" s="370"/>
      <c r="B1" s="63"/>
      <c r="C1" s="47" t="s">
        <v>239</v>
      </c>
      <c r="D1" s="47"/>
      <c r="E1" s="29"/>
      <c r="F1" s="29"/>
      <c r="G1" s="28"/>
      <c r="H1" s="72"/>
      <c r="I1" s="29"/>
      <c r="J1" s="29"/>
      <c r="K1" s="28"/>
      <c r="L1" s="72"/>
      <c r="M1" s="29"/>
      <c r="N1" s="29"/>
      <c r="O1" s="29"/>
      <c r="P1" s="72"/>
      <c r="Q1" s="46"/>
      <c r="R1" s="290"/>
      <c r="S1" s="285"/>
      <c r="T1" s="46"/>
      <c r="U1" s="46"/>
      <c r="V1" s="373"/>
      <c r="W1" s="63"/>
      <c r="X1" s="2" t="s">
        <v>119</v>
      </c>
      <c r="Y1" s="28"/>
      <c r="Z1" s="38"/>
      <c r="AA1" s="38"/>
      <c r="AB1" s="38"/>
      <c r="AC1" s="91"/>
      <c r="AD1" s="38"/>
      <c r="AE1" s="38"/>
      <c r="AF1" s="38"/>
      <c r="AG1" s="91"/>
      <c r="AH1" s="38"/>
      <c r="AI1" s="38"/>
      <c r="AJ1" s="38"/>
      <c r="AK1" s="91"/>
      <c r="AL1" s="38"/>
      <c r="AM1" s="38"/>
      <c r="AN1" s="38"/>
      <c r="AO1" s="91"/>
      <c r="AQ1" s="290"/>
      <c r="AR1" s="285"/>
    </row>
    <row r="2" spans="1:44" ht="13.5">
      <c r="A2" s="370"/>
      <c r="B2" s="63"/>
      <c r="C2" s="48"/>
      <c r="D2" s="48"/>
      <c r="E2" s="18"/>
      <c r="F2" s="18"/>
      <c r="G2" s="19"/>
      <c r="H2" s="85"/>
      <c r="I2" s="18"/>
      <c r="J2" s="18"/>
      <c r="K2" s="19"/>
      <c r="L2" s="85"/>
      <c r="M2" s="18"/>
      <c r="N2" s="18"/>
      <c r="O2" s="19"/>
      <c r="P2" s="85"/>
      <c r="Q2" s="46"/>
      <c r="R2" s="290"/>
      <c r="S2" s="285"/>
      <c r="T2" s="46"/>
      <c r="U2" s="46"/>
      <c r="V2" s="373"/>
      <c r="W2" s="63"/>
      <c r="X2" s="17"/>
      <c r="Y2" s="17"/>
      <c r="Z2" s="18"/>
      <c r="AA2" s="18"/>
      <c r="AB2" s="19"/>
      <c r="AC2" s="85"/>
      <c r="AD2" s="18"/>
      <c r="AE2" s="18"/>
      <c r="AF2" s="19"/>
      <c r="AG2" s="85"/>
      <c r="AH2" s="18"/>
      <c r="AI2" s="18"/>
      <c r="AJ2" s="19"/>
      <c r="AK2" s="92"/>
      <c r="AL2" s="18"/>
      <c r="AM2" s="18"/>
      <c r="AN2" s="19"/>
      <c r="AO2" s="92"/>
      <c r="AQ2" s="290"/>
      <c r="AR2" s="285"/>
    </row>
    <row r="3" spans="1:44" ht="22.5">
      <c r="A3" s="370"/>
      <c r="B3" s="63"/>
      <c r="D3" s="50"/>
      <c r="E3" s="106"/>
      <c r="F3" s="107" t="s">
        <v>221</v>
      </c>
      <c r="G3" s="22"/>
      <c r="H3" s="86"/>
      <c r="I3" s="185"/>
      <c r="J3" s="107" t="s">
        <v>222</v>
      </c>
      <c r="K3" s="22"/>
      <c r="L3" s="86"/>
      <c r="M3" s="186"/>
      <c r="N3" s="107" t="s">
        <v>223</v>
      </c>
      <c r="O3" s="22"/>
      <c r="P3" s="84"/>
      <c r="Q3" s="46"/>
      <c r="R3" s="291"/>
      <c r="S3" s="286"/>
      <c r="T3" s="46"/>
      <c r="U3" s="46"/>
      <c r="V3" s="373"/>
      <c r="W3" s="63"/>
      <c r="Y3" s="30"/>
      <c r="Z3" s="107"/>
      <c r="AA3" s="107" t="s">
        <v>224</v>
      </c>
      <c r="AB3" s="22"/>
      <c r="AC3" s="86"/>
      <c r="AD3" s="186"/>
      <c r="AE3" s="107" t="s">
        <v>225</v>
      </c>
      <c r="AF3" s="22"/>
      <c r="AG3" s="86"/>
      <c r="AH3" s="186"/>
      <c r="AI3" s="107" t="s">
        <v>226</v>
      </c>
      <c r="AJ3" s="22"/>
      <c r="AK3" s="86"/>
      <c r="AL3" s="188"/>
      <c r="AM3" s="187" t="s">
        <v>227</v>
      </c>
      <c r="AN3" s="84"/>
      <c r="AO3" s="84"/>
      <c r="AQ3" s="291"/>
      <c r="AR3" s="286"/>
    </row>
    <row r="4" spans="1:44" ht="13.5">
      <c r="A4" s="370"/>
      <c r="B4" s="63"/>
      <c r="C4" s="376" t="s">
        <v>31</v>
      </c>
      <c r="D4" s="377"/>
      <c r="E4" s="23" t="s">
        <v>268</v>
      </c>
      <c r="F4" s="23" t="s">
        <v>269</v>
      </c>
      <c r="G4" s="25" t="s">
        <v>11</v>
      </c>
      <c r="H4" s="87" t="s">
        <v>228</v>
      </c>
      <c r="I4" s="23" t="s">
        <v>268</v>
      </c>
      <c r="J4" s="23" t="s">
        <v>269</v>
      </c>
      <c r="K4" s="25" t="s">
        <v>11</v>
      </c>
      <c r="L4" s="87" t="s">
        <v>228</v>
      </c>
      <c r="M4" s="23" t="s">
        <v>268</v>
      </c>
      <c r="N4" s="23" t="s">
        <v>269</v>
      </c>
      <c r="O4" s="25" t="s">
        <v>11</v>
      </c>
      <c r="P4" s="89" t="s">
        <v>228</v>
      </c>
      <c r="Q4" s="46"/>
      <c r="R4" s="291"/>
      <c r="S4" s="286"/>
      <c r="T4" s="46"/>
      <c r="U4" s="46"/>
      <c r="V4" s="373"/>
      <c r="W4" s="63"/>
      <c r="X4" s="380" t="s">
        <v>31</v>
      </c>
      <c r="Y4" s="381"/>
      <c r="Z4" s="23" t="s">
        <v>268</v>
      </c>
      <c r="AA4" s="23" t="s">
        <v>269</v>
      </c>
      <c r="AB4" s="25" t="s">
        <v>11</v>
      </c>
      <c r="AC4" s="87" t="s">
        <v>228</v>
      </c>
      <c r="AD4" s="23" t="s">
        <v>268</v>
      </c>
      <c r="AE4" s="23" t="s">
        <v>269</v>
      </c>
      <c r="AF4" s="25" t="s">
        <v>11</v>
      </c>
      <c r="AG4" s="87" t="s">
        <v>228</v>
      </c>
      <c r="AH4" s="23" t="s">
        <v>268</v>
      </c>
      <c r="AI4" s="23" t="s">
        <v>269</v>
      </c>
      <c r="AJ4" s="25" t="s">
        <v>11</v>
      </c>
      <c r="AK4" s="93" t="s">
        <v>228</v>
      </c>
      <c r="AL4" s="23" t="s">
        <v>268</v>
      </c>
      <c r="AM4" s="23" t="s">
        <v>269</v>
      </c>
      <c r="AN4" s="25" t="s">
        <v>11</v>
      </c>
      <c r="AO4" s="89" t="s">
        <v>228</v>
      </c>
      <c r="AQ4" s="291"/>
      <c r="AR4" s="286"/>
    </row>
    <row r="5" spans="1:44" ht="13.5">
      <c r="A5" s="370"/>
      <c r="B5" s="63"/>
      <c r="D5" s="51"/>
      <c r="E5" s="21"/>
      <c r="F5" s="24"/>
      <c r="G5" s="26"/>
      <c r="H5" s="87" t="s">
        <v>78</v>
      </c>
      <c r="I5" s="21"/>
      <c r="J5" s="24"/>
      <c r="K5" s="26"/>
      <c r="L5" s="87" t="s">
        <v>78</v>
      </c>
      <c r="M5" s="24"/>
      <c r="N5" s="24"/>
      <c r="O5" s="26"/>
      <c r="P5" s="89" t="s">
        <v>78</v>
      </c>
      <c r="Q5" s="46"/>
      <c r="R5" s="291"/>
      <c r="S5" s="286"/>
      <c r="T5" s="46"/>
      <c r="U5" s="46"/>
      <c r="V5" s="373"/>
      <c r="W5" s="63"/>
      <c r="Y5" s="31"/>
      <c r="Z5" s="27"/>
      <c r="AA5" s="24"/>
      <c r="AB5" s="26"/>
      <c r="AC5" s="89" t="s">
        <v>78</v>
      </c>
      <c r="AD5" s="24"/>
      <c r="AE5" s="24"/>
      <c r="AF5" s="26"/>
      <c r="AG5" s="89" t="s">
        <v>78</v>
      </c>
      <c r="AH5" s="24"/>
      <c r="AI5" s="24"/>
      <c r="AJ5" s="26"/>
      <c r="AK5" s="89" t="s">
        <v>78</v>
      </c>
      <c r="AL5" s="24"/>
      <c r="AM5" s="24"/>
      <c r="AN5" s="26"/>
      <c r="AO5" s="89" t="s">
        <v>78</v>
      </c>
      <c r="AQ5" s="291"/>
      <c r="AR5" s="286"/>
    </row>
    <row r="6" spans="1:44" ht="13.5">
      <c r="A6" s="370"/>
      <c r="B6" s="63"/>
      <c r="C6" s="48"/>
      <c r="D6" s="52"/>
      <c r="E6" s="43" t="s">
        <v>148</v>
      </c>
      <c r="F6" s="44" t="s">
        <v>148</v>
      </c>
      <c r="G6" s="42" t="s">
        <v>33</v>
      </c>
      <c r="H6" s="88" t="s">
        <v>33</v>
      </c>
      <c r="I6" s="43" t="s">
        <v>35</v>
      </c>
      <c r="J6" s="44" t="s">
        <v>35</v>
      </c>
      <c r="K6" s="42" t="s">
        <v>33</v>
      </c>
      <c r="L6" s="90" t="s">
        <v>33</v>
      </c>
      <c r="M6" s="44" t="s">
        <v>36</v>
      </c>
      <c r="N6" s="44" t="s">
        <v>36</v>
      </c>
      <c r="O6" s="42" t="s">
        <v>33</v>
      </c>
      <c r="P6" s="90" t="s">
        <v>33</v>
      </c>
      <c r="Q6" s="46"/>
      <c r="R6" s="291"/>
      <c r="S6" s="286"/>
      <c r="T6" s="46"/>
      <c r="U6" s="46"/>
      <c r="V6" s="373"/>
      <c r="W6" s="63"/>
      <c r="X6" s="17"/>
      <c r="Y6" s="32"/>
      <c r="Z6" s="45" t="s">
        <v>36</v>
      </c>
      <c r="AA6" s="44" t="s">
        <v>36</v>
      </c>
      <c r="AB6" s="42" t="s">
        <v>33</v>
      </c>
      <c r="AC6" s="90" t="s">
        <v>33</v>
      </c>
      <c r="AD6" s="44" t="s">
        <v>36</v>
      </c>
      <c r="AE6" s="44" t="s">
        <v>36</v>
      </c>
      <c r="AF6" s="42" t="s">
        <v>33</v>
      </c>
      <c r="AG6" s="90" t="s">
        <v>33</v>
      </c>
      <c r="AH6" s="44" t="s">
        <v>36</v>
      </c>
      <c r="AI6" s="44" t="s">
        <v>36</v>
      </c>
      <c r="AJ6" s="42" t="s">
        <v>33</v>
      </c>
      <c r="AK6" s="90" t="s">
        <v>33</v>
      </c>
      <c r="AL6" s="44" t="s">
        <v>36</v>
      </c>
      <c r="AM6" s="44" t="s">
        <v>36</v>
      </c>
      <c r="AN6" s="42" t="s">
        <v>33</v>
      </c>
      <c r="AO6" s="90" t="s">
        <v>33</v>
      </c>
      <c r="AQ6" s="291"/>
      <c r="AR6" s="286"/>
    </row>
    <row r="7" spans="1:44" ht="9" customHeight="1">
      <c r="A7" s="370"/>
      <c r="B7" s="63"/>
      <c r="D7" s="51"/>
      <c r="E7" s="36"/>
      <c r="F7" s="36"/>
      <c r="G7" s="34"/>
      <c r="H7" s="89"/>
      <c r="I7" s="36"/>
      <c r="J7" s="36"/>
      <c r="K7" s="34"/>
      <c r="L7" s="89"/>
      <c r="M7" s="36"/>
      <c r="N7" s="36"/>
      <c r="O7" s="34"/>
      <c r="P7" s="89"/>
      <c r="Q7" s="46"/>
      <c r="R7" s="290"/>
      <c r="S7" s="285"/>
      <c r="T7" s="46"/>
      <c r="U7" s="46"/>
      <c r="V7" s="373"/>
      <c r="W7" s="63"/>
      <c r="Y7" s="31"/>
      <c r="Z7" s="36"/>
      <c r="AA7" s="36"/>
      <c r="AB7" s="34"/>
      <c r="AC7" s="89"/>
      <c r="AD7" s="36"/>
      <c r="AE7" s="36"/>
      <c r="AF7" s="34"/>
      <c r="AG7" s="89"/>
      <c r="AH7" s="36"/>
      <c r="AI7" s="36"/>
      <c r="AJ7" s="34"/>
      <c r="AK7" s="89"/>
      <c r="AL7" s="36"/>
      <c r="AM7" s="36"/>
      <c r="AN7" s="34"/>
      <c r="AO7" s="89"/>
      <c r="AQ7" s="290"/>
      <c r="AR7" s="285"/>
    </row>
    <row r="8" spans="1:44" s="282" customFormat="1" ht="13.5" customHeight="1">
      <c r="A8" s="370"/>
      <c r="B8" s="277"/>
      <c r="C8" s="378" t="s">
        <v>34</v>
      </c>
      <c r="D8" s="379"/>
      <c r="E8" s="299">
        <v>10037</v>
      </c>
      <c r="F8" s="299">
        <v>9777</v>
      </c>
      <c r="G8" s="302">
        <v>100</v>
      </c>
      <c r="H8" s="303">
        <v>-2.6</v>
      </c>
      <c r="I8" s="299">
        <v>388877</v>
      </c>
      <c r="J8" s="299">
        <v>386924</v>
      </c>
      <c r="K8" s="302">
        <v>100</v>
      </c>
      <c r="L8" s="303">
        <v>-0.5</v>
      </c>
      <c r="M8" s="299">
        <v>15699131</v>
      </c>
      <c r="N8" s="299">
        <v>16050724</v>
      </c>
      <c r="O8" s="302">
        <v>100</v>
      </c>
      <c r="P8" s="303">
        <v>2.2</v>
      </c>
      <c r="Q8" s="281"/>
      <c r="R8" s="292"/>
      <c r="S8" s="287"/>
      <c r="T8" s="281"/>
      <c r="U8" s="281"/>
      <c r="V8" s="373"/>
      <c r="W8" s="277"/>
      <c r="X8" s="374" t="s">
        <v>34</v>
      </c>
      <c r="Y8" s="375"/>
      <c r="Z8" s="299">
        <v>1769056</v>
      </c>
      <c r="AA8" s="299">
        <v>1776908</v>
      </c>
      <c r="AB8" s="302">
        <v>100</v>
      </c>
      <c r="AC8" s="303">
        <v>0.4</v>
      </c>
      <c r="AD8" s="299">
        <v>9172567</v>
      </c>
      <c r="AE8" s="278">
        <v>9514526</v>
      </c>
      <c r="AF8" s="279">
        <v>100</v>
      </c>
      <c r="AG8" s="280">
        <v>3.7</v>
      </c>
      <c r="AH8" s="299">
        <v>5993632</v>
      </c>
      <c r="AI8" s="299">
        <v>5908799</v>
      </c>
      <c r="AJ8" s="302">
        <v>100</v>
      </c>
      <c r="AK8" s="303">
        <v>-1.4</v>
      </c>
      <c r="AL8" s="299">
        <v>438619</v>
      </c>
      <c r="AM8" s="299">
        <v>509727</v>
      </c>
      <c r="AN8" s="302">
        <v>100</v>
      </c>
      <c r="AO8" s="303">
        <v>16.2</v>
      </c>
      <c r="AP8" s="305"/>
      <c r="AQ8" s="292"/>
      <c r="AR8" s="287"/>
    </row>
    <row r="9" spans="1:44" s="282" customFormat="1" ht="9" customHeight="1">
      <c r="A9" s="370"/>
      <c r="B9" s="277"/>
      <c r="C9" s="300"/>
      <c r="D9" s="298"/>
      <c r="E9" s="301"/>
      <c r="F9" s="299"/>
      <c r="G9" s="302"/>
      <c r="H9" s="303"/>
      <c r="I9" s="299"/>
      <c r="J9" s="299"/>
      <c r="K9" s="302"/>
      <c r="L9" s="303"/>
      <c r="M9" s="299"/>
      <c r="N9" s="299"/>
      <c r="O9" s="302"/>
      <c r="P9" s="303"/>
      <c r="Q9" s="281"/>
      <c r="R9" s="292"/>
      <c r="S9" s="287"/>
      <c r="T9" s="281"/>
      <c r="U9" s="281"/>
      <c r="V9" s="373"/>
      <c r="W9" s="277"/>
      <c r="X9" s="308"/>
      <c r="Y9" s="307"/>
      <c r="Z9" s="299"/>
      <c r="AA9" s="299"/>
      <c r="AB9" s="296"/>
      <c r="AC9" s="303"/>
      <c r="AD9" s="299"/>
      <c r="AE9" s="278"/>
      <c r="AF9" s="279"/>
      <c r="AG9" s="280"/>
      <c r="AH9" s="299"/>
      <c r="AI9" s="299"/>
      <c r="AJ9" s="302"/>
      <c r="AK9" s="303"/>
      <c r="AL9" s="299"/>
      <c r="AM9" s="299"/>
      <c r="AN9" s="296"/>
      <c r="AO9" s="297"/>
      <c r="AQ9" s="292"/>
      <c r="AR9" s="287"/>
    </row>
    <row r="10" spans="1:44" s="282" customFormat="1" ht="13.5" customHeight="1">
      <c r="A10" s="370"/>
      <c r="B10" s="277"/>
      <c r="C10" s="378" t="s">
        <v>229</v>
      </c>
      <c r="D10" s="379"/>
      <c r="E10" s="299">
        <v>5058</v>
      </c>
      <c r="F10" s="299">
        <v>4952</v>
      </c>
      <c r="G10" s="302">
        <v>50.6</v>
      </c>
      <c r="H10" s="303">
        <v>-2.1</v>
      </c>
      <c r="I10" s="299">
        <v>246213</v>
      </c>
      <c r="J10" s="299">
        <v>245664</v>
      </c>
      <c r="K10" s="302">
        <v>63.5</v>
      </c>
      <c r="L10" s="303">
        <v>-0.2</v>
      </c>
      <c r="M10" s="299">
        <v>10919331</v>
      </c>
      <c r="N10" s="299">
        <v>11157045</v>
      </c>
      <c r="O10" s="302">
        <v>69.5</v>
      </c>
      <c r="P10" s="303">
        <v>2.2</v>
      </c>
      <c r="Q10" s="281"/>
      <c r="R10" s="292"/>
      <c r="S10" s="287"/>
      <c r="T10" s="281"/>
      <c r="U10" s="281"/>
      <c r="V10" s="373"/>
      <c r="W10" s="277"/>
      <c r="X10" s="374" t="s">
        <v>229</v>
      </c>
      <c r="Y10" s="375"/>
      <c r="Z10" s="299">
        <v>1230083</v>
      </c>
      <c r="AA10" s="299">
        <v>1245810</v>
      </c>
      <c r="AB10" s="302">
        <v>70.1</v>
      </c>
      <c r="AC10" s="303">
        <v>1.3</v>
      </c>
      <c r="AD10" s="299">
        <v>6665422</v>
      </c>
      <c r="AE10" s="278">
        <v>6920906</v>
      </c>
      <c r="AF10" s="279">
        <v>72.7</v>
      </c>
      <c r="AG10" s="280">
        <v>3.8</v>
      </c>
      <c r="AH10" s="299">
        <v>4142947</v>
      </c>
      <c r="AI10" s="299">
        <v>4072263</v>
      </c>
      <c r="AJ10" s="302">
        <v>68.9</v>
      </c>
      <c r="AK10" s="303">
        <v>-1.7</v>
      </c>
      <c r="AL10" s="62" t="s">
        <v>270</v>
      </c>
      <c r="AM10" s="62" t="s">
        <v>270</v>
      </c>
      <c r="AN10" s="70" t="s">
        <v>270</v>
      </c>
      <c r="AO10" s="70" t="s">
        <v>270</v>
      </c>
      <c r="AP10" s="305"/>
      <c r="AQ10" s="292"/>
      <c r="AR10" s="287"/>
    </row>
    <row r="11" spans="1:44" s="282" customFormat="1" ht="13.5" customHeight="1">
      <c r="A11" s="370"/>
      <c r="B11" s="277"/>
      <c r="C11" s="378" t="s">
        <v>230</v>
      </c>
      <c r="D11" s="379"/>
      <c r="E11" s="299">
        <v>4979</v>
      </c>
      <c r="F11" s="299">
        <v>4825</v>
      </c>
      <c r="G11" s="302">
        <v>49.4</v>
      </c>
      <c r="H11" s="303">
        <v>-3.1</v>
      </c>
      <c r="I11" s="299">
        <v>142664</v>
      </c>
      <c r="J11" s="299">
        <v>141260</v>
      </c>
      <c r="K11" s="302">
        <v>36.5</v>
      </c>
      <c r="L11" s="303">
        <v>-1</v>
      </c>
      <c r="M11" s="299">
        <v>4779800</v>
      </c>
      <c r="N11" s="299">
        <v>4893679</v>
      </c>
      <c r="O11" s="302">
        <v>30.5</v>
      </c>
      <c r="P11" s="303">
        <v>2.4</v>
      </c>
      <c r="Q11" s="281"/>
      <c r="R11" s="292"/>
      <c r="S11" s="287"/>
      <c r="T11" s="281"/>
      <c r="U11" s="281"/>
      <c r="V11" s="373"/>
      <c r="W11" s="277"/>
      <c r="X11" s="374" t="s">
        <v>230</v>
      </c>
      <c r="Y11" s="375"/>
      <c r="Z11" s="299">
        <v>538973</v>
      </c>
      <c r="AA11" s="299">
        <v>531098</v>
      </c>
      <c r="AB11" s="302">
        <v>29.9</v>
      </c>
      <c r="AC11" s="303">
        <v>-1.5</v>
      </c>
      <c r="AD11" s="299">
        <v>2507146</v>
      </c>
      <c r="AE11" s="278">
        <v>2593620</v>
      </c>
      <c r="AF11" s="279">
        <v>27.3</v>
      </c>
      <c r="AG11" s="280">
        <v>3.4</v>
      </c>
      <c r="AH11" s="299">
        <v>1850685</v>
      </c>
      <c r="AI11" s="299">
        <v>1836536</v>
      </c>
      <c r="AJ11" s="302">
        <v>31.1</v>
      </c>
      <c r="AK11" s="303">
        <v>-0.8</v>
      </c>
      <c r="AL11" s="62" t="s">
        <v>270</v>
      </c>
      <c r="AM11" s="62" t="s">
        <v>270</v>
      </c>
      <c r="AN11" s="70" t="s">
        <v>270</v>
      </c>
      <c r="AO11" s="70" t="s">
        <v>270</v>
      </c>
      <c r="AP11" s="305"/>
      <c r="AQ11" s="292"/>
      <c r="AR11" s="287"/>
    </row>
    <row r="12" spans="1:44" s="282" customFormat="1" ht="9" customHeight="1">
      <c r="A12" s="370"/>
      <c r="B12" s="277"/>
      <c r="C12" s="283"/>
      <c r="D12" s="275"/>
      <c r="E12" s="276"/>
      <c r="F12" s="278"/>
      <c r="G12" s="279"/>
      <c r="H12" s="303"/>
      <c r="I12" s="278"/>
      <c r="J12" s="278"/>
      <c r="K12" s="279"/>
      <c r="L12" s="280"/>
      <c r="M12" s="278"/>
      <c r="N12" s="278"/>
      <c r="O12" s="302"/>
      <c r="P12" s="280"/>
      <c r="Q12" s="281"/>
      <c r="R12" s="292"/>
      <c r="S12" s="287"/>
      <c r="T12" s="281"/>
      <c r="U12" s="281"/>
      <c r="V12" s="373"/>
      <c r="W12" s="277"/>
      <c r="X12" s="308"/>
      <c r="Y12" s="307"/>
      <c r="Z12" s="299"/>
      <c r="AA12" s="278"/>
      <c r="AB12" s="279"/>
      <c r="AC12" s="280"/>
      <c r="AD12" s="299"/>
      <c r="AE12" s="299"/>
      <c r="AF12" s="279"/>
      <c r="AG12" s="303"/>
      <c r="AH12" s="299"/>
      <c r="AI12" s="278"/>
      <c r="AJ12" s="279"/>
      <c r="AK12" s="303"/>
      <c r="AL12" s="299"/>
      <c r="AM12" s="278"/>
      <c r="AN12" s="279"/>
      <c r="AO12" s="280"/>
      <c r="AQ12" s="292"/>
      <c r="AR12" s="287"/>
    </row>
    <row r="13" spans="1:44" ht="13.5" customHeight="1">
      <c r="A13" s="370"/>
      <c r="B13" s="63"/>
      <c r="C13" s="53" t="s">
        <v>194</v>
      </c>
      <c r="D13" s="51" t="s">
        <v>195</v>
      </c>
      <c r="E13" s="190">
        <v>1251</v>
      </c>
      <c r="F13" s="4">
        <v>1211</v>
      </c>
      <c r="G13" s="16">
        <v>12.4</v>
      </c>
      <c r="H13" s="73">
        <v>-3.2</v>
      </c>
      <c r="I13" s="4">
        <v>43940</v>
      </c>
      <c r="J13" s="4">
        <v>44501</v>
      </c>
      <c r="K13" s="16">
        <v>11.5</v>
      </c>
      <c r="L13" s="73">
        <v>1.3</v>
      </c>
      <c r="M13" s="278">
        <v>1111821</v>
      </c>
      <c r="N13" s="278">
        <v>1179124</v>
      </c>
      <c r="O13" s="304">
        <v>7.3</v>
      </c>
      <c r="P13" s="73">
        <v>6.1</v>
      </c>
      <c r="Q13" s="46"/>
      <c r="R13" s="292"/>
      <c r="S13" s="287"/>
      <c r="T13" s="46"/>
      <c r="U13" s="46"/>
      <c r="V13" s="373"/>
      <c r="W13" s="63"/>
      <c r="X13" s="53" t="s">
        <v>231</v>
      </c>
      <c r="Y13" s="51" t="s">
        <v>195</v>
      </c>
      <c r="Z13" s="299">
        <v>131057</v>
      </c>
      <c r="AA13" s="278">
        <v>137089</v>
      </c>
      <c r="AB13" s="16">
        <v>7.7</v>
      </c>
      <c r="AC13" s="73">
        <v>4.6</v>
      </c>
      <c r="AD13" s="299">
        <v>682547</v>
      </c>
      <c r="AE13" s="278">
        <v>726344</v>
      </c>
      <c r="AF13" s="16">
        <v>7.6</v>
      </c>
      <c r="AG13" s="73">
        <v>6.4</v>
      </c>
      <c r="AH13" s="299">
        <v>410672</v>
      </c>
      <c r="AI13" s="278">
        <v>426177</v>
      </c>
      <c r="AJ13" s="16">
        <v>7.2</v>
      </c>
      <c r="AK13" s="306">
        <v>3.8</v>
      </c>
      <c r="AL13" s="299">
        <v>35473</v>
      </c>
      <c r="AM13" s="278">
        <v>49807</v>
      </c>
      <c r="AN13" s="279">
        <v>9.8</v>
      </c>
      <c r="AO13" s="73">
        <v>40.4</v>
      </c>
      <c r="AP13" s="71"/>
      <c r="AQ13" s="292"/>
      <c r="AR13" s="287"/>
    </row>
    <row r="14" spans="1:44" ht="13.5" customHeight="1">
      <c r="A14" s="370"/>
      <c r="B14" s="63"/>
      <c r="C14" s="53" t="s">
        <v>93</v>
      </c>
      <c r="D14" s="51" t="s">
        <v>76</v>
      </c>
      <c r="E14" s="190">
        <v>553</v>
      </c>
      <c r="F14" s="4">
        <v>542</v>
      </c>
      <c r="G14" s="16">
        <v>5.5</v>
      </c>
      <c r="H14" s="73">
        <v>-2</v>
      </c>
      <c r="I14" s="4">
        <v>11041</v>
      </c>
      <c r="J14" s="4">
        <v>10806</v>
      </c>
      <c r="K14" s="16">
        <v>2.8</v>
      </c>
      <c r="L14" s="73">
        <v>-2.1</v>
      </c>
      <c r="M14" s="278">
        <v>1184142</v>
      </c>
      <c r="N14" s="278">
        <v>1199411</v>
      </c>
      <c r="O14" s="16">
        <v>7.5</v>
      </c>
      <c r="P14" s="73">
        <v>1.3</v>
      </c>
      <c r="Q14" s="46"/>
      <c r="R14" s="292"/>
      <c r="S14" s="287"/>
      <c r="T14" s="46"/>
      <c r="U14" s="46"/>
      <c r="V14" s="373"/>
      <c r="W14" s="63"/>
      <c r="X14" s="53" t="s">
        <v>93</v>
      </c>
      <c r="Y14" s="51" t="s">
        <v>76</v>
      </c>
      <c r="Z14" s="278">
        <v>44370</v>
      </c>
      <c r="AA14" s="278">
        <v>42628</v>
      </c>
      <c r="AB14" s="16">
        <v>2.4</v>
      </c>
      <c r="AC14" s="73">
        <v>-3.9</v>
      </c>
      <c r="AD14" s="278">
        <v>357526</v>
      </c>
      <c r="AE14" s="278">
        <v>361221</v>
      </c>
      <c r="AF14" s="16">
        <v>3.8</v>
      </c>
      <c r="AG14" s="73">
        <v>1</v>
      </c>
      <c r="AH14" s="278">
        <v>460853</v>
      </c>
      <c r="AI14" s="278">
        <v>453872</v>
      </c>
      <c r="AJ14" s="16">
        <v>7.7</v>
      </c>
      <c r="AK14" s="73">
        <v>-1.5</v>
      </c>
      <c r="AL14" s="278">
        <v>29627</v>
      </c>
      <c r="AM14" s="278">
        <v>24965</v>
      </c>
      <c r="AN14" s="16">
        <v>4.9</v>
      </c>
      <c r="AO14" s="73">
        <v>-15.7</v>
      </c>
      <c r="AQ14" s="292"/>
      <c r="AR14" s="287"/>
    </row>
    <row r="15" spans="1:44" ht="13.5" customHeight="1">
      <c r="A15" s="370"/>
      <c r="B15" s="63"/>
      <c r="C15" s="53" t="s">
        <v>94</v>
      </c>
      <c r="D15" s="51" t="s">
        <v>196</v>
      </c>
      <c r="E15" s="190">
        <v>295</v>
      </c>
      <c r="F15" s="4">
        <v>290</v>
      </c>
      <c r="G15" s="16">
        <v>3</v>
      </c>
      <c r="H15" s="73">
        <v>-1.7</v>
      </c>
      <c r="I15" s="4">
        <v>5275</v>
      </c>
      <c r="J15" s="4">
        <v>5197</v>
      </c>
      <c r="K15" s="16">
        <v>1.3</v>
      </c>
      <c r="L15" s="73">
        <v>-1.5</v>
      </c>
      <c r="M15" s="278">
        <v>94461</v>
      </c>
      <c r="N15" s="278">
        <v>95074</v>
      </c>
      <c r="O15" s="16">
        <v>0.6</v>
      </c>
      <c r="P15" s="73">
        <v>0.6</v>
      </c>
      <c r="Q15" s="46"/>
      <c r="R15" s="292"/>
      <c r="S15" s="287"/>
      <c r="T15" s="46"/>
      <c r="U15" s="46"/>
      <c r="V15" s="373"/>
      <c r="W15" s="63"/>
      <c r="X15" s="53" t="s">
        <v>94</v>
      </c>
      <c r="Y15" s="51" t="s">
        <v>196</v>
      </c>
      <c r="Z15" s="278">
        <v>17824</v>
      </c>
      <c r="AA15" s="278">
        <v>17638</v>
      </c>
      <c r="AB15" s="16">
        <v>1</v>
      </c>
      <c r="AC15" s="73">
        <v>-1</v>
      </c>
      <c r="AD15" s="278">
        <v>51525</v>
      </c>
      <c r="AE15" s="278">
        <v>51963</v>
      </c>
      <c r="AF15" s="16">
        <v>0.5</v>
      </c>
      <c r="AG15" s="73">
        <v>0.9</v>
      </c>
      <c r="AH15" s="278">
        <v>41539</v>
      </c>
      <c r="AI15" s="278">
        <v>41157</v>
      </c>
      <c r="AJ15" s="16">
        <v>0.7</v>
      </c>
      <c r="AK15" s="73">
        <v>-0.9</v>
      </c>
      <c r="AL15" s="278">
        <v>3001</v>
      </c>
      <c r="AM15" s="278">
        <v>2795</v>
      </c>
      <c r="AN15" s="16">
        <v>0.5</v>
      </c>
      <c r="AO15" s="73">
        <v>-6.9</v>
      </c>
      <c r="AQ15" s="292"/>
      <c r="AR15" s="287"/>
    </row>
    <row r="16" spans="1:44" ht="13.5" customHeight="1">
      <c r="A16" s="370"/>
      <c r="B16" s="63"/>
      <c r="C16" s="53" t="s">
        <v>95</v>
      </c>
      <c r="D16" s="51" t="s">
        <v>197</v>
      </c>
      <c r="E16" s="190">
        <v>305</v>
      </c>
      <c r="F16" s="4">
        <v>284</v>
      </c>
      <c r="G16" s="16">
        <v>2.9</v>
      </c>
      <c r="H16" s="73">
        <v>-6.9</v>
      </c>
      <c r="I16" s="4">
        <v>5224</v>
      </c>
      <c r="J16" s="4">
        <v>5139</v>
      </c>
      <c r="K16" s="16">
        <v>1.3</v>
      </c>
      <c r="L16" s="73">
        <v>-1.6</v>
      </c>
      <c r="M16" s="278">
        <v>175096</v>
      </c>
      <c r="N16" s="278">
        <v>172754</v>
      </c>
      <c r="O16" s="16">
        <v>1.1</v>
      </c>
      <c r="P16" s="73">
        <v>-1.3</v>
      </c>
      <c r="Q16" s="46"/>
      <c r="R16" s="292"/>
      <c r="S16" s="287"/>
      <c r="T16" s="46"/>
      <c r="U16" s="46"/>
      <c r="V16" s="373"/>
      <c r="W16" s="63"/>
      <c r="X16" s="53" t="s">
        <v>95</v>
      </c>
      <c r="Y16" s="51" t="s">
        <v>197</v>
      </c>
      <c r="Z16" s="278">
        <v>21013</v>
      </c>
      <c r="AA16" s="278">
        <v>20921</v>
      </c>
      <c r="AB16" s="16">
        <v>1.2</v>
      </c>
      <c r="AC16" s="73">
        <v>-0.4</v>
      </c>
      <c r="AD16" s="278">
        <v>102131</v>
      </c>
      <c r="AE16" s="278">
        <v>103763</v>
      </c>
      <c r="AF16" s="16">
        <v>1.1</v>
      </c>
      <c r="AG16" s="73">
        <v>1.6</v>
      </c>
      <c r="AH16" s="278">
        <v>69953</v>
      </c>
      <c r="AI16" s="278">
        <v>64855</v>
      </c>
      <c r="AJ16" s="16">
        <v>1.1</v>
      </c>
      <c r="AK16" s="73">
        <v>-7.3</v>
      </c>
      <c r="AL16" s="284">
        <v>4405</v>
      </c>
      <c r="AM16" s="284">
        <v>3560</v>
      </c>
      <c r="AN16" s="310">
        <v>0.7</v>
      </c>
      <c r="AO16" s="73">
        <v>-19.2</v>
      </c>
      <c r="AQ16" s="292"/>
      <c r="AR16" s="287"/>
    </row>
    <row r="17" spans="1:44" ht="13.5" customHeight="1">
      <c r="A17" s="370"/>
      <c r="B17" s="63"/>
      <c r="C17" s="53" t="s">
        <v>96</v>
      </c>
      <c r="D17" s="51" t="s">
        <v>198</v>
      </c>
      <c r="E17" s="190">
        <v>288</v>
      </c>
      <c r="F17" s="4">
        <v>283</v>
      </c>
      <c r="G17" s="16">
        <v>2.9</v>
      </c>
      <c r="H17" s="73">
        <v>-1.7</v>
      </c>
      <c r="I17" s="4">
        <v>4471</v>
      </c>
      <c r="J17" s="4">
        <v>4435</v>
      </c>
      <c r="K17" s="16">
        <v>1.1</v>
      </c>
      <c r="L17" s="73">
        <v>-0.8</v>
      </c>
      <c r="M17" s="278">
        <v>82383</v>
      </c>
      <c r="N17" s="278">
        <v>75035</v>
      </c>
      <c r="O17" s="16">
        <v>0.5</v>
      </c>
      <c r="P17" s="73">
        <v>-8.9</v>
      </c>
      <c r="Q17" s="46"/>
      <c r="R17" s="292"/>
      <c r="S17" s="287"/>
      <c r="T17" s="46"/>
      <c r="U17" s="46"/>
      <c r="V17" s="373"/>
      <c r="W17" s="63"/>
      <c r="X17" s="53" t="s">
        <v>96</v>
      </c>
      <c r="Y17" s="51" t="s">
        <v>198</v>
      </c>
      <c r="Z17" s="278">
        <v>15515</v>
      </c>
      <c r="AA17" s="278">
        <v>15388</v>
      </c>
      <c r="AB17" s="16">
        <v>0.9</v>
      </c>
      <c r="AC17" s="73">
        <v>-0.8</v>
      </c>
      <c r="AD17" s="278">
        <v>43324</v>
      </c>
      <c r="AE17" s="278">
        <v>40167</v>
      </c>
      <c r="AF17" s="16">
        <v>0.4</v>
      </c>
      <c r="AG17" s="73">
        <v>-7.3</v>
      </c>
      <c r="AH17" s="278">
        <v>37246</v>
      </c>
      <c r="AI17" s="278">
        <v>32640</v>
      </c>
      <c r="AJ17" s="16">
        <v>0.6</v>
      </c>
      <c r="AK17" s="73">
        <v>-12.4</v>
      </c>
      <c r="AL17" s="278">
        <v>826</v>
      </c>
      <c r="AM17" s="278">
        <v>749</v>
      </c>
      <c r="AN17" s="16">
        <v>0.1</v>
      </c>
      <c r="AO17" s="73">
        <v>-9.3</v>
      </c>
      <c r="AQ17" s="292"/>
      <c r="AR17" s="287"/>
    </row>
    <row r="18" spans="1:44" ht="22.5" customHeight="1">
      <c r="A18" s="370"/>
      <c r="B18" s="63"/>
      <c r="C18" s="53" t="s">
        <v>199</v>
      </c>
      <c r="D18" s="184" t="s">
        <v>200</v>
      </c>
      <c r="E18" s="190">
        <v>506</v>
      </c>
      <c r="F18" s="4">
        <v>491</v>
      </c>
      <c r="G18" s="16">
        <v>5</v>
      </c>
      <c r="H18" s="73">
        <v>-3</v>
      </c>
      <c r="I18" s="4">
        <v>17449</v>
      </c>
      <c r="J18" s="4">
        <v>17762</v>
      </c>
      <c r="K18" s="16">
        <v>4.6</v>
      </c>
      <c r="L18" s="73">
        <v>1.8</v>
      </c>
      <c r="M18" s="278">
        <v>732306</v>
      </c>
      <c r="N18" s="278">
        <v>764247</v>
      </c>
      <c r="O18" s="16">
        <v>4.8</v>
      </c>
      <c r="P18" s="73">
        <v>4.4</v>
      </c>
      <c r="Q18" s="46"/>
      <c r="R18" s="292"/>
      <c r="S18" s="287"/>
      <c r="T18" s="46"/>
      <c r="U18" s="46"/>
      <c r="V18" s="373"/>
      <c r="W18" s="63"/>
      <c r="X18" s="53" t="s">
        <v>232</v>
      </c>
      <c r="Y18" s="184" t="s">
        <v>200</v>
      </c>
      <c r="Z18" s="278">
        <v>77714</v>
      </c>
      <c r="AA18" s="278">
        <v>77506</v>
      </c>
      <c r="AB18" s="16">
        <v>4.4</v>
      </c>
      <c r="AC18" s="73">
        <v>-0.3</v>
      </c>
      <c r="AD18" s="278">
        <v>494999</v>
      </c>
      <c r="AE18" s="278">
        <v>509423</v>
      </c>
      <c r="AF18" s="16">
        <v>5.4</v>
      </c>
      <c r="AG18" s="73">
        <v>2.9</v>
      </c>
      <c r="AH18" s="278">
        <v>228347</v>
      </c>
      <c r="AI18" s="278">
        <v>240881</v>
      </c>
      <c r="AJ18" s="16">
        <v>4.1</v>
      </c>
      <c r="AK18" s="73">
        <v>5.5</v>
      </c>
      <c r="AL18" s="278">
        <v>39236</v>
      </c>
      <c r="AM18" s="278">
        <v>33330</v>
      </c>
      <c r="AN18" s="16">
        <v>6.5</v>
      </c>
      <c r="AO18" s="73">
        <v>-15.1</v>
      </c>
      <c r="AQ18" s="292"/>
      <c r="AR18" s="287"/>
    </row>
    <row r="19" spans="1:44" ht="13.5" customHeight="1">
      <c r="A19" s="370"/>
      <c r="B19" s="63"/>
      <c r="C19" s="53" t="s">
        <v>97</v>
      </c>
      <c r="D19" s="51" t="s">
        <v>201</v>
      </c>
      <c r="E19" s="190">
        <v>331</v>
      </c>
      <c r="F19" s="4">
        <v>315</v>
      </c>
      <c r="G19" s="16">
        <v>3.2</v>
      </c>
      <c r="H19" s="73">
        <v>-4.8</v>
      </c>
      <c r="I19" s="4">
        <v>7832</v>
      </c>
      <c r="J19" s="4">
        <v>7512</v>
      </c>
      <c r="K19" s="16">
        <v>1.9</v>
      </c>
      <c r="L19" s="73">
        <v>-4.1</v>
      </c>
      <c r="M19" s="278">
        <v>148865</v>
      </c>
      <c r="N19" s="278">
        <v>152091</v>
      </c>
      <c r="O19" s="16">
        <v>0.9</v>
      </c>
      <c r="P19" s="73">
        <v>2.2</v>
      </c>
      <c r="Q19" s="46"/>
      <c r="R19" s="292"/>
      <c r="S19" s="287"/>
      <c r="T19" s="46"/>
      <c r="U19" s="46"/>
      <c r="V19" s="373"/>
      <c r="W19" s="63"/>
      <c r="X19" s="53" t="s">
        <v>233</v>
      </c>
      <c r="Y19" s="51" t="s">
        <v>201</v>
      </c>
      <c r="Z19" s="278">
        <v>31288</v>
      </c>
      <c r="AA19" s="278">
        <v>30027</v>
      </c>
      <c r="AB19" s="16">
        <v>1.7</v>
      </c>
      <c r="AC19" s="73">
        <v>-4</v>
      </c>
      <c r="AD19" s="278">
        <v>78461</v>
      </c>
      <c r="AE19" s="278">
        <v>79433</v>
      </c>
      <c r="AF19" s="16">
        <v>0.8</v>
      </c>
      <c r="AG19" s="73">
        <v>1.2</v>
      </c>
      <c r="AH19" s="278">
        <v>67227</v>
      </c>
      <c r="AI19" s="278">
        <v>68204</v>
      </c>
      <c r="AJ19" s="16">
        <v>1.2</v>
      </c>
      <c r="AK19" s="73">
        <v>1.5</v>
      </c>
      <c r="AL19" s="278">
        <v>3357</v>
      </c>
      <c r="AM19" s="278">
        <v>3622</v>
      </c>
      <c r="AN19" s="16">
        <v>0.7</v>
      </c>
      <c r="AO19" s="73">
        <v>7.9</v>
      </c>
      <c r="AQ19" s="292"/>
      <c r="AR19" s="287"/>
    </row>
    <row r="20" spans="1:44" ht="13.5" customHeight="1">
      <c r="A20" s="370"/>
      <c r="B20" s="63"/>
      <c r="C20" s="53" t="s">
        <v>98</v>
      </c>
      <c r="D20" s="51" t="s">
        <v>202</v>
      </c>
      <c r="E20" s="190">
        <v>187</v>
      </c>
      <c r="F20" s="4">
        <v>183</v>
      </c>
      <c r="G20" s="16">
        <v>1.9</v>
      </c>
      <c r="H20" s="73">
        <v>-2.1</v>
      </c>
      <c r="I20" s="4">
        <v>22282</v>
      </c>
      <c r="J20" s="4">
        <v>21666</v>
      </c>
      <c r="K20" s="16">
        <v>5.6</v>
      </c>
      <c r="L20" s="73">
        <v>-2.8</v>
      </c>
      <c r="M20" s="278">
        <v>1632705</v>
      </c>
      <c r="N20" s="278">
        <v>1517950</v>
      </c>
      <c r="O20" s="16">
        <v>9.5</v>
      </c>
      <c r="P20" s="73">
        <v>-7</v>
      </c>
      <c r="Q20" s="46"/>
      <c r="R20" s="292"/>
      <c r="S20" s="287"/>
      <c r="T20" s="46"/>
      <c r="U20" s="46"/>
      <c r="V20" s="373"/>
      <c r="W20" s="63"/>
      <c r="X20" s="53" t="s">
        <v>234</v>
      </c>
      <c r="Y20" s="51" t="s">
        <v>202</v>
      </c>
      <c r="Z20" s="278">
        <v>120846</v>
      </c>
      <c r="AA20" s="278">
        <v>118300</v>
      </c>
      <c r="AB20" s="16">
        <v>6.7</v>
      </c>
      <c r="AC20" s="73">
        <v>-2.1</v>
      </c>
      <c r="AD20" s="278">
        <v>918663</v>
      </c>
      <c r="AE20" s="278">
        <v>848852</v>
      </c>
      <c r="AF20" s="16">
        <v>8.9</v>
      </c>
      <c r="AG20" s="73">
        <v>-7.6</v>
      </c>
      <c r="AH20" s="278">
        <v>690893</v>
      </c>
      <c r="AI20" s="278">
        <v>639539</v>
      </c>
      <c r="AJ20" s="16">
        <v>10.8</v>
      </c>
      <c r="AK20" s="73">
        <v>-7.4</v>
      </c>
      <c r="AL20" s="278">
        <v>46734</v>
      </c>
      <c r="AM20" s="278">
        <v>67586</v>
      </c>
      <c r="AN20" s="16">
        <v>13.3</v>
      </c>
      <c r="AO20" s="73">
        <v>44.6</v>
      </c>
      <c r="AQ20" s="292"/>
      <c r="AR20" s="287"/>
    </row>
    <row r="21" spans="1:44" ht="13.5" customHeight="1">
      <c r="A21" s="370"/>
      <c r="B21" s="63"/>
      <c r="C21" s="53" t="s">
        <v>99</v>
      </c>
      <c r="D21" s="51" t="s">
        <v>203</v>
      </c>
      <c r="E21" s="190">
        <v>32</v>
      </c>
      <c r="F21" s="4">
        <v>33</v>
      </c>
      <c r="G21" s="16">
        <v>0.3</v>
      </c>
      <c r="H21" s="73">
        <v>3.1</v>
      </c>
      <c r="I21" s="4">
        <v>420</v>
      </c>
      <c r="J21" s="4">
        <v>431</v>
      </c>
      <c r="K21" s="16">
        <v>0.1</v>
      </c>
      <c r="L21" s="73">
        <v>2.6</v>
      </c>
      <c r="M21" s="278">
        <v>24667</v>
      </c>
      <c r="N21" s="278">
        <v>27326</v>
      </c>
      <c r="O21" s="16">
        <v>0.2</v>
      </c>
      <c r="P21" s="73">
        <v>10.8</v>
      </c>
      <c r="Q21" s="46"/>
      <c r="R21" s="292"/>
      <c r="S21" s="287"/>
      <c r="T21" s="46"/>
      <c r="U21" s="46"/>
      <c r="V21" s="373"/>
      <c r="W21" s="63"/>
      <c r="X21" s="53" t="s">
        <v>235</v>
      </c>
      <c r="Y21" s="51" t="s">
        <v>203</v>
      </c>
      <c r="Z21" s="278">
        <v>2180</v>
      </c>
      <c r="AA21" s="278">
        <v>2293</v>
      </c>
      <c r="AB21" s="16">
        <v>0.1</v>
      </c>
      <c r="AC21" s="73">
        <v>5.2</v>
      </c>
      <c r="AD21" s="278">
        <v>17816</v>
      </c>
      <c r="AE21" s="278">
        <v>20395</v>
      </c>
      <c r="AF21" s="16">
        <v>0.2</v>
      </c>
      <c r="AG21" s="73">
        <v>14.5</v>
      </c>
      <c r="AH21" s="278">
        <v>6528</v>
      </c>
      <c r="AI21" s="278">
        <v>6473</v>
      </c>
      <c r="AJ21" s="16">
        <v>0.1</v>
      </c>
      <c r="AK21" s="73">
        <v>-0.8</v>
      </c>
      <c r="AL21" s="70" t="s">
        <v>270</v>
      </c>
      <c r="AM21" s="70" t="s">
        <v>271</v>
      </c>
      <c r="AN21" s="70" t="s">
        <v>270</v>
      </c>
      <c r="AO21" s="70" t="s">
        <v>270</v>
      </c>
      <c r="AQ21" s="292"/>
      <c r="AR21" s="287"/>
    </row>
    <row r="22" spans="1:44" ht="13.5" customHeight="1">
      <c r="A22" s="370"/>
      <c r="B22" s="63"/>
      <c r="C22" s="53" t="s">
        <v>100</v>
      </c>
      <c r="D22" s="51" t="s">
        <v>204</v>
      </c>
      <c r="E22" s="190">
        <v>703</v>
      </c>
      <c r="F22" s="4">
        <v>685</v>
      </c>
      <c r="G22" s="16">
        <v>7</v>
      </c>
      <c r="H22" s="73">
        <v>-2.6</v>
      </c>
      <c r="I22" s="4">
        <v>23224</v>
      </c>
      <c r="J22" s="4">
        <v>22324</v>
      </c>
      <c r="K22" s="16">
        <v>5.8</v>
      </c>
      <c r="L22" s="73">
        <v>-3.9</v>
      </c>
      <c r="M22" s="278">
        <v>574692</v>
      </c>
      <c r="N22" s="278">
        <v>579348</v>
      </c>
      <c r="O22" s="16">
        <v>3.6</v>
      </c>
      <c r="P22" s="73">
        <v>0.8</v>
      </c>
      <c r="Q22" s="46"/>
      <c r="R22" s="292"/>
      <c r="S22" s="287"/>
      <c r="T22" s="46"/>
      <c r="U22" s="46"/>
      <c r="V22" s="373"/>
      <c r="W22" s="63"/>
      <c r="X22" s="53" t="s">
        <v>236</v>
      </c>
      <c r="Y22" s="51" t="s">
        <v>204</v>
      </c>
      <c r="Z22" s="278">
        <v>88408</v>
      </c>
      <c r="AA22" s="278">
        <v>84381</v>
      </c>
      <c r="AB22" s="16">
        <v>4.7</v>
      </c>
      <c r="AC22" s="73">
        <v>-4.6</v>
      </c>
      <c r="AD22" s="278">
        <v>362275</v>
      </c>
      <c r="AE22" s="278">
        <v>383397</v>
      </c>
      <c r="AF22" s="16">
        <v>4</v>
      </c>
      <c r="AG22" s="73">
        <v>5.8</v>
      </c>
      <c r="AH22" s="278">
        <v>204118</v>
      </c>
      <c r="AI22" s="278">
        <v>185030</v>
      </c>
      <c r="AJ22" s="16">
        <v>3.1</v>
      </c>
      <c r="AK22" s="73">
        <v>-9.4</v>
      </c>
      <c r="AL22" s="278">
        <v>16707</v>
      </c>
      <c r="AM22" s="278">
        <v>18356</v>
      </c>
      <c r="AN22" s="16">
        <v>3.6</v>
      </c>
      <c r="AO22" s="73">
        <v>9.9</v>
      </c>
      <c r="AQ22" s="292"/>
      <c r="AR22" s="287"/>
    </row>
    <row r="23" spans="1:44" ht="22.5" customHeight="1">
      <c r="A23" s="370"/>
      <c r="B23" s="63"/>
      <c r="C23" s="53" t="s">
        <v>205</v>
      </c>
      <c r="D23" s="51" t="s">
        <v>206</v>
      </c>
      <c r="E23" s="190">
        <v>107</v>
      </c>
      <c r="F23" s="4">
        <v>103</v>
      </c>
      <c r="G23" s="16">
        <v>1.1</v>
      </c>
      <c r="H23" s="73">
        <v>-3.7</v>
      </c>
      <c r="I23" s="4">
        <v>7413</v>
      </c>
      <c r="J23" s="4">
        <v>6993</v>
      </c>
      <c r="K23" s="16">
        <v>1.8</v>
      </c>
      <c r="L23" s="73">
        <v>-5.7</v>
      </c>
      <c r="M23" s="278">
        <v>224022</v>
      </c>
      <c r="N23" s="278">
        <v>208924</v>
      </c>
      <c r="O23" s="16">
        <v>1.3</v>
      </c>
      <c r="P23" s="73">
        <v>-6.7</v>
      </c>
      <c r="Q23" s="46"/>
      <c r="R23" s="292"/>
      <c r="S23" s="287"/>
      <c r="T23" s="46"/>
      <c r="U23" s="46"/>
      <c r="V23" s="373"/>
      <c r="W23" s="63"/>
      <c r="X23" s="53" t="s">
        <v>237</v>
      </c>
      <c r="Y23" s="51" t="s">
        <v>206</v>
      </c>
      <c r="Z23" s="278">
        <v>35242</v>
      </c>
      <c r="AA23" s="278">
        <v>32130</v>
      </c>
      <c r="AB23" s="16">
        <v>1.8</v>
      </c>
      <c r="AC23" s="73">
        <v>-8.8</v>
      </c>
      <c r="AD23" s="278">
        <v>108947</v>
      </c>
      <c r="AE23" s="278">
        <v>96489</v>
      </c>
      <c r="AF23" s="16">
        <v>1</v>
      </c>
      <c r="AG23" s="73">
        <v>-11.4</v>
      </c>
      <c r="AH23" s="278">
        <v>110009</v>
      </c>
      <c r="AI23" s="278">
        <v>105350</v>
      </c>
      <c r="AJ23" s="16">
        <v>1.8</v>
      </c>
      <c r="AK23" s="73">
        <v>-4.2</v>
      </c>
      <c r="AL23" s="278">
        <v>6989</v>
      </c>
      <c r="AM23" s="278">
        <v>5278</v>
      </c>
      <c r="AN23" s="16">
        <v>1</v>
      </c>
      <c r="AO23" s="73">
        <v>-24.5</v>
      </c>
      <c r="AQ23" s="292"/>
      <c r="AR23" s="287"/>
    </row>
    <row r="24" spans="1:44" ht="13.5" customHeight="1">
      <c r="A24" s="370"/>
      <c r="B24" s="63"/>
      <c r="C24" s="53" t="s">
        <v>101</v>
      </c>
      <c r="D24" s="189" t="s">
        <v>207</v>
      </c>
      <c r="E24" s="190">
        <v>20</v>
      </c>
      <c r="F24" s="4">
        <v>21</v>
      </c>
      <c r="G24" s="16">
        <v>0.2</v>
      </c>
      <c r="H24" s="73">
        <v>5</v>
      </c>
      <c r="I24" s="4">
        <v>260</v>
      </c>
      <c r="J24" s="4">
        <v>282</v>
      </c>
      <c r="K24" s="16">
        <v>0.1</v>
      </c>
      <c r="L24" s="73">
        <v>8.5</v>
      </c>
      <c r="M24" s="278">
        <v>4286</v>
      </c>
      <c r="N24" s="278">
        <v>4314</v>
      </c>
      <c r="O24" s="16">
        <v>0</v>
      </c>
      <c r="P24" s="73">
        <v>0.6</v>
      </c>
      <c r="Q24" s="46"/>
      <c r="R24" s="292"/>
      <c r="S24" s="287"/>
      <c r="T24" s="46"/>
      <c r="U24" s="46"/>
      <c r="V24" s="373"/>
      <c r="W24" s="63"/>
      <c r="X24" s="53" t="s">
        <v>101</v>
      </c>
      <c r="Y24" s="184" t="s">
        <v>207</v>
      </c>
      <c r="Z24" s="278">
        <v>761</v>
      </c>
      <c r="AA24" s="278">
        <v>751</v>
      </c>
      <c r="AB24" s="16">
        <v>0</v>
      </c>
      <c r="AC24" s="73">
        <v>-1.3</v>
      </c>
      <c r="AD24" s="278">
        <v>2452</v>
      </c>
      <c r="AE24" s="278">
        <v>2603</v>
      </c>
      <c r="AF24" s="16">
        <v>0</v>
      </c>
      <c r="AG24" s="73">
        <v>6.2</v>
      </c>
      <c r="AH24" s="278">
        <v>1747</v>
      </c>
      <c r="AI24" s="278">
        <v>1596</v>
      </c>
      <c r="AJ24" s="16">
        <v>0</v>
      </c>
      <c r="AK24" s="73">
        <v>-8.6</v>
      </c>
      <c r="AL24" s="70" t="s">
        <v>270</v>
      </c>
      <c r="AM24" s="70" t="s">
        <v>270</v>
      </c>
      <c r="AN24" s="70" t="s">
        <v>270</v>
      </c>
      <c r="AO24" s="94" t="s">
        <v>270</v>
      </c>
      <c r="AQ24" s="292"/>
      <c r="AR24" s="287"/>
    </row>
    <row r="25" spans="1:44" ht="13.5" customHeight="1">
      <c r="A25" s="370"/>
      <c r="B25" s="63"/>
      <c r="C25" s="53" t="s">
        <v>102</v>
      </c>
      <c r="D25" s="51" t="s">
        <v>208</v>
      </c>
      <c r="E25" s="190">
        <v>243</v>
      </c>
      <c r="F25" s="4">
        <v>237</v>
      </c>
      <c r="G25" s="16">
        <v>2.4</v>
      </c>
      <c r="H25" s="73">
        <v>-2.5</v>
      </c>
      <c r="I25" s="4">
        <v>5608</v>
      </c>
      <c r="J25" s="4">
        <v>5460</v>
      </c>
      <c r="K25" s="16">
        <v>1.4</v>
      </c>
      <c r="L25" s="73">
        <v>-2.6</v>
      </c>
      <c r="M25" s="278">
        <v>182509</v>
      </c>
      <c r="N25" s="278">
        <v>177654</v>
      </c>
      <c r="O25" s="16">
        <v>1.1</v>
      </c>
      <c r="P25" s="73">
        <v>-2.7</v>
      </c>
      <c r="Q25" s="46"/>
      <c r="R25" s="292"/>
      <c r="S25" s="287"/>
      <c r="T25" s="46"/>
      <c r="U25" s="46"/>
      <c r="V25" s="373"/>
      <c r="W25" s="63"/>
      <c r="X25" s="53" t="s">
        <v>102</v>
      </c>
      <c r="Y25" s="51" t="s">
        <v>208</v>
      </c>
      <c r="Z25" s="278">
        <v>25220</v>
      </c>
      <c r="AA25" s="278">
        <v>24140</v>
      </c>
      <c r="AB25" s="16">
        <v>1.4</v>
      </c>
      <c r="AC25" s="73">
        <v>-4.3</v>
      </c>
      <c r="AD25" s="278">
        <v>83677</v>
      </c>
      <c r="AE25" s="278">
        <v>86145</v>
      </c>
      <c r="AF25" s="16">
        <v>0.9</v>
      </c>
      <c r="AG25" s="73">
        <v>3</v>
      </c>
      <c r="AH25" s="278">
        <v>95838</v>
      </c>
      <c r="AI25" s="278">
        <v>87755</v>
      </c>
      <c r="AJ25" s="16">
        <v>1.5</v>
      </c>
      <c r="AK25" s="73">
        <v>-8.4</v>
      </c>
      <c r="AL25" s="284">
        <v>4453</v>
      </c>
      <c r="AM25" s="278">
        <v>3710</v>
      </c>
      <c r="AN25" s="16">
        <v>0.7</v>
      </c>
      <c r="AO25" s="356">
        <v>-16.7</v>
      </c>
      <c r="AQ25" s="292"/>
      <c r="AR25" s="287"/>
    </row>
    <row r="26" spans="1:44" ht="13.5" customHeight="1">
      <c r="A26" s="370"/>
      <c r="B26" s="63"/>
      <c r="C26" s="53" t="s">
        <v>103</v>
      </c>
      <c r="D26" s="51" t="s">
        <v>209</v>
      </c>
      <c r="E26" s="190">
        <v>149</v>
      </c>
      <c r="F26" s="4">
        <v>148</v>
      </c>
      <c r="G26" s="16">
        <v>1.5</v>
      </c>
      <c r="H26" s="73">
        <v>-0.7</v>
      </c>
      <c r="I26" s="4">
        <v>4120</v>
      </c>
      <c r="J26" s="4">
        <v>4016</v>
      </c>
      <c r="K26" s="16">
        <v>1</v>
      </c>
      <c r="L26" s="73">
        <v>-2.5</v>
      </c>
      <c r="M26" s="278">
        <v>225098</v>
      </c>
      <c r="N26" s="278">
        <v>233124</v>
      </c>
      <c r="O26" s="16">
        <v>1.5</v>
      </c>
      <c r="P26" s="73">
        <v>3.6</v>
      </c>
      <c r="Q26" s="46"/>
      <c r="R26" s="292"/>
      <c r="S26" s="287"/>
      <c r="T26" s="46"/>
      <c r="U26" s="46"/>
      <c r="V26" s="373"/>
      <c r="W26" s="63"/>
      <c r="X26" s="53" t="s">
        <v>103</v>
      </c>
      <c r="Y26" s="51" t="s">
        <v>209</v>
      </c>
      <c r="Z26" s="278">
        <v>18999</v>
      </c>
      <c r="AA26" s="278">
        <v>18994</v>
      </c>
      <c r="AB26" s="16">
        <v>1.1</v>
      </c>
      <c r="AC26" s="73">
        <v>-0.02</v>
      </c>
      <c r="AD26" s="278">
        <v>179709</v>
      </c>
      <c r="AE26" s="278">
        <v>185528</v>
      </c>
      <c r="AF26" s="16">
        <v>1.9</v>
      </c>
      <c r="AG26" s="73">
        <v>3.2</v>
      </c>
      <c r="AH26" s="278">
        <v>43595</v>
      </c>
      <c r="AI26" s="278">
        <v>44887</v>
      </c>
      <c r="AJ26" s="16">
        <v>0.8</v>
      </c>
      <c r="AK26" s="73">
        <v>3</v>
      </c>
      <c r="AL26" s="278">
        <v>4951</v>
      </c>
      <c r="AM26" s="278">
        <v>2648</v>
      </c>
      <c r="AN26" s="16">
        <v>0.5</v>
      </c>
      <c r="AO26" s="73">
        <v>-46.5</v>
      </c>
      <c r="AQ26" s="292"/>
      <c r="AR26" s="287"/>
    </row>
    <row r="27" spans="1:44" ht="13.5" customHeight="1">
      <c r="A27" s="370"/>
      <c r="B27" s="63"/>
      <c r="C27" s="53" t="s">
        <v>104</v>
      </c>
      <c r="D27" s="51" t="s">
        <v>210</v>
      </c>
      <c r="E27" s="190">
        <v>133</v>
      </c>
      <c r="F27" s="4">
        <v>118</v>
      </c>
      <c r="G27" s="16">
        <v>1.2</v>
      </c>
      <c r="H27" s="73">
        <v>-11.3</v>
      </c>
      <c r="I27" s="4">
        <v>7881</v>
      </c>
      <c r="J27" s="4">
        <v>7829</v>
      </c>
      <c r="K27" s="16">
        <v>2</v>
      </c>
      <c r="L27" s="73">
        <v>-0.7</v>
      </c>
      <c r="M27" s="278">
        <v>507453</v>
      </c>
      <c r="N27" s="278">
        <v>570569</v>
      </c>
      <c r="O27" s="16">
        <v>3.6</v>
      </c>
      <c r="P27" s="73">
        <v>12.4</v>
      </c>
      <c r="Q27" s="46"/>
      <c r="R27" s="292"/>
      <c r="S27" s="287"/>
      <c r="T27" s="46"/>
      <c r="U27" s="46"/>
      <c r="V27" s="373"/>
      <c r="W27" s="63"/>
      <c r="X27" s="53" t="s">
        <v>104</v>
      </c>
      <c r="Y27" s="51" t="s">
        <v>210</v>
      </c>
      <c r="Z27" s="278">
        <v>39741</v>
      </c>
      <c r="AA27" s="278">
        <v>39793</v>
      </c>
      <c r="AB27" s="16">
        <v>2.2</v>
      </c>
      <c r="AC27" s="73">
        <v>0.1</v>
      </c>
      <c r="AD27" s="278">
        <v>378738</v>
      </c>
      <c r="AE27" s="278">
        <v>430198</v>
      </c>
      <c r="AF27" s="16">
        <v>4.5</v>
      </c>
      <c r="AG27" s="73">
        <v>13.6</v>
      </c>
      <c r="AH27" s="278">
        <v>123388</v>
      </c>
      <c r="AI27" s="278">
        <v>132465</v>
      </c>
      <c r="AJ27" s="16">
        <v>2.2</v>
      </c>
      <c r="AK27" s="73">
        <v>7.4</v>
      </c>
      <c r="AL27" s="278">
        <v>11179</v>
      </c>
      <c r="AM27" s="278">
        <v>12488</v>
      </c>
      <c r="AN27" s="16">
        <v>2.4</v>
      </c>
      <c r="AO27" s="73">
        <v>11.7</v>
      </c>
      <c r="AQ27" s="292"/>
      <c r="AR27" s="287"/>
    </row>
    <row r="28" spans="1:44" ht="22.5" customHeight="1">
      <c r="A28" s="370"/>
      <c r="B28" s="63"/>
      <c r="C28" s="53" t="s">
        <v>211</v>
      </c>
      <c r="D28" s="51" t="s">
        <v>212</v>
      </c>
      <c r="E28" s="190">
        <v>1095</v>
      </c>
      <c r="F28" s="4">
        <v>1090</v>
      </c>
      <c r="G28" s="16">
        <v>11.1</v>
      </c>
      <c r="H28" s="73">
        <v>-0.5</v>
      </c>
      <c r="I28" s="4">
        <v>21928</v>
      </c>
      <c r="J28" s="4">
        <v>22530</v>
      </c>
      <c r="K28" s="16">
        <v>5.8</v>
      </c>
      <c r="L28" s="73">
        <v>2.7</v>
      </c>
      <c r="M28" s="278">
        <v>475330</v>
      </c>
      <c r="N28" s="278">
        <v>526957</v>
      </c>
      <c r="O28" s="16">
        <v>3.3</v>
      </c>
      <c r="P28" s="73">
        <v>10.9</v>
      </c>
      <c r="Q28" s="46"/>
      <c r="R28" s="292"/>
      <c r="S28" s="287"/>
      <c r="T28" s="46"/>
      <c r="U28" s="46"/>
      <c r="V28" s="373"/>
      <c r="W28" s="63"/>
      <c r="X28" s="53" t="s">
        <v>238</v>
      </c>
      <c r="Y28" s="51" t="s">
        <v>212</v>
      </c>
      <c r="Z28" s="278">
        <v>85021</v>
      </c>
      <c r="AA28" s="278">
        <v>89279</v>
      </c>
      <c r="AB28" s="16">
        <v>5</v>
      </c>
      <c r="AC28" s="73">
        <v>5</v>
      </c>
      <c r="AD28" s="278">
        <v>265186</v>
      </c>
      <c r="AE28" s="278">
        <v>301244</v>
      </c>
      <c r="AF28" s="16">
        <v>3.2</v>
      </c>
      <c r="AG28" s="73">
        <v>13.6</v>
      </c>
      <c r="AH28" s="278">
        <v>201445</v>
      </c>
      <c r="AI28" s="278">
        <v>212071</v>
      </c>
      <c r="AJ28" s="16">
        <v>3.6</v>
      </c>
      <c r="AK28" s="73">
        <v>5.3</v>
      </c>
      <c r="AL28" s="278">
        <v>17876</v>
      </c>
      <c r="AM28" s="278">
        <v>10506</v>
      </c>
      <c r="AN28" s="16">
        <v>2.1</v>
      </c>
      <c r="AO28" s="73">
        <v>-41.2</v>
      </c>
      <c r="AQ28" s="292"/>
      <c r="AR28" s="287"/>
    </row>
    <row r="29" spans="1:44" ht="13.5" customHeight="1">
      <c r="A29" s="370"/>
      <c r="B29" s="63"/>
      <c r="C29" s="53" t="s">
        <v>105</v>
      </c>
      <c r="D29" s="51" t="s">
        <v>213</v>
      </c>
      <c r="E29" s="190">
        <v>291</v>
      </c>
      <c r="F29" s="4">
        <v>278</v>
      </c>
      <c r="G29" s="16">
        <v>2.8</v>
      </c>
      <c r="H29" s="73">
        <v>-4.5</v>
      </c>
      <c r="I29" s="4">
        <v>9716</v>
      </c>
      <c r="J29" s="4">
        <v>9341</v>
      </c>
      <c r="K29" s="16">
        <v>2.4</v>
      </c>
      <c r="L29" s="73">
        <v>-3.9</v>
      </c>
      <c r="M29" s="278">
        <v>263775</v>
      </c>
      <c r="N29" s="278">
        <v>279603</v>
      </c>
      <c r="O29" s="16">
        <v>1.7</v>
      </c>
      <c r="P29" s="73">
        <v>6</v>
      </c>
      <c r="Q29" s="46"/>
      <c r="R29" s="292"/>
      <c r="S29" s="287"/>
      <c r="T29" s="46"/>
      <c r="U29" s="46"/>
      <c r="V29" s="373"/>
      <c r="W29" s="63"/>
      <c r="X29" s="53" t="s">
        <v>105</v>
      </c>
      <c r="Y29" s="51" t="s">
        <v>213</v>
      </c>
      <c r="Z29" s="278">
        <v>44924</v>
      </c>
      <c r="AA29" s="278">
        <v>45004</v>
      </c>
      <c r="AB29" s="16">
        <v>2.5</v>
      </c>
      <c r="AC29" s="73">
        <v>0.2</v>
      </c>
      <c r="AD29" s="278">
        <v>153109</v>
      </c>
      <c r="AE29" s="278">
        <v>164057</v>
      </c>
      <c r="AF29" s="16">
        <v>1.7</v>
      </c>
      <c r="AG29" s="73">
        <v>7.2</v>
      </c>
      <c r="AH29" s="278">
        <v>106590</v>
      </c>
      <c r="AI29" s="278">
        <v>109884</v>
      </c>
      <c r="AJ29" s="16">
        <v>1.9</v>
      </c>
      <c r="AK29" s="73">
        <v>3.1</v>
      </c>
      <c r="AL29" s="278">
        <v>6429</v>
      </c>
      <c r="AM29" s="278">
        <v>10223</v>
      </c>
      <c r="AN29" s="16">
        <v>2</v>
      </c>
      <c r="AO29" s="73">
        <v>59</v>
      </c>
      <c r="AQ29" s="292"/>
      <c r="AR29" s="287"/>
    </row>
    <row r="30" spans="1:44" ht="13.5" customHeight="1">
      <c r="A30" s="370"/>
      <c r="B30" s="63"/>
      <c r="C30" s="53" t="s">
        <v>106</v>
      </c>
      <c r="D30" s="51" t="s">
        <v>214</v>
      </c>
      <c r="E30" s="190">
        <v>1080</v>
      </c>
      <c r="F30" s="4">
        <v>1066</v>
      </c>
      <c r="G30" s="16">
        <v>10.9</v>
      </c>
      <c r="H30" s="73">
        <v>-1.3</v>
      </c>
      <c r="I30" s="4">
        <v>28289</v>
      </c>
      <c r="J30" s="4">
        <v>28088</v>
      </c>
      <c r="K30" s="16">
        <v>7.3</v>
      </c>
      <c r="L30" s="73">
        <v>-0.7</v>
      </c>
      <c r="M30" s="278">
        <v>731350</v>
      </c>
      <c r="N30" s="278">
        <v>720444</v>
      </c>
      <c r="O30" s="16">
        <v>4.5</v>
      </c>
      <c r="P30" s="73">
        <v>-1.5</v>
      </c>
      <c r="Q30" s="46"/>
      <c r="R30" s="292"/>
      <c r="S30" s="287"/>
      <c r="T30" s="46"/>
      <c r="U30" s="46"/>
      <c r="V30" s="373"/>
      <c r="W30" s="63"/>
      <c r="X30" s="53" t="s">
        <v>106</v>
      </c>
      <c r="Y30" s="51" t="s">
        <v>214</v>
      </c>
      <c r="Z30" s="278">
        <v>136673</v>
      </c>
      <c r="AA30" s="278">
        <v>139403</v>
      </c>
      <c r="AB30" s="16">
        <v>7.8</v>
      </c>
      <c r="AC30" s="73">
        <v>2</v>
      </c>
      <c r="AD30" s="278">
        <v>398988</v>
      </c>
      <c r="AE30" s="278">
        <v>384306</v>
      </c>
      <c r="AF30" s="16">
        <v>4</v>
      </c>
      <c r="AG30" s="73">
        <v>-3.7</v>
      </c>
      <c r="AH30" s="278">
        <v>325315</v>
      </c>
      <c r="AI30" s="278">
        <v>323910</v>
      </c>
      <c r="AJ30" s="16">
        <v>5.5</v>
      </c>
      <c r="AK30" s="73">
        <v>-0.4</v>
      </c>
      <c r="AL30" s="278">
        <v>13794</v>
      </c>
      <c r="AM30" s="278">
        <v>14123</v>
      </c>
      <c r="AN30" s="16">
        <v>2.8</v>
      </c>
      <c r="AO30" s="73">
        <v>2.4</v>
      </c>
      <c r="AQ30" s="292"/>
      <c r="AR30" s="287"/>
    </row>
    <row r="31" spans="1:44" ht="13.5" customHeight="1">
      <c r="A31" s="370"/>
      <c r="B31" s="63"/>
      <c r="C31" s="53" t="s">
        <v>107</v>
      </c>
      <c r="D31" s="51" t="s">
        <v>215</v>
      </c>
      <c r="E31" s="190">
        <v>148</v>
      </c>
      <c r="F31" s="4">
        <v>143</v>
      </c>
      <c r="G31" s="16">
        <v>1.5</v>
      </c>
      <c r="H31" s="73">
        <v>-3.4</v>
      </c>
      <c r="I31" s="4">
        <v>9721</v>
      </c>
      <c r="J31" s="4">
        <v>9623</v>
      </c>
      <c r="K31" s="16">
        <v>2.5</v>
      </c>
      <c r="L31" s="73">
        <v>-1</v>
      </c>
      <c r="M31" s="278">
        <v>243581</v>
      </c>
      <c r="N31" s="278">
        <v>254416</v>
      </c>
      <c r="O31" s="16">
        <v>1.6</v>
      </c>
      <c r="P31" s="73">
        <v>4.4</v>
      </c>
      <c r="Q31" s="46"/>
      <c r="R31" s="292"/>
      <c r="S31" s="287"/>
      <c r="T31" s="46"/>
      <c r="U31" s="46"/>
      <c r="V31" s="373"/>
      <c r="W31" s="63"/>
      <c r="X31" s="53" t="s">
        <v>107</v>
      </c>
      <c r="Y31" s="51" t="s">
        <v>215</v>
      </c>
      <c r="Z31" s="278">
        <v>47799</v>
      </c>
      <c r="AA31" s="278">
        <v>45777</v>
      </c>
      <c r="AB31" s="16">
        <v>2.6</v>
      </c>
      <c r="AC31" s="73">
        <v>-4.2</v>
      </c>
      <c r="AD31" s="278">
        <v>130026</v>
      </c>
      <c r="AE31" s="278">
        <v>129744</v>
      </c>
      <c r="AF31" s="16">
        <v>1.4</v>
      </c>
      <c r="AG31" s="73">
        <v>-0.2</v>
      </c>
      <c r="AH31" s="278">
        <v>108729</v>
      </c>
      <c r="AI31" s="278">
        <v>117361</v>
      </c>
      <c r="AJ31" s="16">
        <v>2</v>
      </c>
      <c r="AK31" s="73">
        <v>7.9</v>
      </c>
      <c r="AL31" s="278">
        <v>8684</v>
      </c>
      <c r="AM31" s="278">
        <v>9671</v>
      </c>
      <c r="AN31" s="16">
        <v>1.9</v>
      </c>
      <c r="AO31" s="73">
        <v>11.4</v>
      </c>
      <c r="AQ31" s="292"/>
      <c r="AR31" s="287"/>
    </row>
    <row r="32" spans="1:44" ht="13.5" customHeight="1">
      <c r="A32" s="370"/>
      <c r="B32" s="63"/>
      <c r="C32" s="53" t="s">
        <v>108</v>
      </c>
      <c r="D32" s="51" t="s">
        <v>216</v>
      </c>
      <c r="E32" s="190">
        <v>144</v>
      </c>
      <c r="F32" s="4">
        <v>141</v>
      </c>
      <c r="G32" s="16">
        <v>1.4</v>
      </c>
      <c r="H32" s="73">
        <v>-2.1</v>
      </c>
      <c r="I32" s="62">
        <v>8302</v>
      </c>
      <c r="J32" s="4">
        <v>9243</v>
      </c>
      <c r="K32" s="16">
        <v>2.4</v>
      </c>
      <c r="L32" s="73">
        <v>11.3</v>
      </c>
      <c r="M32" s="278">
        <v>194952</v>
      </c>
      <c r="N32" s="278">
        <v>227203</v>
      </c>
      <c r="O32" s="16">
        <v>1.4</v>
      </c>
      <c r="P32" s="73">
        <v>16.5</v>
      </c>
      <c r="Q32" s="46"/>
      <c r="R32" s="292"/>
      <c r="S32" s="287"/>
      <c r="T32" s="46"/>
      <c r="U32" s="46"/>
      <c r="V32" s="373"/>
      <c r="W32" s="63"/>
      <c r="X32" s="53" t="s">
        <v>108</v>
      </c>
      <c r="Y32" s="51" t="s">
        <v>216</v>
      </c>
      <c r="Z32" s="278">
        <v>33847</v>
      </c>
      <c r="AA32" s="278">
        <v>39021</v>
      </c>
      <c r="AB32" s="16">
        <v>2.2</v>
      </c>
      <c r="AC32" s="73">
        <v>15.3</v>
      </c>
      <c r="AD32" s="278">
        <v>97670</v>
      </c>
      <c r="AE32" s="278">
        <v>113264</v>
      </c>
      <c r="AF32" s="16">
        <v>1.2</v>
      </c>
      <c r="AG32" s="73">
        <v>16</v>
      </c>
      <c r="AH32" s="278">
        <v>96199</v>
      </c>
      <c r="AI32" s="278">
        <v>112737</v>
      </c>
      <c r="AJ32" s="16">
        <v>1.9</v>
      </c>
      <c r="AK32" s="73">
        <v>17.2</v>
      </c>
      <c r="AL32" s="278">
        <v>11045</v>
      </c>
      <c r="AM32" s="278">
        <v>17901</v>
      </c>
      <c r="AN32" s="16">
        <v>3.5</v>
      </c>
      <c r="AO32" s="73">
        <v>62.1</v>
      </c>
      <c r="AQ32" s="292"/>
      <c r="AR32" s="287"/>
    </row>
    <row r="33" spans="1:44" ht="22.5" customHeight="1">
      <c r="A33" s="370"/>
      <c r="B33" s="63"/>
      <c r="C33" s="53" t="s">
        <v>109</v>
      </c>
      <c r="D33" s="51" t="s">
        <v>217</v>
      </c>
      <c r="E33" s="190">
        <v>579</v>
      </c>
      <c r="F33" s="4">
        <v>581</v>
      </c>
      <c r="G33" s="16">
        <v>5.9</v>
      </c>
      <c r="H33" s="73">
        <v>0.3</v>
      </c>
      <c r="I33" s="62">
        <v>41466</v>
      </c>
      <c r="J33" s="4">
        <v>43251</v>
      </c>
      <c r="K33" s="16">
        <v>11.2</v>
      </c>
      <c r="L33" s="73">
        <v>4.3</v>
      </c>
      <c r="M33" s="278">
        <v>1810183</v>
      </c>
      <c r="N33" s="278">
        <v>2051248</v>
      </c>
      <c r="O33" s="16">
        <v>12.8</v>
      </c>
      <c r="P33" s="73">
        <v>13.3</v>
      </c>
      <c r="Q33" s="46"/>
      <c r="R33" s="292"/>
      <c r="S33" s="287"/>
      <c r="T33" s="46"/>
      <c r="U33" s="46"/>
      <c r="V33" s="373"/>
      <c r="W33" s="63"/>
      <c r="X33" s="53" t="s">
        <v>109</v>
      </c>
      <c r="Y33" s="51" t="s">
        <v>217</v>
      </c>
      <c r="Z33" s="278">
        <v>212985</v>
      </c>
      <c r="AA33" s="278">
        <v>228555</v>
      </c>
      <c r="AB33" s="16">
        <v>12.9</v>
      </c>
      <c r="AC33" s="73">
        <v>7.3</v>
      </c>
      <c r="AD33" s="278">
        <v>1105673</v>
      </c>
      <c r="AE33" s="278">
        <v>1243962</v>
      </c>
      <c r="AF33" s="16">
        <v>13.1</v>
      </c>
      <c r="AG33" s="73">
        <v>12.5</v>
      </c>
      <c r="AH33" s="278">
        <v>677551</v>
      </c>
      <c r="AI33" s="278">
        <v>767935</v>
      </c>
      <c r="AJ33" s="16">
        <v>13</v>
      </c>
      <c r="AK33" s="73">
        <v>13.3</v>
      </c>
      <c r="AL33" s="278">
        <v>53040</v>
      </c>
      <c r="AM33" s="278">
        <v>67861</v>
      </c>
      <c r="AN33" s="16">
        <v>13.3</v>
      </c>
      <c r="AO33" s="73">
        <v>27.9</v>
      </c>
      <c r="AQ33" s="292"/>
      <c r="AR33" s="287"/>
    </row>
    <row r="34" spans="1:44" ht="13.5" customHeight="1">
      <c r="A34" s="370"/>
      <c r="B34" s="63"/>
      <c r="C34" s="53" t="s">
        <v>110</v>
      </c>
      <c r="D34" s="51" t="s">
        <v>218</v>
      </c>
      <c r="E34" s="190">
        <v>57</v>
      </c>
      <c r="F34" s="4">
        <v>53</v>
      </c>
      <c r="G34" s="16">
        <v>0.5</v>
      </c>
      <c r="H34" s="73">
        <v>-7</v>
      </c>
      <c r="I34" s="4">
        <v>7830</v>
      </c>
      <c r="J34" s="4">
        <v>7700</v>
      </c>
      <c r="K34" s="16">
        <v>2</v>
      </c>
      <c r="L34" s="73">
        <v>-1.7</v>
      </c>
      <c r="M34" s="278">
        <v>395997</v>
      </c>
      <c r="N34" s="278">
        <v>523308</v>
      </c>
      <c r="O34" s="16">
        <v>3.3</v>
      </c>
      <c r="P34" s="73">
        <v>32.1</v>
      </c>
      <c r="Q34" s="46"/>
      <c r="R34" s="292"/>
      <c r="S34" s="287"/>
      <c r="T34" s="46"/>
      <c r="U34" s="46"/>
      <c r="V34" s="373"/>
      <c r="W34" s="63"/>
      <c r="X34" s="53" t="s">
        <v>110</v>
      </c>
      <c r="Y34" s="51" t="s">
        <v>218</v>
      </c>
      <c r="Z34" s="278">
        <v>52604</v>
      </c>
      <c r="AA34" s="278">
        <v>49140</v>
      </c>
      <c r="AB34" s="16">
        <v>2.8</v>
      </c>
      <c r="AC34" s="73">
        <v>-6.6</v>
      </c>
      <c r="AD34" s="278">
        <v>277500</v>
      </c>
      <c r="AE34" s="278">
        <v>384605</v>
      </c>
      <c r="AF34" s="16">
        <v>4</v>
      </c>
      <c r="AG34" s="73">
        <v>38.6</v>
      </c>
      <c r="AH34" s="278">
        <v>114818</v>
      </c>
      <c r="AI34" s="278">
        <v>132036</v>
      </c>
      <c r="AJ34" s="16">
        <v>2.2</v>
      </c>
      <c r="AK34" s="73">
        <v>15</v>
      </c>
      <c r="AL34" s="278">
        <v>6727</v>
      </c>
      <c r="AM34" s="278">
        <v>4388</v>
      </c>
      <c r="AN34" s="16">
        <v>0.9</v>
      </c>
      <c r="AO34" s="73">
        <v>-34.8</v>
      </c>
      <c r="AQ34" s="292"/>
      <c r="AR34" s="287"/>
    </row>
    <row r="35" spans="1:44" ht="13.5" customHeight="1">
      <c r="A35" s="370"/>
      <c r="B35" s="63"/>
      <c r="C35" s="53" t="s">
        <v>111</v>
      </c>
      <c r="D35" s="51" t="s">
        <v>219</v>
      </c>
      <c r="E35" s="190">
        <v>1163</v>
      </c>
      <c r="F35" s="4">
        <v>1118</v>
      </c>
      <c r="G35" s="16">
        <v>11.4</v>
      </c>
      <c r="H35" s="73">
        <v>-3.9</v>
      </c>
      <c r="I35" s="4">
        <v>84258</v>
      </c>
      <c r="J35" s="4">
        <v>81946</v>
      </c>
      <c r="K35" s="16">
        <v>21.2</v>
      </c>
      <c r="L35" s="73">
        <v>-2.7</v>
      </c>
      <c r="M35" s="278">
        <v>4414240</v>
      </c>
      <c r="N35" s="278">
        <v>4224897</v>
      </c>
      <c r="O35" s="16">
        <v>26.3</v>
      </c>
      <c r="P35" s="73">
        <v>-4.3</v>
      </c>
      <c r="Q35" s="46"/>
      <c r="R35" s="292"/>
      <c r="S35" s="287"/>
      <c r="T35" s="46"/>
      <c r="U35" s="46"/>
      <c r="V35" s="373"/>
      <c r="W35" s="63"/>
      <c r="X35" s="53" t="s">
        <v>111</v>
      </c>
      <c r="Y35" s="51" t="s">
        <v>219</v>
      </c>
      <c r="Z35" s="278">
        <v>434466</v>
      </c>
      <c r="AA35" s="278">
        <v>430252</v>
      </c>
      <c r="AB35" s="16">
        <v>24.2</v>
      </c>
      <c r="AC35" s="73">
        <v>-1</v>
      </c>
      <c r="AD35" s="278">
        <v>2742343</v>
      </c>
      <c r="AE35" s="278">
        <v>2714750</v>
      </c>
      <c r="AF35" s="16">
        <v>28.5</v>
      </c>
      <c r="AG35" s="73">
        <v>-1</v>
      </c>
      <c r="AH35" s="278">
        <v>1647896</v>
      </c>
      <c r="AI35" s="278">
        <v>1472965</v>
      </c>
      <c r="AJ35" s="16">
        <v>24.9</v>
      </c>
      <c r="AK35" s="73">
        <v>-10.6</v>
      </c>
      <c r="AL35" s="278">
        <v>107873</v>
      </c>
      <c r="AM35" s="278">
        <v>135295</v>
      </c>
      <c r="AN35" s="16">
        <v>26.5</v>
      </c>
      <c r="AO35" s="73">
        <v>25.4</v>
      </c>
      <c r="AQ35" s="292"/>
      <c r="AR35" s="287"/>
    </row>
    <row r="36" spans="1:44" ht="13.5" customHeight="1">
      <c r="A36" s="370"/>
      <c r="B36" s="63"/>
      <c r="C36" s="53" t="s">
        <v>112</v>
      </c>
      <c r="D36" s="51" t="s">
        <v>220</v>
      </c>
      <c r="E36" s="190">
        <v>377</v>
      </c>
      <c r="F36" s="4">
        <v>363</v>
      </c>
      <c r="G36" s="16">
        <v>3.7</v>
      </c>
      <c r="H36" s="73">
        <v>-3.7</v>
      </c>
      <c r="I36" s="4">
        <v>10927</v>
      </c>
      <c r="J36" s="4">
        <v>10849</v>
      </c>
      <c r="K36" s="16">
        <v>2.8</v>
      </c>
      <c r="L36" s="73">
        <v>-0.7</v>
      </c>
      <c r="M36" s="278">
        <v>265217</v>
      </c>
      <c r="N36" s="278">
        <v>285703</v>
      </c>
      <c r="O36" s="16">
        <v>1.8</v>
      </c>
      <c r="P36" s="73">
        <v>7.7</v>
      </c>
      <c r="Q36" s="46"/>
      <c r="R36" s="292"/>
      <c r="S36" s="287"/>
      <c r="T36" s="46"/>
      <c r="U36" s="46"/>
      <c r="V36" s="373"/>
      <c r="W36" s="63"/>
      <c r="X36" s="53" t="s">
        <v>112</v>
      </c>
      <c r="Y36" s="51" t="s">
        <v>220</v>
      </c>
      <c r="Z36" s="278">
        <v>50562</v>
      </c>
      <c r="AA36" s="278">
        <v>48499</v>
      </c>
      <c r="AB36" s="16">
        <v>2.7</v>
      </c>
      <c r="AC36" s="73">
        <v>-4.1</v>
      </c>
      <c r="AD36" s="278">
        <v>139283</v>
      </c>
      <c r="AE36" s="278">
        <v>152672</v>
      </c>
      <c r="AF36" s="16">
        <v>1.6</v>
      </c>
      <c r="AG36" s="73">
        <v>9.6</v>
      </c>
      <c r="AH36" s="278">
        <v>123136</v>
      </c>
      <c r="AI36" s="278">
        <v>129020</v>
      </c>
      <c r="AJ36" s="16">
        <v>2.2</v>
      </c>
      <c r="AK36" s="73">
        <v>4.8</v>
      </c>
      <c r="AL36" s="284">
        <v>6184</v>
      </c>
      <c r="AM36" s="284">
        <v>10779</v>
      </c>
      <c r="AN36" s="70">
        <v>2.1</v>
      </c>
      <c r="AO36" s="94">
        <v>74.3</v>
      </c>
      <c r="AQ36" s="292"/>
      <c r="AR36" s="287"/>
    </row>
    <row r="37" spans="1:44" ht="13.5" customHeight="1">
      <c r="A37" s="370"/>
      <c r="B37" s="63"/>
      <c r="C37" s="54"/>
      <c r="D37" s="52"/>
      <c r="E37" s="20"/>
      <c r="F37" s="20"/>
      <c r="G37" s="19"/>
      <c r="H37" s="85"/>
      <c r="I37" s="20"/>
      <c r="J37" s="20"/>
      <c r="K37" s="19"/>
      <c r="L37" s="85"/>
      <c r="M37" s="20"/>
      <c r="N37" s="20"/>
      <c r="O37" s="19"/>
      <c r="P37" s="85"/>
      <c r="Q37" s="46"/>
      <c r="R37" s="290"/>
      <c r="S37" s="285"/>
      <c r="T37" s="46"/>
      <c r="U37" s="46"/>
      <c r="V37" s="373"/>
      <c r="W37" s="63"/>
      <c r="X37" s="17"/>
      <c r="Y37" s="32"/>
      <c r="Z37" s="20"/>
      <c r="AA37" s="20"/>
      <c r="AB37" s="19"/>
      <c r="AC37" s="85"/>
      <c r="AD37" s="20"/>
      <c r="AE37" s="20"/>
      <c r="AF37" s="19"/>
      <c r="AG37" s="85"/>
      <c r="AH37" s="20"/>
      <c r="AI37" s="20"/>
      <c r="AJ37" s="19"/>
      <c r="AK37" s="85"/>
      <c r="AL37" s="20"/>
      <c r="AM37" s="20"/>
      <c r="AN37" s="19"/>
      <c r="AO37" s="85"/>
      <c r="AQ37" s="292"/>
      <c r="AR37" s="287"/>
    </row>
    <row r="38" spans="1:44" ht="16.5" customHeight="1">
      <c r="A38" s="370"/>
      <c r="B38" s="63"/>
      <c r="D38" s="49" t="s">
        <v>113</v>
      </c>
      <c r="Q38" s="46"/>
      <c r="R38" s="290"/>
      <c r="S38" s="285"/>
      <c r="T38" s="46"/>
      <c r="U38" s="46"/>
      <c r="V38" s="373"/>
      <c r="W38" s="63"/>
      <c r="Y38" s="49" t="s">
        <v>113</v>
      </c>
      <c r="AQ38" s="290"/>
      <c r="AR38" s="285"/>
    </row>
    <row r="39" spans="1:43" ht="13.5">
      <c r="A39" s="63"/>
      <c r="B39" s="63"/>
      <c r="N39" s="353"/>
      <c r="O39" s="352"/>
      <c r="P39" s="354"/>
      <c r="Q39" s="362"/>
      <c r="R39" s="360"/>
      <c r="S39" s="363"/>
      <c r="T39" s="362"/>
      <c r="U39" s="362"/>
      <c r="V39" s="364"/>
      <c r="W39" s="364"/>
      <c r="X39" s="355"/>
      <c r="Y39" s="355"/>
      <c r="Z39" s="353"/>
      <c r="AA39" s="353"/>
      <c r="AB39" s="352"/>
      <c r="AC39" s="354"/>
      <c r="AF39" s="352"/>
      <c r="AG39" s="354"/>
      <c r="AH39" s="353"/>
      <c r="AI39" s="353"/>
      <c r="AJ39" s="352"/>
      <c r="AK39" s="354"/>
      <c r="AL39" s="353"/>
      <c r="AM39" s="353"/>
      <c r="AN39" s="352"/>
      <c r="AO39" s="354"/>
      <c r="AP39" s="194"/>
      <c r="AQ39" s="360"/>
    </row>
    <row r="40" spans="3:44" s="35" customFormat="1" ht="13.5">
      <c r="C40" s="168"/>
      <c r="D40" s="168"/>
      <c r="E40" s="37"/>
      <c r="F40" s="37"/>
      <c r="G40" s="169"/>
      <c r="H40" s="92"/>
      <c r="I40" s="37"/>
      <c r="J40" s="37"/>
      <c r="K40" s="169"/>
      <c r="L40" s="92"/>
      <c r="M40" s="37"/>
      <c r="N40" s="312"/>
      <c r="O40" s="312"/>
      <c r="P40" s="312"/>
      <c r="Q40" s="365"/>
      <c r="R40" s="361"/>
      <c r="S40" s="366"/>
      <c r="T40" s="365"/>
      <c r="U40" s="365"/>
      <c r="V40" s="138"/>
      <c r="W40" s="138"/>
      <c r="X40" s="314"/>
      <c r="Y40" s="314"/>
      <c r="Z40" s="250"/>
      <c r="AA40" s="250"/>
      <c r="AB40" s="312"/>
      <c r="AC40" s="313"/>
      <c r="AD40" s="37"/>
      <c r="AE40" s="37"/>
      <c r="AF40" s="312"/>
      <c r="AG40" s="313"/>
      <c r="AH40" s="250"/>
      <c r="AI40" s="250"/>
      <c r="AJ40" s="312"/>
      <c r="AK40" s="313"/>
      <c r="AL40" s="250"/>
      <c r="AM40" s="250"/>
      <c r="AN40" s="312"/>
      <c r="AO40" s="313"/>
      <c r="AP40" s="138"/>
      <c r="AQ40" s="361"/>
      <c r="AR40" s="289"/>
    </row>
    <row r="41" spans="3:44" s="35" customFormat="1" ht="13.5">
      <c r="C41" s="168"/>
      <c r="D41" s="168"/>
      <c r="E41" s="37"/>
      <c r="F41" s="37"/>
      <c r="G41" s="169"/>
      <c r="H41" s="92"/>
      <c r="I41" s="37"/>
      <c r="J41" s="37"/>
      <c r="K41" s="169"/>
      <c r="L41" s="169"/>
      <c r="M41" s="37"/>
      <c r="N41" s="312"/>
      <c r="O41" s="312"/>
      <c r="P41" s="312"/>
      <c r="Q41" s="365"/>
      <c r="R41" s="361"/>
      <c r="S41" s="366"/>
      <c r="T41" s="365"/>
      <c r="U41" s="365"/>
      <c r="V41" s="138"/>
      <c r="W41" s="138"/>
      <c r="X41" s="314"/>
      <c r="Y41" s="314"/>
      <c r="Z41" s="250"/>
      <c r="AA41" s="250"/>
      <c r="AB41" s="312"/>
      <c r="AC41" s="313"/>
      <c r="AD41" s="250"/>
      <c r="AE41" s="250"/>
      <c r="AF41" s="312"/>
      <c r="AG41" s="313"/>
      <c r="AH41" s="250"/>
      <c r="AI41" s="250"/>
      <c r="AJ41" s="312"/>
      <c r="AK41" s="312"/>
      <c r="AL41" s="250"/>
      <c r="AM41" s="250"/>
      <c r="AN41" s="312"/>
      <c r="AO41" s="313"/>
      <c r="AP41" s="138"/>
      <c r="AQ41" s="361"/>
      <c r="AR41" s="289"/>
    </row>
    <row r="42" spans="3:44" s="35" customFormat="1" ht="13.5">
      <c r="C42" s="168"/>
      <c r="D42" s="168"/>
      <c r="E42" s="37"/>
      <c r="F42" s="37"/>
      <c r="G42" s="169"/>
      <c r="H42" s="92"/>
      <c r="I42" s="37"/>
      <c r="J42" s="37"/>
      <c r="K42" s="169"/>
      <c r="L42" s="169"/>
      <c r="M42" s="37"/>
      <c r="N42" s="312"/>
      <c r="O42" s="312"/>
      <c r="P42" s="312"/>
      <c r="Q42" s="365"/>
      <c r="R42" s="361"/>
      <c r="S42" s="366"/>
      <c r="T42" s="365"/>
      <c r="U42" s="365"/>
      <c r="V42" s="138"/>
      <c r="W42" s="138"/>
      <c r="X42" s="314"/>
      <c r="Y42" s="314"/>
      <c r="Z42" s="250"/>
      <c r="AA42" s="250"/>
      <c r="AB42" s="312"/>
      <c r="AC42" s="313"/>
      <c r="AD42" s="250"/>
      <c r="AE42" s="250"/>
      <c r="AF42" s="312"/>
      <c r="AG42" s="313"/>
      <c r="AH42" s="250"/>
      <c r="AI42" s="250"/>
      <c r="AJ42" s="312"/>
      <c r="AK42" s="312"/>
      <c r="AL42" s="250"/>
      <c r="AM42" s="250"/>
      <c r="AN42" s="312"/>
      <c r="AO42" s="313"/>
      <c r="AP42" s="138"/>
      <c r="AQ42" s="361"/>
      <c r="AR42" s="289"/>
    </row>
    <row r="43" spans="1:44" s="35" customFormat="1" ht="13.5">
      <c r="A43" s="138"/>
      <c r="B43" s="138"/>
      <c r="C43" s="311"/>
      <c r="D43" s="311"/>
      <c r="E43" s="250"/>
      <c r="F43" s="250"/>
      <c r="G43" s="312"/>
      <c r="H43" s="313"/>
      <c r="I43" s="37"/>
      <c r="J43" s="37"/>
      <c r="K43" s="169"/>
      <c r="L43" s="169"/>
      <c r="M43" s="37"/>
      <c r="N43" s="312"/>
      <c r="O43" s="312"/>
      <c r="P43" s="312"/>
      <c r="Q43" s="365"/>
      <c r="R43" s="361"/>
      <c r="S43" s="366"/>
      <c r="T43" s="365"/>
      <c r="U43" s="365"/>
      <c r="V43" s="138"/>
      <c r="W43" s="138"/>
      <c r="X43" s="314"/>
      <c r="Y43" s="314"/>
      <c r="Z43" s="250"/>
      <c r="AA43" s="250"/>
      <c r="AB43" s="312"/>
      <c r="AC43" s="313"/>
      <c r="AD43" s="250"/>
      <c r="AE43" s="250"/>
      <c r="AF43" s="312"/>
      <c r="AG43" s="313"/>
      <c r="AH43" s="250"/>
      <c r="AI43" s="250"/>
      <c r="AJ43" s="312"/>
      <c r="AK43" s="312"/>
      <c r="AL43" s="250"/>
      <c r="AM43" s="250"/>
      <c r="AN43" s="312"/>
      <c r="AO43" s="313"/>
      <c r="AP43" s="138"/>
      <c r="AQ43" s="361"/>
      <c r="AR43" s="289"/>
    </row>
    <row r="44" spans="1:44" s="35" customFormat="1" ht="13.5">
      <c r="A44" s="138"/>
      <c r="B44" s="138"/>
      <c r="C44" s="311"/>
      <c r="D44" s="311"/>
      <c r="E44" s="250"/>
      <c r="F44" s="250"/>
      <c r="G44" s="312"/>
      <c r="H44" s="313"/>
      <c r="I44" s="37"/>
      <c r="J44" s="37"/>
      <c r="K44" s="169"/>
      <c r="L44" s="169"/>
      <c r="M44" s="37"/>
      <c r="N44" s="312"/>
      <c r="O44" s="312"/>
      <c r="P44" s="312"/>
      <c r="Q44" s="365"/>
      <c r="R44" s="361"/>
      <c r="S44" s="366"/>
      <c r="T44" s="365"/>
      <c r="U44" s="365"/>
      <c r="V44" s="138"/>
      <c r="W44" s="138"/>
      <c r="X44" s="314"/>
      <c r="Y44" s="314"/>
      <c r="Z44" s="250"/>
      <c r="AA44" s="250"/>
      <c r="AB44" s="312"/>
      <c r="AC44" s="313"/>
      <c r="AD44" s="250"/>
      <c r="AE44" s="250"/>
      <c r="AF44" s="312"/>
      <c r="AG44" s="313"/>
      <c r="AH44" s="250"/>
      <c r="AI44" s="250"/>
      <c r="AJ44" s="312"/>
      <c r="AK44" s="312"/>
      <c r="AL44" s="250"/>
      <c r="AM44" s="250"/>
      <c r="AN44" s="312"/>
      <c r="AO44" s="313"/>
      <c r="AP44" s="138"/>
      <c r="AQ44" s="361"/>
      <c r="AR44" s="289"/>
    </row>
    <row r="45" spans="1:44" s="35" customFormat="1" ht="13.5">
      <c r="A45" s="138"/>
      <c r="B45" s="138"/>
      <c r="C45" s="311"/>
      <c r="D45" s="311"/>
      <c r="E45" s="250"/>
      <c r="F45" s="250"/>
      <c r="G45" s="312"/>
      <c r="H45" s="313"/>
      <c r="I45" s="37"/>
      <c r="J45" s="37"/>
      <c r="K45" s="169"/>
      <c r="L45" s="169"/>
      <c r="M45" s="37"/>
      <c r="N45" s="312"/>
      <c r="O45" s="312"/>
      <c r="P45" s="312"/>
      <c r="Q45" s="365"/>
      <c r="R45" s="361"/>
      <c r="S45" s="366"/>
      <c r="T45" s="365"/>
      <c r="U45" s="365"/>
      <c r="V45" s="138"/>
      <c r="W45" s="138"/>
      <c r="X45" s="314"/>
      <c r="Y45" s="314"/>
      <c r="Z45" s="250"/>
      <c r="AA45" s="250"/>
      <c r="AB45" s="315"/>
      <c r="AC45" s="313"/>
      <c r="AD45" s="250"/>
      <c r="AE45" s="250"/>
      <c r="AF45" s="312"/>
      <c r="AG45" s="313"/>
      <c r="AH45" s="250"/>
      <c r="AI45" s="250"/>
      <c r="AJ45" s="312"/>
      <c r="AK45" s="312"/>
      <c r="AL45" s="250"/>
      <c r="AM45" s="250"/>
      <c r="AN45" s="312"/>
      <c r="AO45" s="313"/>
      <c r="AP45" s="138"/>
      <c r="AQ45" s="361"/>
      <c r="AR45" s="289"/>
    </row>
    <row r="46" spans="1:44" s="35" customFormat="1" ht="13.5">
      <c r="A46" s="138"/>
      <c r="B46" s="138"/>
      <c r="C46" s="311"/>
      <c r="D46" s="311"/>
      <c r="E46" s="250"/>
      <c r="F46" s="250"/>
      <c r="G46" s="312"/>
      <c r="H46" s="313"/>
      <c r="I46" s="92"/>
      <c r="J46" s="37"/>
      <c r="K46" s="169"/>
      <c r="L46" s="169"/>
      <c r="M46" s="37"/>
      <c r="N46" s="312"/>
      <c r="O46" s="312"/>
      <c r="P46" s="312"/>
      <c r="Q46" s="365"/>
      <c r="R46" s="361"/>
      <c r="S46" s="366"/>
      <c r="T46" s="365"/>
      <c r="U46" s="365"/>
      <c r="V46" s="138"/>
      <c r="W46" s="138"/>
      <c r="X46" s="314"/>
      <c r="Y46" s="314"/>
      <c r="Z46" s="250"/>
      <c r="AA46" s="250"/>
      <c r="AB46" s="315"/>
      <c r="AC46" s="313"/>
      <c r="AD46" s="250"/>
      <c r="AE46" s="250"/>
      <c r="AF46" s="312"/>
      <c r="AG46" s="313"/>
      <c r="AH46" s="250"/>
      <c r="AI46" s="250"/>
      <c r="AJ46" s="312"/>
      <c r="AK46" s="312"/>
      <c r="AL46" s="250"/>
      <c r="AM46" s="250"/>
      <c r="AN46" s="312"/>
      <c r="AO46" s="313"/>
      <c r="AP46" s="138"/>
      <c r="AQ46" s="361"/>
      <c r="AR46" s="289"/>
    </row>
    <row r="47" spans="1:44" s="35" customFormat="1" ht="13.5">
      <c r="A47" s="138"/>
      <c r="B47" s="138"/>
      <c r="C47" s="311"/>
      <c r="D47" s="311"/>
      <c r="E47" s="250"/>
      <c r="F47" s="250"/>
      <c r="G47" s="312"/>
      <c r="H47" s="313"/>
      <c r="I47" s="37"/>
      <c r="J47" s="37"/>
      <c r="K47" s="169"/>
      <c r="L47" s="169"/>
      <c r="M47" s="37"/>
      <c r="N47" s="312"/>
      <c r="O47" s="312"/>
      <c r="P47" s="312"/>
      <c r="Q47" s="365"/>
      <c r="R47" s="361"/>
      <c r="S47" s="366"/>
      <c r="T47" s="365"/>
      <c r="U47" s="365"/>
      <c r="V47" s="138"/>
      <c r="W47" s="138"/>
      <c r="X47" s="314"/>
      <c r="Y47" s="314"/>
      <c r="Z47" s="250"/>
      <c r="AA47" s="250"/>
      <c r="AB47" s="315"/>
      <c r="AC47" s="313"/>
      <c r="AD47" s="250"/>
      <c r="AE47" s="250"/>
      <c r="AF47" s="312"/>
      <c r="AG47" s="313"/>
      <c r="AH47" s="250"/>
      <c r="AI47" s="250"/>
      <c r="AJ47" s="312"/>
      <c r="AK47" s="312"/>
      <c r="AL47" s="250"/>
      <c r="AM47" s="250"/>
      <c r="AN47" s="312"/>
      <c r="AO47" s="313"/>
      <c r="AP47" s="138"/>
      <c r="AQ47" s="361"/>
      <c r="AR47" s="289"/>
    </row>
    <row r="48" spans="1:44" s="35" customFormat="1" ht="13.5">
      <c r="A48" s="138"/>
      <c r="B48" s="138"/>
      <c r="C48" s="311"/>
      <c r="D48" s="311"/>
      <c r="E48" s="250"/>
      <c r="F48" s="250"/>
      <c r="G48" s="312"/>
      <c r="H48" s="313"/>
      <c r="I48" s="37"/>
      <c r="J48" s="37"/>
      <c r="K48" s="169"/>
      <c r="L48" s="169"/>
      <c r="M48" s="37"/>
      <c r="N48" s="312"/>
      <c r="O48" s="312"/>
      <c r="P48" s="312"/>
      <c r="Q48" s="365"/>
      <c r="R48" s="361"/>
      <c r="S48" s="366"/>
      <c r="T48" s="365"/>
      <c r="U48" s="365"/>
      <c r="V48" s="138"/>
      <c r="W48" s="138"/>
      <c r="X48" s="314"/>
      <c r="Y48" s="314"/>
      <c r="Z48" s="250"/>
      <c r="AA48" s="250"/>
      <c r="AB48" s="315"/>
      <c r="AC48" s="313"/>
      <c r="AD48" s="250"/>
      <c r="AE48" s="250"/>
      <c r="AF48" s="312"/>
      <c r="AG48" s="313"/>
      <c r="AH48" s="250"/>
      <c r="AI48" s="250"/>
      <c r="AJ48" s="312"/>
      <c r="AK48" s="312"/>
      <c r="AL48" s="250"/>
      <c r="AM48" s="250"/>
      <c r="AN48" s="312"/>
      <c r="AO48" s="313"/>
      <c r="AP48" s="138"/>
      <c r="AQ48" s="361"/>
      <c r="AR48" s="289"/>
    </row>
    <row r="49" spans="1:44" s="35" customFormat="1" ht="13.5">
      <c r="A49" s="138"/>
      <c r="B49" s="138"/>
      <c r="C49" s="311"/>
      <c r="D49" s="311"/>
      <c r="E49" s="250"/>
      <c r="F49" s="250"/>
      <c r="G49" s="312"/>
      <c r="H49" s="313"/>
      <c r="I49" s="37"/>
      <c r="J49" s="37"/>
      <c r="K49" s="169"/>
      <c r="L49" s="169"/>
      <c r="M49" s="37"/>
      <c r="N49" s="312"/>
      <c r="O49" s="312"/>
      <c r="P49" s="312"/>
      <c r="Q49" s="365"/>
      <c r="R49" s="361"/>
      <c r="S49" s="366"/>
      <c r="T49" s="365"/>
      <c r="U49" s="365"/>
      <c r="V49" s="138"/>
      <c r="W49" s="138"/>
      <c r="X49" s="314"/>
      <c r="Y49" s="314"/>
      <c r="Z49" s="250"/>
      <c r="AA49" s="250"/>
      <c r="AB49" s="315"/>
      <c r="AC49" s="313"/>
      <c r="AD49" s="250"/>
      <c r="AE49" s="250"/>
      <c r="AF49" s="312"/>
      <c r="AG49" s="313"/>
      <c r="AH49" s="250"/>
      <c r="AI49" s="250"/>
      <c r="AJ49" s="312"/>
      <c r="AK49" s="312"/>
      <c r="AL49" s="250"/>
      <c r="AM49" s="250"/>
      <c r="AN49" s="312"/>
      <c r="AO49" s="313"/>
      <c r="AP49" s="138"/>
      <c r="AQ49" s="361"/>
      <c r="AR49" s="289"/>
    </row>
    <row r="50" spans="1:44" s="35" customFormat="1" ht="13.5">
      <c r="A50" s="138"/>
      <c r="B50" s="138"/>
      <c r="C50" s="311"/>
      <c r="D50" s="311"/>
      <c r="E50" s="250"/>
      <c r="F50" s="250"/>
      <c r="G50" s="312"/>
      <c r="H50" s="313"/>
      <c r="I50" s="37"/>
      <c r="J50" s="37"/>
      <c r="K50" s="169"/>
      <c r="L50" s="169"/>
      <c r="M50" s="37"/>
      <c r="N50" s="312"/>
      <c r="O50" s="312"/>
      <c r="P50" s="312"/>
      <c r="Q50" s="365"/>
      <c r="R50" s="361"/>
      <c r="S50" s="366"/>
      <c r="T50" s="365"/>
      <c r="U50" s="365"/>
      <c r="V50" s="138"/>
      <c r="W50" s="138"/>
      <c r="X50" s="314"/>
      <c r="Y50" s="314"/>
      <c r="Z50" s="250"/>
      <c r="AA50" s="250"/>
      <c r="AB50" s="315"/>
      <c r="AC50" s="313"/>
      <c r="AD50" s="250"/>
      <c r="AE50" s="250"/>
      <c r="AF50" s="312"/>
      <c r="AG50" s="313"/>
      <c r="AH50" s="250"/>
      <c r="AI50" s="250"/>
      <c r="AJ50" s="312"/>
      <c r="AK50" s="312"/>
      <c r="AL50" s="250"/>
      <c r="AM50" s="250"/>
      <c r="AN50" s="312"/>
      <c r="AO50" s="313"/>
      <c r="AP50" s="138"/>
      <c r="AQ50" s="361"/>
      <c r="AR50" s="289"/>
    </row>
    <row r="51" spans="1:44" s="35" customFormat="1" ht="13.5">
      <c r="A51" s="138"/>
      <c r="B51" s="138"/>
      <c r="C51" s="311"/>
      <c r="D51" s="311"/>
      <c r="E51" s="250"/>
      <c r="F51" s="250"/>
      <c r="G51" s="312"/>
      <c r="H51" s="313"/>
      <c r="I51" s="37"/>
      <c r="J51" s="37"/>
      <c r="K51" s="169"/>
      <c r="L51" s="169"/>
      <c r="M51" s="37"/>
      <c r="N51" s="312"/>
      <c r="O51" s="312"/>
      <c r="P51" s="312"/>
      <c r="Q51" s="365"/>
      <c r="R51" s="361"/>
      <c r="S51" s="366"/>
      <c r="T51" s="365"/>
      <c r="U51" s="365"/>
      <c r="V51" s="138"/>
      <c r="W51" s="138"/>
      <c r="X51" s="314"/>
      <c r="Y51" s="314"/>
      <c r="Z51" s="250"/>
      <c r="AA51" s="250"/>
      <c r="AB51" s="315"/>
      <c r="AC51" s="313"/>
      <c r="AD51" s="250"/>
      <c r="AE51" s="250"/>
      <c r="AF51" s="312"/>
      <c r="AG51" s="313"/>
      <c r="AH51" s="250"/>
      <c r="AI51" s="250"/>
      <c r="AJ51" s="312"/>
      <c r="AK51" s="312"/>
      <c r="AL51" s="250"/>
      <c r="AM51" s="250"/>
      <c r="AN51" s="312"/>
      <c r="AO51" s="313"/>
      <c r="AP51" s="138"/>
      <c r="AQ51" s="361"/>
      <c r="AR51" s="289"/>
    </row>
    <row r="52" spans="1:44" s="35" customFormat="1" ht="13.5">
      <c r="A52" s="138"/>
      <c r="B52" s="138"/>
      <c r="C52" s="311"/>
      <c r="D52" s="311"/>
      <c r="E52" s="250"/>
      <c r="F52" s="250"/>
      <c r="G52" s="312"/>
      <c r="H52" s="313"/>
      <c r="I52" s="37"/>
      <c r="J52" s="37"/>
      <c r="K52" s="169"/>
      <c r="L52" s="169"/>
      <c r="M52" s="37"/>
      <c r="N52" s="312"/>
      <c r="O52" s="312"/>
      <c r="P52" s="312"/>
      <c r="Q52" s="365"/>
      <c r="R52" s="361"/>
      <c r="S52" s="366"/>
      <c r="T52" s="365"/>
      <c r="U52" s="365"/>
      <c r="V52" s="138"/>
      <c r="W52" s="138"/>
      <c r="X52" s="314"/>
      <c r="Y52" s="314"/>
      <c r="Z52" s="250"/>
      <c r="AA52" s="250"/>
      <c r="AB52" s="315"/>
      <c r="AC52" s="313"/>
      <c r="AD52" s="250"/>
      <c r="AE52" s="250"/>
      <c r="AF52" s="312"/>
      <c r="AG52" s="313"/>
      <c r="AH52" s="250"/>
      <c r="AI52" s="250"/>
      <c r="AJ52" s="312"/>
      <c r="AK52" s="312"/>
      <c r="AL52" s="250"/>
      <c r="AM52" s="250"/>
      <c r="AN52" s="312"/>
      <c r="AO52" s="313"/>
      <c r="AP52" s="138"/>
      <c r="AQ52" s="361"/>
      <c r="AR52" s="289"/>
    </row>
    <row r="53" spans="1:44" s="35" customFormat="1" ht="13.5">
      <c r="A53" s="138"/>
      <c r="B53" s="138"/>
      <c r="C53" s="311"/>
      <c r="D53" s="311"/>
      <c r="E53" s="250"/>
      <c r="F53" s="250"/>
      <c r="G53" s="312"/>
      <c r="H53" s="313"/>
      <c r="I53" s="37"/>
      <c r="J53" s="37"/>
      <c r="K53" s="169"/>
      <c r="L53" s="169"/>
      <c r="M53" s="37"/>
      <c r="N53" s="312"/>
      <c r="O53" s="312"/>
      <c r="P53" s="312"/>
      <c r="Q53" s="365"/>
      <c r="R53" s="361"/>
      <c r="S53" s="366"/>
      <c r="T53" s="365"/>
      <c r="U53" s="365"/>
      <c r="V53" s="138"/>
      <c r="W53" s="138"/>
      <c r="X53" s="314"/>
      <c r="Y53" s="314"/>
      <c r="Z53" s="250"/>
      <c r="AA53" s="250"/>
      <c r="AB53" s="315"/>
      <c r="AC53" s="313"/>
      <c r="AD53" s="250"/>
      <c r="AE53" s="250"/>
      <c r="AF53" s="312"/>
      <c r="AG53" s="313"/>
      <c r="AH53" s="250"/>
      <c r="AI53" s="250"/>
      <c r="AJ53" s="312"/>
      <c r="AK53" s="312"/>
      <c r="AL53" s="250"/>
      <c r="AM53" s="250"/>
      <c r="AN53" s="312"/>
      <c r="AO53" s="313"/>
      <c r="AP53" s="138"/>
      <c r="AQ53" s="361"/>
      <c r="AR53" s="289"/>
    </row>
    <row r="54" spans="1:44" s="35" customFormat="1" ht="13.5">
      <c r="A54" s="138"/>
      <c r="B54" s="138"/>
      <c r="C54" s="311"/>
      <c r="D54" s="311"/>
      <c r="E54" s="250"/>
      <c r="F54" s="250"/>
      <c r="G54" s="312"/>
      <c r="H54" s="313"/>
      <c r="I54" s="37"/>
      <c r="J54" s="37"/>
      <c r="K54" s="169"/>
      <c r="L54" s="169"/>
      <c r="M54" s="37"/>
      <c r="N54" s="312"/>
      <c r="O54" s="312"/>
      <c r="P54" s="312"/>
      <c r="Q54" s="365"/>
      <c r="R54" s="361"/>
      <c r="S54" s="366"/>
      <c r="T54" s="365"/>
      <c r="U54" s="365"/>
      <c r="V54" s="138"/>
      <c r="W54" s="138"/>
      <c r="X54" s="314"/>
      <c r="Y54" s="314"/>
      <c r="Z54" s="250"/>
      <c r="AA54" s="250"/>
      <c r="AB54" s="315"/>
      <c r="AC54" s="313"/>
      <c r="AD54" s="250"/>
      <c r="AE54" s="250"/>
      <c r="AF54" s="312"/>
      <c r="AG54" s="313"/>
      <c r="AH54" s="250"/>
      <c r="AI54" s="250"/>
      <c r="AJ54" s="312"/>
      <c r="AK54" s="312"/>
      <c r="AL54" s="250"/>
      <c r="AM54" s="250"/>
      <c r="AN54" s="312"/>
      <c r="AO54" s="313"/>
      <c r="AP54" s="138"/>
      <c r="AQ54" s="361"/>
      <c r="AR54" s="289"/>
    </row>
    <row r="55" spans="1:44" s="35" customFormat="1" ht="13.5">
      <c r="A55" s="138"/>
      <c r="B55" s="138"/>
      <c r="C55" s="311"/>
      <c r="D55" s="311"/>
      <c r="E55" s="250"/>
      <c r="F55" s="250"/>
      <c r="G55" s="312"/>
      <c r="H55" s="313"/>
      <c r="I55" s="37"/>
      <c r="J55" s="37"/>
      <c r="K55" s="169"/>
      <c r="L55" s="169"/>
      <c r="M55" s="37"/>
      <c r="N55" s="312"/>
      <c r="O55" s="312"/>
      <c r="P55" s="312"/>
      <c r="Q55" s="365"/>
      <c r="R55" s="361"/>
      <c r="S55" s="366"/>
      <c r="T55" s="365"/>
      <c r="U55" s="365"/>
      <c r="V55" s="138"/>
      <c r="W55" s="138"/>
      <c r="X55" s="314"/>
      <c r="Y55" s="314"/>
      <c r="Z55" s="250"/>
      <c r="AA55" s="250"/>
      <c r="AB55" s="315"/>
      <c r="AC55" s="313"/>
      <c r="AD55" s="250"/>
      <c r="AE55" s="250"/>
      <c r="AF55" s="312"/>
      <c r="AG55" s="313"/>
      <c r="AH55" s="250"/>
      <c r="AI55" s="250"/>
      <c r="AJ55" s="312"/>
      <c r="AK55" s="312"/>
      <c r="AL55" s="250"/>
      <c r="AM55" s="250"/>
      <c r="AN55" s="312"/>
      <c r="AO55" s="313"/>
      <c r="AP55" s="138"/>
      <c r="AQ55" s="361"/>
      <c r="AR55" s="289"/>
    </row>
    <row r="56" spans="1:44" s="35" customFormat="1" ht="13.5">
      <c r="A56" s="138"/>
      <c r="B56" s="138"/>
      <c r="C56" s="311"/>
      <c r="D56" s="311"/>
      <c r="E56" s="250"/>
      <c r="F56" s="250"/>
      <c r="G56" s="312"/>
      <c r="H56" s="313"/>
      <c r="I56" s="37"/>
      <c r="J56" s="37"/>
      <c r="K56" s="169"/>
      <c r="L56" s="169"/>
      <c r="M56" s="37"/>
      <c r="N56" s="312"/>
      <c r="O56" s="312"/>
      <c r="P56" s="312"/>
      <c r="Q56" s="365"/>
      <c r="R56" s="361"/>
      <c r="S56" s="366"/>
      <c r="T56" s="365"/>
      <c r="U56" s="365"/>
      <c r="V56" s="138"/>
      <c r="W56" s="138"/>
      <c r="X56" s="314"/>
      <c r="Y56" s="314"/>
      <c r="Z56" s="250"/>
      <c r="AA56" s="250"/>
      <c r="AB56" s="315"/>
      <c r="AC56" s="313"/>
      <c r="AD56" s="250"/>
      <c r="AE56" s="250"/>
      <c r="AF56" s="312"/>
      <c r="AG56" s="313"/>
      <c r="AH56" s="250"/>
      <c r="AI56" s="250"/>
      <c r="AJ56" s="312"/>
      <c r="AK56" s="312"/>
      <c r="AL56" s="250"/>
      <c r="AM56" s="250"/>
      <c r="AN56" s="312"/>
      <c r="AO56" s="313"/>
      <c r="AP56" s="138"/>
      <c r="AQ56" s="361"/>
      <c r="AR56" s="289"/>
    </row>
    <row r="57" spans="1:44" s="35" customFormat="1" ht="13.5">
      <c r="A57" s="138"/>
      <c r="B57" s="138"/>
      <c r="C57" s="311"/>
      <c r="D57" s="311"/>
      <c r="E57" s="250"/>
      <c r="F57" s="250"/>
      <c r="G57" s="312"/>
      <c r="H57" s="313"/>
      <c r="I57" s="37"/>
      <c r="J57" s="37"/>
      <c r="K57" s="169"/>
      <c r="L57" s="169"/>
      <c r="M57" s="37"/>
      <c r="N57" s="312"/>
      <c r="O57" s="312"/>
      <c r="P57" s="312"/>
      <c r="Q57" s="365"/>
      <c r="R57" s="361"/>
      <c r="S57" s="366"/>
      <c r="T57" s="365"/>
      <c r="U57" s="365"/>
      <c r="V57" s="138"/>
      <c r="W57" s="138"/>
      <c r="X57" s="314"/>
      <c r="Y57" s="314"/>
      <c r="Z57" s="250"/>
      <c r="AA57" s="250"/>
      <c r="AB57" s="315"/>
      <c r="AC57" s="313"/>
      <c r="AD57" s="250"/>
      <c r="AE57" s="250"/>
      <c r="AF57" s="312"/>
      <c r="AG57" s="313"/>
      <c r="AH57" s="250"/>
      <c r="AI57" s="250"/>
      <c r="AJ57" s="312"/>
      <c r="AK57" s="312"/>
      <c r="AL57" s="250"/>
      <c r="AM57" s="250"/>
      <c r="AN57" s="312"/>
      <c r="AO57" s="313"/>
      <c r="AP57" s="138"/>
      <c r="AQ57" s="361"/>
      <c r="AR57" s="289"/>
    </row>
    <row r="58" spans="1:44" s="35" customFormat="1" ht="13.5">
      <c r="A58" s="138"/>
      <c r="B58" s="138"/>
      <c r="C58" s="311"/>
      <c r="D58" s="311"/>
      <c r="E58" s="250"/>
      <c r="F58" s="250"/>
      <c r="G58" s="312"/>
      <c r="H58" s="313"/>
      <c r="I58" s="37"/>
      <c r="J58" s="37"/>
      <c r="K58" s="169"/>
      <c r="L58" s="169"/>
      <c r="M58" s="37"/>
      <c r="N58" s="312"/>
      <c r="O58" s="312"/>
      <c r="P58" s="312"/>
      <c r="Q58" s="365"/>
      <c r="R58" s="361"/>
      <c r="S58" s="366"/>
      <c r="T58" s="365"/>
      <c r="U58" s="365"/>
      <c r="V58" s="138"/>
      <c r="W58" s="138"/>
      <c r="X58" s="314"/>
      <c r="Y58" s="314"/>
      <c r="Z58" s="250"/>
      <c r="AA58" s="250"/>
      <c r="AB58" s="315"/>
      <c r="AC58" s="313"/>
      <c r="AD58" s="250"/>
      <c r="AE58" s="250"/>
      <c r="AF58" s="312"/>
      <c r="AG58" s="313"/>
      <c r="AH58" s="250"/>
      <c r="AI58" s="250"/>
      <c r="AJ58" s="312"/>
      <c r="AK58" s="312"/>
      <c r="AL58" s="250"/>
      <c r="AM58" s="250"/>
      <c r="AN58" s="312"/>
      <c r="AO58" s="313"/>
      <c r="AP58" s="138"/>
      <c r="AQ58" s="361"/>
      <c r="AR58" s="289"/>
    </row>
    <row r="59" spans="1:44" s="35" customFormat="1" ht="13.5">
      <c r="A59" s="138"/>
      <c r="B59" s="138"/>
      <c r="C59" s="311"/>
      <c r="D59" s="311"/>
      <c r="E59" s="250"/>
      <c r="F59" s="250"/>
      <c r="G59" s="312"/>
      <c r="H59" s="313"/>
      <c r="I59" s="37"/>
      <c r="J59" s="37"/>
      <c r="K59" s="169"/>
      <c r="L59" s="169"/>
      <c r="M59" s="37"/>
      <c r="N59" s="312"/>
      <c r="O59" s="312"/>
      <c r="P59" s="312"/>
      <c r="Q59" s="365"/>
      <c r="R59" s="361"/>
      <c r="S59" s="366"/>
      <c r="T59" s="365"/>
      <c r="U59" s="365"/>
      <c r="V59" s="138"/>
      <c r="W59" s="138"/>
      <c r="X59" s="314"/>
      <c r="Y59" s="314"/>
      <c r="Z59" s="250"/>
      <c r="AA59" s="250"/>
      <c r="AB59" s="315"/>
      <c r="AC59" s="313"/>
      <c r="AD59" s="250"/>
      <c r="AE59" s="250"/>
      <c r="AF59" s="312"/>
      <c r="AG59" s="313"/>
      <c r="AH59" s="250"/>
      <c r="AI59" s="250"/>
      <c r="AJ59" s="312"/>
      <c r="AK59" s="312"/>
      <c r="AL59" s="250"/>
      <c r="AM59" s="250"/>
      <c r="AN59" s="312"/>
      <c r="AO59" s="313"/>
      <c r="AP59" s="138"/>
      <c r="AQ59" s="361"/>
      <c r="AR59" s="289"/>
    </row>
    <row r="60" spans="1:44" s="35" customFormat="1" ht="13.5">
      <c r="A60" s="138"/>
      <c r="B60" s="138"/>
      <c r="C60" s="311"/>
      <c r="D60" s="311"/>
      <c r="E60" s="250"/>
      <c r="F60" s="250"/>
      <c r="G60" s="312"/>
      <c r="H60" s="313"/>
      <c r="I60" s="37"/>
      <c r="J60" s="37"/>
      <c r="K60" s="169"/>
      <c r="L60" s="169"/>
      <c r="M60" s="37"/>
      <c r="N60" s="312"/>
      <c r="O60" s="312"/>
      <c r="P60" s="312"/>
      <c r="Q60" s="365"/>
      <c r="R60" s="361"/>
      <c r="S60" s="366"/>
      <c r="T60" s="365"/>
      <c r="U60" s="365"/>
      <c r="V60" s="138"/>
      <c r="W60" s="138"/>
      <c r="X60" s="314"/>
      <c r="Y60" s="314"/>
      <c r="Z60" s="250"/>
      <c r="AA60" s="250"/>
      <c r="AB60" s="315"/>
      <c r="AC60" s="313"/>
      <c r="AD60" s="250"/>
      <c r="AE60" s="250"/>
      <c r="AF60" s="312"/>
      <c r="AG60" s="313"/>
      <c r="AH60" s="250"/>
      <c r="AI60" s="250"/>
      <c r="AJ60" s="312"/>
      <c r="AK60" s="312"/>
      <c r="AL60" s="250"/>
      <c r="AM60" s="250"/>
      <c r="AN60" s="312"/>
      <c r="AO60" s="313"/>
      <c r="AP60" s="138"/>
      <c r="AQ60" s="361"/>
      <c r="AR60" s="289"/>
    </row>
    <row r="61" spans="1:44" s="35" customFormat="1" ht="13.5">
      <c r="A61" s="138"/>
      <c r="B61" s="138"/>
      <c r="C61" s="311"/>
      <c r="D61" s="311"/>
      <c r="E61" s="250"/>
      <c r="F61" s="250"/>
      <c r="G61" s="312"/>
      <c r="H61" s="313"/>
      <c r="I61" s="37"/>
      <c r="J61" s="37"/>
      <c r="K61" s="169"/>
      <c r="L61" s="169"/>
      <c r="M61" s="37"/>
      <c r="N61" s="312"/>
      <c r="O61" s="312"/>
      <c r="P61" s="312"/>
      <c r="Q61" s="365"/>
      <c r="R61" s="361"/>
      <c r="S61" s="366"/>
      <c r="T61" s="365"/>
      <c r="U61" s="365"/>
      <c r="V61" s="138"/>
      <c r="W61" s="138"/>
      <c r="X61" s="314"/>
      <c r="Y61" s="314"/>
      <c r="Z61" s="250"/>
      <c r="AA61" s="250"/>
      <c r="AB61" s="315"/>
      <c r="AC61" s="313"/>
      <c r="AD61" s="250"/>
      <c r="AE61" s="250"/>
      <c r="AF61" s="312"/>
      <c r="AG61" s="313"/>
      <c r="AH61" s="250"/>
      <c r="AI61" s="250"/>
      <c r="AJ61" s="312"/>
      <c r="AK61" s="312"/>
      <c r="AL61" s="250"/>
      <c r="AM61" s="250"/>
      <c r="AN61" s="312"/>
      <c r="AO61" s="313"/>
      <c r="AP61" s="138"/>
      <c r="AQ61" s="361"/>
      <c r="AR61" s="289"/>
    </row>
    <row r="62" spans="1:44" s="35" customFormat="1" ht="13.5">
      <c r="A62" s="138"/>
      <c r="B62" s="138"/>
      <c r="C62" s="311"/>
      <c r="D62" s="311"/>
      <c r="E62" s="250"/>
      <c r="F62" s="250"/>
      <c r="G62" s="312"/>
      <c r="H62" s="313"/>
      <c r="I62" s="37"/>
      <c r="J62" s="37"/>
      <c r="K62" s="169"/>
      <c r="L62" s="169"/>
      <c r="M62" s="37"/>
      <c r="N62" s="312"/>
      <c r="O62" s="312"/>
      <c r="P62" s="312"/>
      <c r="Q62" s="365"/>
      <c r="R62" s="361"/>
      <c r="S62" s="366"/>
      <c r="T62" s="365"/>
      <c r="U62" s="365"/>
      <c r="V62" s="138"/>
      <c r="W62" s="138"/>
      <c r="X62" s="314"/>
      <c r="Y62" s="314"/>
      <c r="Z62" s="250"/>
      <c r="AA62" s="250"/>
      <c r="AB62" s="315"/>
      <c r="AC62" s="313"/>
      <c r="AD62" s="250"/>
      <c r="AE62" s="250"/>
      <c r="AF62" s="312"/>
      <c r="AG62" s="313"/>
      <c r="AH62" s="250"/>
      <c r="AI62" s="250"/>
      <c r="AJ62" s="312"/>
      <c r="AK62" s="312"/>
      <c r="AL62" s="250"/>
      <c r="AM62" s="250"/>
      <c r="AN62" s="312"/>
      <c r="AO62" s="313"/>
      <c r="AP62" s="138"/>
      <c r="AQ62" s="361"/>
      <c r="AR62" s="289"/>
    </row>
    <row r="63" spans="1:44" s="35" customFormat="1" ht="13.5">
      <c r="A63" s="138"/>
      <c r="B63" s="138"/>
      <c r="C63" s="311"/>
      <c r="D63" s="311"/>
      <c r="E63" s="250"/>
      <c r="F63" s="250"/>
      <c r="G63" s="312"/>
      <c r="H63" s="313"/>
      <c r="I63" s="37"/>
      <c r="J63" s="37"/>
      <c r="K63" s="169"/>
      <c r="L63" s="169"/>
      <c r="M63" s="37"/>
      <c r="N63" s="312"/>
      <c r="O63" s="312"/>
      <c r="P63" s="312"/>
      <c r="Q63" s="365"/>
      <c r="R63" s="361"/>
      <c r="S63" s="366"/>
      <c r="T63" s="365"/>
      <c r="U63" s="365"/>
      <c r="V63" s="138"/>
      <c r="W63" s="138"/>
      <c r="X63" s="314"/>
      <c r="Y63" s="314"/>
      <c r="Z63" s="250"/>
      <c r="AA63" s="250"/>
      <c r="AB63" s="315"/>
      <c r="AC63" s="313"/>
      <c r="AD63" s="250"/>
      <c r="AE63" s="250"/>
      <c r="AF63" s="312"/>
      <c r="AG63" s="313"/>
      <c r="AH63" s="250"/>
      <c r="AI63" s="250"/>
      <c r="AJ63" s="312"/>
      <c r="AK63" s="312"/>
      <c r="AL63" s="250"/>
      <c r="AM63" s="250"/>
      <c r="AN63" s="312"/>
      <c r="AO63" s="313"/>
      <c r="AP63" s="138"/>
      <c r="AQ63" s="361"/>
      <c r="AR63" s="289"/>
    </row>
    <row r="64" spans="1:44" s="35" customFormat="1" ht="13.5">
      <c r="A64" s="138"/>
      <c r="B64" s="138"/>
      <c r="C64" s="311"/>
      <c r="D64" s="311"/>
      <c r="E64" s="250"/>
      <c r="F64" s="250"/>
      <c r="G64" s="312"/>
      <c r="H64" s="313"/>
      <c r="I64" s="37"/>
      <c r="J64" s="37"/>
      <c r="K64" s="169"/>
      <c r="L64" s="169"/>
      <c r="M64" s="37"/>
      <c r="N64" s="37"/>
      <c r="O64" s="169"/>
      <c r="P64" s="169"/>
      <c r="Q64" s="170"/>
      <c r="R64" s="294"/>
      <c r="S64" s="289"/>
      <c r="T64" s="170"/>
      <c r="U64" s="170"/>
      <c r="X64" s="136"/>
      <c r="Y64" s="314"/>
      <c r="Z64" s="250"/>
      <c r="AA64" s="250"/>
      <c r="AB64" s="315"/>
      <c r="AC64" s="313"/>
      <c r="AD64" s="250"/>
      <c r="AE64" s="250"/>
      <c r="AF64" s="312"/>
      <c r="AG64" s="313"/>
      <c r="AH64" s="250"/>
      <c r="AI64" s="250"/>
      <c r="AJ64" s="312"/>
      <c r="AK64" s="312"/>
      <c r="AL64" s="250"/>
      <c r="AM64" s="250"/>
      <c r="AN64" s="312"/>
      <c r="AO64" s="313"/>
      <c r="AP64" s="138"/>
      <c r="AQ64" s="361"/>
      <c r="AR64" s="289"/>
    </row>
    <row r="65" spans="1:44" s="35" customFormat="1" ht="13.5">
      <c r="A65" s="138"/>
      <c r="B65" s="138"/>
      <c r="C65" s="311"/>
      <c r="D65" s="311"/>
      <c r="E65" s="250"/>
      <c r="F65" s="250"/>
      <c r="G65" s="312"/>
      <c r="H65" s="313"/>
      <c r="I65" s="37"/>
      <c r="J65" s="37"/>
      <c r="K65" s="169"/>
      <c r="L65" s="169"/>
      <c r="M65" s="37"/>
      <c r="N65" s="37"/>
      <c r="O65" s="169"/>
      <c r="P65" s="169"/>
      <c r="Q65" s="170"/>
      <c r="R65" s="294"/>
      <c r="S65" s="289"/>
      <c r="T65" s="170"/>
      <c r="U65" s="170"/>
      <c r="X65" s="136"/>
      <c r="Y65" s="314"/>
      <c r="Z65" s="250"/>
      <c r="AA65" s="250"/>
      <c r="AB65" s="315"/>
      <c r="AC65" s="313"/>
      <c r="AD65" s="250"/>
      <c r="AE65" s="250"/>
      <c r="AF65" s="312"/>
      <c r="AG65" s="313"/>
      <c r="AH65" s="250"/>
      <c r="AI65" s="250"/>
      <c r="AJ65" s="312"/>
      <c r="AK65" s="312"/>
      <c r="AL65" s="250"/>
      <c r="AM65" s="250"/>
      <c r="AN65" s="312"/>
      <c r="AO65" s="313"/>
      <c r="AP65" s="138"/>
      <c r="AQ65" s="361"/>
      <c r="AR65" s="289"/>
    </row>
    <row r="66" spans="1:44" s="35" customFormat="1" ht="13.5">
      <c r="A66" s="138"/>
      <c r="B66" s="138"/>
      <c r="C66" s="311"/>
      <c r="D66" s="311"/>
      <c r="E66" s="250"/>
      <c r="F66" s="250"/>
      <c r="G66" s="312"/>
      <c r="H66" s="313"/>
      <c r="I66" s="37"/>
      <c r="J66" s="37"/>
      <c r="K66" s="169"/>
      <c r="L66" s="169"/>
      <c r="M66" s="37"/>
      <c r="N66" s="37"/>
      <c r="O66" s="169"/>
      <c r="P66" s="169"/>
      <c r="Q66" s="170"/>
      <c r="R66" s="294"/>
      <c r="S66" s="289"/>
      <c r="T66" s="170"/>
      <c r="U66" s="170"/>
      <c r="X66" s="136"/>
      <c r="Y66" s="314"/>
      <c r="Z66" s="250"/>
      <c r="AA66" s="250"/>
      <c r="AB66" s="315"/>
      <c r="AC66" s="313"/>
      <c r="AD66" s="250"/>
      <c r="AE66" s="250"/>
      <c r="AF66" s="312"/>
      <c r="AG66" s="313"/>
      <c r="AH66" s="250"/>
      <c r="AI66" s="250"/>
      <c r="AJ66" s="312"/>
      <c r="AK66" s="312"/>
      <c r="AL66" s="250"/>
      <c r="AM66" s="250"/>
      <c r="AN66" s="312"/>
      <c r="AO66" s="313"/>
      <c r="AP66" s="138"/>
      <c r="AQ66" s="361"/>
      <c r="AR66" s="289"/>
    </row>
    <row r="67" spans="1:44" s="35" customFormat="1" ht="13.5">
      <c r="A67" s="138"/>
      <c r="B67" s="138"/>
      <c r="C67" s="311"/>
      <c r="D67" s="311"/>
      <c r="E67" s="250"/>
      <c r="F67" s="250"/>
      <c r="G67" s="312"/>
      <c r="H67" s="313"/>
      <c r="I67" s="37"/>
      <c r="J67" s="37"/>
      <c r="K67" s="169"/>
      <c r="L67" s="169"/>
      <c r="M67" s="37"/>
      <c r="N67" s="37"/>
      <c r="O67" s="169"/>
      <c r="P67" s="169"/>
      <c r="Q67" s="170"/>
      <c r="R67" s="294"/>
      <c r="S67" s="289"/>
      <c r="T67" s="170"/>
      <c r="U67" s="170"/>
      <c r="X67" s="136"/>
      <c r="Y67" s="314"/>
      <c r="Z67" s="250"/>
      <c r="AA67" s="250"/>
      <c r="AB67" s="315"/>
      <c r="AC67" s="313"/>
      <c r="AD67" s="250"/>
      <c r="AE67" s="250"/>
      <c r="AF67" s="312"/>
      <c r="AG67" s="313"/>
      <c r="AH67" s="250"/>
      <c r="AI67" s="37"/>
      <c r="AJ67" s="169"/>
      <c r="AK67" s="169"/>
      <c r="AL67" s="37"/>
      <c r="AM67" s="37"/>
      <c r="AN67" s="169"/>
      <c r="AO67" s="92"/>
      <c r="AQ67" s="294"/>
      <c r="AR67" s="289"/>
    </row>
    <row r="68" spans="1:44" s="35" customFormat="1" ht="13.5">
      <c r="A68" s="138"/>
      <c r="B68" s="138"/>
      <c r="C68" s="311"/>
      <c r="D68" s="311"/>
      <c r="E68" s="250"/>
      <c r="F68" s="250"/>
      <c r="G68" s="312"/>
      <c r="H68" s="313"/>
      <c r="I68" s="37"/>
      <c r="J68" s="37"/>
      <c r="K68" s="169"/>
      <c r="L68" s="169"/>
      <c r="M68" s="37"/>
      <c r="N68" s="37"/>
      <c r="O68" s="169"/>
      <c r="P68" s="92"/>
      <c r="Q68" s="170"/>
      <c r="R68" s="294"/>
      <c r="S68" s="289"/>
      <c r="T68" s="170"/>
      <c r="U68" s="170"/>
      <c r="X68" s="136"/>
      <c r="Y68" s="314"/>
      <c r="Z68" s="250"/>
      <c r="AA68" s="250"/>
      <c r="AB68" s="315"/>
      <c r="AC68" s="313"/>
      <c r="AD68" s="250"/>
      <c r="AE68" s="250"/>
      <c r="AF68" s="312"/>
      <c r="AG68" s="313"/>
      <c r="AH68" s="250"/>
      <c r="AI68" s="37"/>
      <c r="AJ68" s="169"/>
      <c r="AK68" s="169"/>
      <c r="AL68" s="37"/>
      <c r="AM68" s="37"/>
      <c r="AN68" s="169"/>
      <c r="AO68" s="92"/>
      <c r="AQ68" s="294"/>
      <c r="AR68" s="289"/>
    </row>
    <row r="69" spans="1:44" s="35" customFormat="1" ht="13.5">
      <c r="A69" s="138"/>
      <c r="B69" s="138"/>
      <c r="C69" s="311"/>
      <c r="D69" s="311"/>
      <c r="E69" s="250"/>
      <c r="F69" s="250"/>
      <c r="G69" s="312"/>
      <c r="H69" s="313"/>
      <c r="I69" s="37"/>
      <c r="J69" s="37"/>
      <c r="K69" s="169"/>
      <c r="L69" s="92"/>
      <c r="M69" s="37"/>
      <c r="N69" s="37"/>
      <c r="O69" s="169"/>
      <c r="P69" s="92"/>
      <c r="Q69" s="170"/>
      <c r="R69" s="294"/>
      <c r="S69" s="289"/>
      <c r="T69" s="170"/>
      <c r="U69" s="170"/>
      <c r="X69" s="136"/>
      <c r="Y69" s="314"/>
      <c r="Z69" s="250"/>
      <c r="AA69" s="250"/>
      <c r="AB69" s="315"/>
      <c r="AC69" s="313"/>
      <c r="AD69" s="250"/>
      <c r="AE69" s="250"/>
      <c r="AF69" s="312"/>
      <c r="AG69" s="313"/>
      <c r="AH69" s="250"/>
      <c r="AI69" s="37"/>
      <c r="AJ69" s="169"/>
      <c r="AK69" s="169"/>
      <c r="AL69" s="37"/>
      <c r="AM69" s="37"/>
      <c r="AN69" s="169"/>
      <c r="AO69" s="92"/>
      <c r="AQ69" s="294"/>
      <c r="AR69" s="289"/>
    </row>
    <row r="70" spans="1:44" s="35" customFormat="1" ht="13.5">
      <c r="A70" s="138"/>
      <c r="B70" s="138"/>
      <c r="C70" s="311"/>
      <c r="D70" s="311"/>
      <c r="E70" s="250"/>
      <c r="F70" s="250"/>
      <c r="G70" s="312"/>
      <c r="H70" s="313"/>
      <c r="I70" s="37"/>
      <c r="J70" s="37"/>
      <c r="K70" s="169"/>
      <c r="L70" s="92"/>
      <c r="M70" s="37"/>
      <c r="N70" s="37"/>
      <c r="O70" s="169"/>
      <c r="P70" s="92"/>
      <c r="Q70" s="170"/>
      <c r="R70" s="294"/>
      <c r="S70" s="289"/>
      <c r="T70" s="170"/>
      <c r="U70" s="170"/>
      <c r="X70" s="136"/>
      <c r="Y70" s="314"/>
      <c r="Z70" s="250"/>
      <c r="AA70" s="250"/>
      <c r="AB70" s="315"/>
      <c r="AC70" s="313"/>
      <c r="AD70" s="250"/>
      <c r="AE70" s="250"/>
      <c r="AF70" s="312"/>
      <c r="AG70" s="313"/>
      <c r="AH70" s="250"/>
      <c r="AI70" s="37"/>
      <c r="AJ70" s="169"/>
      <c r="AK70" s="169"/>
      <c r="AL70" s="37"/>
      <c r="AM70" s="37"/>
      <c r="AN70" s="169"/>
      <c r="AO70" s="92"/>
      <c r="AQ70" s="294"/>
      <c r="AR70" s="289"/>
    </row>
    <row r="71" spans="1:44" s="35" customFormat="1" ht="13.5">
      <c r="A71" s="138"/>
      <c r="B71" s="138"/>
      <c r="C71" s="311"/>
      <c r="D71" s="311"/>
      <c r="E71" s="250"/>
      <c r="F71" s="250"/>
      <c r="G71" s="312"/>
      <c r="H71" s="313"/>
      <c r="I71" s="37"/>
      <c r="J71" s="37"/>
      <c r="K71" s="169"/>
      <c r="L71" s="92"/>
      <c r="M71" s="37"/>
      <c r="N71" s="37"/>
      <c r="O71" s="169"/>
      <c r="P71" s="92"/>
      <c r="Q71" s="170"/>
      <c r="R71" s="294"/>
      <c r="S71" s="289"/>
      <c r="T71" s="170"/>
      <c r="U71" s="170"/>
      <c r="X71" s="136"/>
      <c r="Y71" s="314"/>
      <c r="Z71" s="250"/>
      <c r="AA71" s="250"/>
      <c r="AB71" s="312"/>
      <c r="AC71" s="313"/>
      <c r="AD71" s="250"/>
      <c r="AE71" s="250"/>
      <c r="AF71" s="312"/>
      <c r="AG71" s="313"/>
      <c r="AH71" s="250"/>
      <c r="AI71" s="37"/>
      <c r="AJ71" s="169"/>
      <c r="AK71" s="169"/>
      <c r="AL71" s="37"/>
      <c r="AM71" s="37"/>
      <c r="AN71" s="169"/>
      <c r="AO71" s="92"/>
      <c r="AQ71" s="294"/>
      <c r="AR71" s="289"/>
    </row>
    <row r="72" spans="1:44" s="35" customFormat="1" ht="13.5">
      <c r="A72" s="138"/>
      <c r="B72" s="138"/>
      <c r="C72" s="311"/>
      <c r="D72" s="311"/>
      <c r="E72" s="250"/>
      <c r="F72" s="250"/>
      <c r="G72" s="312"/>
      <c r="H72" s="313"/>
      <c r="I72" s="37"/>
      <c r="J72" s="37"/>
      <c r="K72" s="169"/>
      <c r="L72" s="92"/>
      <c r="M72" s="37"/>
      <c r="N72" s="37"/>
      <c r="O72" s="169"/>
      <c r="P72" s="92"/>
      <c r="Q72" s="170"/>
      <c r="R72" s="294"/>
      <c r="S72" s="289"/>
      <c r="T72" s="170"/>
      <c r="U72" s="170"/>
      <c r="X72" s="136"/>
      <c r="Y72" s="314"/>
      <c r="Z72" s="250"/>
      <c r="AA72" s="250"/>
      <c r="AB72" s="312"/>
      <c r="AC72" s="313"/>
      <c r="AD72" s="250"/>
      <c r="AE72" s="250"/>
      <c r="AF72" s="312"/>
      <c r="AG72" s="313"/>
      <c r="AH72" s="250"/>
      <c r="AI72" s="37"/>
      <c r="AJ72" s="169"/>
      <c r="AK72" s="169"/>
      <c r="AL72" s="37"/>
      <c r="AM72" s="37"/>
      <c r="AN72" s="169"/>
      <c r="AO72" s="92"/>
      <c r="AQ72" s="294"/>
      <c r="AR72" s="289"/>
    </row>
    <row r="73" spans="1:44" s="35" customFormat="1" ht="13.5">
      <c r="A73" s="138"/>
      <c r="B73" s="138"/>
      <c r="C73" s="311"/>
      <c r="D73" s="311"/>
      <c r="E73" s="250"/>
      <c r="F73" s="250"/>
      <c r="G73" s="312"/>
      <c r="H73" s="313"/>
      <c r="I73" s="37"/>
      <c r="J73" s="37"/>
      <c r="K73" s="169"/>
      <c r="L73" s="92"/>
      <c r="M73" s="37"/>
      <c r="N73" s="37"/>
      <c r="O73" s="169"/>
      <c r="P73" s="92"/>
      <c r="Q73" s="170"/>
      <c r="R73" s="294"/>
      <c r="S73" s="289"/>
      <c r="T73" s="170"/>
      <c r="U73" s="170"/>
      <c r="X73" s="136"/>
      <c r="Y73" s="314"/>
      <c r="Z73" s="250"/>
      <c r="AA73" s="250"/>
      <c r="AB73" s="312"/>
      <c r="AC73" s="313"/>
      <c r="AD73" s="250"/>
      <c r="AE73" s="250"/>
      <c r="AF73" s="312"/>
      <c r="AG73" s="313"/>
      <c r="AH73" s="250"/>
      <c r="AI73" s="37"/>
      <c r="AJ73" s="169"/>
      <c r="AK73" s="169"/>
      <c r="AL73" s="37"/>
      <c r="AM73" s="37"/>
      <c r="AN73" s="169"/>
      <c r="AO73" s="92"/>
      <c r="AQ73" s="294"/>
      <c r="AR73" s="289"/>
    </row>
    <row r="74" spans="3:44" s="35" customFormat="1" ht="13.5">
      <c r="C74" s="168"/>
      <c r="D74" s="168"/>
      <c r="E74" s="37"/>
      <c r="F74" s="37"/>
      <c r="G74" s="169"/>
      <c r="H74" s="92"/>
      <c r="I74" s="37"/>
      <c r="J74" s="37"/>
      <c r="K74" s="169"/>
      <c r="L74" s="92"/>
      <c r="M74" s="37"/>
      <c r="N74" s="37"/>
      <c r="O74" s="169"/>
      <c r="P74" s="92"/>
      <c r="Q74" s="170"/>
      <c r="R74" s="294"/>
      <c r="S74" s="289"/>
      <c r="T74" s="170"/>
      <c r="U74" s="170"/>
      <c r="X74" s="136"/>
      <c r="Y74" s="314"/>
      <c r="Z74" s="250"/>
      <c r="AA74" s="250"/>
      <c r="AB74" s="312"/>
      <c r="AC74" s="313"/>
      <c r="AD74" s="250"/>
      <c r="AE74" s="250"/>
      <c r="AF74" s="312"/>
      <c r="AG74" s="313"/>
      <c r="AH74" s="250"/>
      <c r="AI74" s="37"/>
      <c r="AJ74" s="169"/>
      <c r="AK74" s="169"/>
      <c r="AL74" s="37"/>
      <c r="AM74" s="37"/>
      <c r="AN74" s="169"/>
      <c r="AO74" s="92"/>
      <c r="AQ74" s="294"/>
      <c r="AR74" s="289"/>
    </row>
    <row r="75" spans="3:44" s="35" customFormat="1" ht="13.5">
      <c r="C75" s="168"/>
      <c r="D75" s="168"/>
      <c r="E75" s="37"/>
      <c r="F75" s="37"/>
      <c r="G75" s="169"/>
      <c r="H75" s="92"/>
      <c r="I75" s="37"/>
      <c r="J75" s="37"/>
      <c r="K75" s="169"/>
      <c r="L75" s="92"/>
      <c r="M75" s="37"/>
      <c r="N75" s="37"/>
      <c r="O75" s="169"/>
      <c r="P75" s="92"/>
      <c r="Q75" s="170"/>
      <c r="R75" s="294"/>
      <c r="S75" s="289"/>
      <c r="T75" s="170"/>
      <c r="U75" s="170"/>
      <c r="X75" s="136"/>
      <c r="Y75" s="314"/>
      <c r="Z75" s="250"/>
      <c r="AA75" s="250"/>
      <c r="AB75" s="312"/>
      <c r="AC75" s="313"/>
      <c r="AD75" s="250"/>
      <c r="AE75" s="250"/>
      <c r="AF75" s="312"/>
      <c r="AG75" s="313"/>
      <c r="AH75" s="250"/>
      <c r="AI75" s="37"/>
      <c r="AJ75" s="169"/>
      <c r="AK75" s="169"/>
      <c r="AL75" s="37"/>
      <c r="AM75" s="37"/>
      <c r="AN75" s="169"/>
      <c r="AO75" s="92"/>
      <c r="AQ75" s="294"/>
      <c r="AR75" s="289"/>
    </row>
    <row r="76" spans="3:44" s="35" customFormat="1" ht="13.5">
      <c r="C76" s="168"/>
      <c r="D76" s="168"/>
      <c r="E76" s="37"/>
      <c r="F76" s="37"/>
      <c r="G76" s="169"/>
      <c r="H76" s="92"/>
      <c r="I76" s="37"/>
      <c r="J76" s="37"/>
      <c r="K76" s="169"/>
      <c r="L76" s="92"/>
      <c r="M76" s="37"/>
      <c r="N76" s="37"/>
      <c r="O76" s="169"/>
      <c r="P76" s="92"/>
      <c r="Q76" s="170"/>
      <c r="R76" s="294"/>
      <c r="S76" s="289"/>
      <c r="T76" s="170"/>
      <c r="U76" s="170"/>
      <c r="X76" s="136"/>
      <c r="Y76" s="314"/>
      <c r="Z76" s="250"/>
      <c r="AA76" s="250"/>
      <c r="AB76" s="312"/>
      <c r="AC76" s="313"/>
      <c r="AD76" s="250"/>
      <c r="AE76" s="250"/>
      <c r="AF76" s="312"/>
      <c r="AG76" s="313"/>
      <c r="AH76" s="250"/>
      <c r="AI76" s="37"/>
      <c r="AJ76" s="169"/>
      <c r="AK76" s="169"/>
      <c r="AL76" s="37"/>
      <c r="AM76" s="37"/>
      <c r="AN76" s="169"/>
      <c r="AO76" s="92"/>
      <c r="AQ76" s="294"/>
      <c r="AR76" s="289"/>
    </row>
    <row r="77" spans="3:44" s="35" customFormat="1" ht="13.5">
      <c r="C77" s="168"/>
      <c r="D77" s="168"/>
      <c r="E77" s="37"/>
      <c r="F77" s="37"/>
      <c r="G77" s="169"/>
      <c r="H77" s="92"/>
      <c r="I77" s="37"/>
      <c r="J77" s="37"/>
      <c r="K77" s="169"/>
      <c r="L77" s="92"/>
      <c r="M77" s="37"/>
      <c r="N77" s="37"/>
      <c r="O77" s="169"/>
      <c r="P77" s="92"/>
      <c r="Q77" s="170"/>
      <c r="R77" s="294"/>
      <c r="S77" s="289"/>
      <c r="T77" s="170"/>
      <c r="U77" s="170"/>
      <c r="X77" s="136"/>
      <c r="Y77" s="314"/>
      <c r="Z77" s="250"/>
      <c r="AA77" s="250"/>
      <c r="AB77" s="312"/>
      <c r="AC77" s="313"/>
      <c r="AD77" s="250"/>
      <c r="AE77" s="250"/>
      <c r="AF77" s="312"/>
      <c r="AG77" s="313"/>
      <c r="AH77" s="250"/>
      <c r="AI77" s="37"/>
      <c r="AJ77" s="169"/>
      <c r="AK77" s="169"/>
      <c r="AL77" s="37"/>
      <c r="AM77" s="37"/>
      <c r="AN77" s="169"/>
      <c r="AO77" s="92"/>
      <c r="AQ77" s="294"/>
      <c r="AR77" s="289"/>
    </row>
    <row r="78" spans="3:44" s="35" customFormat="1" ht="13.5">
      <c r="C78" s="168"/>
      <c r="D78" s="168"/>
      <c r="E78" s="37"/>
      <c r="F78" s="37"/>
      <c r="G78" s="169"/>
      <c r="H78" s="92"/>
      <c r="I78" s="37"/>
      <c r="J78" s="37"/>
      <c r="K78" s="169"/>
      <c r="L78" s="92"/>
      <c r="M78" s="37"/>
      <c r="N78" s="37"/>
      <c r="O78" s="169"/>
      <c r="P78" s="92"/>
      <c r="Q78" s="170"/>
      <c r="R78" s="294"/>
      <c r="S78" s="289"/>
      <c r="T78" s="170"/>
      <c r="U78" s="170"/>
      <c r="X78" s="136"/>
      <c r="Y78" s="314"/>
      <c r="Z78" s="250"/>
      <c r="AA78" s="250"/>
      <c r="AB78" s="312"/>
      <c r="AC78" s="313"/>
      <c r="AD78" s="250"/>
      <c r="AE78" s="250"/>
      <c r="AF78" s="312"/>
      <c r="AG78" s="313"/>
      <c r="AH78" s="250"/>
      <c r="AI78" s="37"/>
      <c r="AJ78" s="169"/>
      <c r="AK78" s="169"/>
      <c r="AL78" s="37"/>
      <c r="AM78" s="37"/>
      <c r="AN78" s="169"/>
      <c r="AO78" s="92"/>
      <c r="AQ78" s="294"/>
      <c r="AR78" s="289"/>
    </row>
    <row r="79" spans="3:44" s="35" customFormat="1" ht="13.5">
      <c r="C79" s="168"/>
      <c r="D79" s="168"/>
      <c r="E79" s="37"/>
      <c r="F79" s="37"/>
      <c r="G79" s="169"/>
      <c r="H79" s="92"/>
      <c r="I79" s="37"/>
      <c r="J79" s="37"/>
      <c r="K79" s="169"/>
      <c r="L79" s="92"/>
      <c r="M79" s="37"/>
      <c r="N79" s="37"/>
      <c r="O79" s="169"/>
      <c r="P79" s="92"/>
      <c r="Q79" s="170"/>
      <c r="R79" s="294"/>
      <c r="S79" s="289"/>
      <c r="T79" s="170"/>
      <c r="U79" s="170"/>
      <c r="X79" s="136"/>
      <c r="Y79" s="136"/>
      <c r="Z79" s="37"/>
      <c r="AA79" s="37"/>
      <c r="AB79" s="169"/>
      <c r="AC79" s="92"/>
      <c r="AD79" s="37"/>
      <c r="AE79" s="37"/>
      <c r="AF79" s="169"/>
      <c r="AG79" s="92"/>
      <c r="AH79" s="37"/>
      <c r="AI79" s="37"/>
      <c r="AJ79" s="169"/>
      <c r="AK79" s="169"/>
      <c r="AL79" s="37"/>
      <c r="AM79" s="37"/>
      <c r="AN79" s="169"/>
      <c r="AO79" s="92"/>
      <c r="AQ79" s="294"/>
      <c r="AR79" s="289"/>
    </row>
    <row r="80" spans="3:44" s="35" customFormat="1" ht="13.5">
      <c r="C80" s="168"/>
      <c r="D80" s="168"/>
      <c r="E80" s="37"/>
      <c r="F80" s="37"/>
      <c r="G80" s="169"/>
      <c r="H80" s="92"/>
      <c r="I80" s="37"/>
      <c r="J80" s="37"/>
      <c r="K80" s="169"/>
      <c r="L80" s="92"/>
      <c r="M80" s="37"/>
      <c r="N80" s="37"/>
      <c r="O80" s="169"/>
      <c r="P80" s="92"/>
      <c r="Q80" s="170"/>
      <c r="R80" s="294"/>
      <c r="S80" s="289"/>
      <c r="T80" s="170"/>
      <c r="U80" s="170"/>
      <c r="X80" s="136"/>
      <c r="Y80" s="136"/>
      <c r="Z80" s="37"/>
      <c r="AA80" s="37"/>
      <c r="AB80" s="169"/>
      <c r="AC80" s="92"/>
      <c r="AD80" s="37"/>
      <c r="AE80" s="37"/>
      <c r="AF80" s="169"/>
      <c r="AG80" s="92"/>
      <c r="AH80" s="37"/>
      <c r="AI80" s="37"/>
      <c r="AJ80" s="169"/>
      <c r="AK80" s="169"/>
      <c r="AL80" s="37"/>
      <c r="AM80" s="37"/>
      <c r="AN80" s="169"/>
      <c r="AO80" s="92"/>
      <c r="AQ80" s="294"/>
      <c r="AR80" s="289"/>
    </row>
    <row r="81" spans="3:44" s="35" customFormat="1" ht="13.5">
      <c r="C81" s="168"/>
      <c r="D81" s="168"/>
      <c r="E81" s="37"/>
      <c r="F81" s="37"/>
      <c r="G81" s="169"/>
      <c r="H81" s="92"/>
      <c r="I81" s="37"/>
      <c r="J81" s="37"/>
      <c r="K81" s="169"/>
      <c r="L81" s="92"/>
      <c r="M81" s="37"/>
      <c r="N81" s="37"/>
      <c r="O81" s="169"/>
      <c r="P81" s="92"/>
      <c r="Q81" s="170"/>
      <c r="R81" s="294"/>
      <c r="S81" s="289"/>
      <c r="T81" s="170"/>
      <c r="U81" s="170"/>
      <c r="X81" s="136"/>
      <c r="Y81" s="136"/>
      <c r="Z81" s="37"/>
      <c r="AA81" s="37"/>
      <c r="AB81" s="169"/>
      <c r="AC81" s="92"/>
      <c r="AD81" s="37"/>
      <c r="AE81" s="37"/>
      <c r="AF81" s="169"/>
      <c r="AG81" s="92"/>
      <c r="AH81" s="37"/>
      <c r="AI81" s="37"/>
      <c r="AJ81" s="169"/>
      <c r="AK81" s="169"/>
      <c r="AL81" s="37"/>
      <c r="AM81" s="37"/>
      <c r="AN81" s="169"/>
      <c r="AO81" s="92"/>
      <c r="AQ81" s="294"/>
      <c r="AR81" s="289"/>
    </row>
    <row r="82" spans="3:44" s="35" customFormat="1" ht="13.5">
      <c r="C82" s="168"/>
      <c r="D82" s="168"/>
      <c r="E82" s="37"/>
      <c r="F82" s="37"/>
      <c r="G82" s="169"/>
      <c r="H82" s="92"/>
      <c r="I82" s="37"/>
      <c r="J82" s="37"/>
      <c r="K82" s="169"/>
      <c r="L82" s="92"/>
      <c r="M82" s="37"/>
      <c r="N82" s="37"/>
      <c r="O82" s="169"/>
      <c r="P82" s="92"/>
      <c r="Q82" s="170"/>
      <c r="R82" s="294"/>
      <c r="S82" s="289"/>
      <c r="T82" s="170"/>
      <c r="U82" s="170"/>
      <c r="X82" s="136"/>
      <c r="Y82" s="136"/>
      <c r="Z82" s="37"/>
      <c r="AA82" s="37"/>
      <c r="AB82" s="169"/>
      <c r="AC82" s="92"/>
      <c r="AD82" s="37"/>
      <c r="AE82" s="37"/>
      <c r="AF82" s="169"/>
      <c r="AG82" s="92"/>
      <c r="AH82" s="37"/>
      <c r="AI82" s="37"/>
      <c r="AJ82" s="169"/>
      <c r="AK82" s="92"/>
      <c r="AL82" s="37"/>
      <c r="AM82" s="37"/>
      <c r="AN82" s="169"/>
      <c r="AO82" s="92"/>
      <c r="AQ82" s="294"/>
      <c r="AR82" s="289"/>
    </row>
    <row r="83" spans="3:44" s="35" customFormat="1" ht="13.5">
      <c r="C83" s="168"/>
      <c r="D83" s="168"/>
      <c r="E83" s="37"/>
      <c r="F83" s="37"/>
      <c r="G83" s="169"/>
      <c r="H83" s="92"/>
      <c r="I83" s="37"/>
      <c r="J83" s="37"/>
      <c r="K83" s="169"/>
      <c r="L83" s="92"/>
      <c r="M83" s="37"/>
      <c r="N83" s="37"/>
      <c r="O83" s="169"/>
      <c r="P83" s="92"/>
      <c r="Q83" s="170"/>
      <c r="R83" s="294"/>
      <c r="S83" s="289"/>
      <c r="T83" s="170"/>
      <c r="U83" s="170"/>
      <c r="X83" s="136"/>
      <c r="Y83" s="136"/>
      <c r="Z83" s="37"/>
      <c r="AA83" s="37"/>
      <c r="AB83" s="169"/>
      <c r="AC83" s="92"/>
      <c r="AD83" s="37"/>
      <c r="AE83" s="37"/>
      <c r="AF83" s="169"/>
      <c r="AG83" s="92"/>
      <c r="AH83" s="37"/>
      <c r="AI83" s="37"/>
      <c r="AJ83" s="169"/>
      <c r="AK83" s="92"/>
      <c r="AL83" s="37"/>
      <c r="AM83" s="37"/>
      <c r="AN83" s="169"/>
      <c r="AO83" s="92"/>
      <c r="AQ83" s="294"/>
      <c r="AR83" s="289"/>
    </row>
    <row r="84" spans="3:44" s="35" customFormat="1" ht="13.5">
      <c r="C84" s="168"/>
      <c r="D84" s="168"/>
      <c r="E84" s="37"/>
      <c r="F84" s="37"/>
      <c r="G84" s="169"/>
      <c r="H84" s="92"/>
      <c r="I84" s="37"/>
      <c r="J84" s="37"/>
      <c r="K84" s="169"/>
      <c r="L84" s="92"/>
      <c r="M84" s="37"/>
      <c r="N84" s="37"/>
      <c r="O84" s="169"/>
      <c r="P84" s="92"/>
      <c r="Q84" s="170"/>
      <c r="R84" s="294"/>
      <c r="S84" s="289"/>
      <c r="T84" s="170"/>
      <c r="U84" s="170"/>
      <c r="X84" s="136"/>
      <c r="Y84" s="136"/>
      <c r="Z84" s="37"/>
      <c r="AA84" s="37"/>
      <c r="AB84" s="169"/>
      <c r="AC84" s="92"/>
      <c r="AD84" s="37"/>
      <c r="AE84" s="37"/>
      <c r="AF84" s="169"/>
      <c r="AG84" s="92"/>
      <c r="AH84" s="37"/>
      <c r="AI84" s="37"/>
      <c r="AJ84" s="169"/>
      <c r="AK84" s="92"/>
      <c r="AL84" s="37"/>
      <c r="AM84" s="37"/>
      <c r="AN84" s="169"/>
      <c r="AO84" s="92"/>
      <c r="AQ84" s="294"/>
      <c r="AR84" s="289"/>
    </row>
    <row r="85" spans="28:40" ht="13.5">
      <c r="AB85" s="169"/>
      <c r="AN85" s="169"/>
    </row>
    <row r="86" spans="28:40" ht="13.5">
      <c r="AB86" s="169"/>
      <c r="AN86" s="169"/>
    </row>
    <row r="87" spans="28:40" ht="13.5">
      <c r="AB87" s="169"/>
      <c r="AN87" s="169"/>
    </row>
    <row r="88" spans="28:40" ht="13.5">
      <c r="AB88" s="169"/>
      <c r="AN88" s="169"/>
    </row>
    <row r="89" spans="28:40" ht="13.5">
      <c r="AB89" s="169"/>
      <c r="AN89" s="169"/>
    </row>
    <row r="90" ht="13.5">
      <c r="AN90" s="169"/>
    </row>
    <row r="91" ht="13.5">
      <c r="AN91" s="169"/>
    </row>
    <row r="92" ht="13.5">
      <c r="AN92" s="169"/>
    </row>
    <row r="93" ht="13.5">
      <c r="AN93" s="169"/>
    </row>
    <row r="94" ht="13.5">
      <c r="AN94" s="169"/>
    </row>
    <row r="95" ht="13.5">
      <c r="AN95" s="169"/>
    </row>
    <row r="96" ht="13.5">
      <c r="AN96" s="169"/>
    </row>
    <row r="97" ht="13.5">
      <c r="AN97" s="169"/>
    </row>
    <row r="98" ht="13.5">
      <c r="AN98" s="169"/>
    </row>
    <row r="99" ht="13.5">
      <c r="AN99" s="169"/>
    </row>
    <row r="100" ht="13.5">
      <c r="AN100" s="169"/>
    </row>
    <row r="101" ht="13.5">
      <c r="AN101" s="169"/>
    </row>
    <row r="102" ht="13.5">
      <c r="AN102" s="169"/>
    </row>
    <row r="103" ht="13.5">
      <c r="AN103" s="169"/>
    </row>
    <row r="104" ht="13.5">
      <c r="AN104" s="169"/>
    </row>
    <row r="105" ht="13.5">
      <c r="AN105" s="169"/>
    </row>
    <row r="106" ht="13.5">
      <c r="AN106" s="169"/>
    </row>
    <row r="107" ht="13.5">
      <c r="AN107" s="169"/>
    </row>
  </sheetData>
  <mergeCells count="10">
    <mergeCell ref="A1:A38"/>
    <mergeCell ref="V1:V38"/>
    <mergeCell ref="X10:Y10"/>
    <mergeCell ref="X11:Y11"/>
    <mergeCell ref="C4:D4"/>
    <mergeCell ref="C8:D8"/>
    <mergeCell ref="C10:D10"/>
    <mergeCell ref="C11:D11"/>
    <mergeCell ref="X4:Y4"/>
    <mergeCell ref="X8:Y8"/>
  </mergeCells>
  <printOptions verticalCentered="1"/>
  <pageMargins left="0.5905511811023623" right="0.2755905511811024" top="0.5905511811023623" bottom="0.52" header="0.5118110236220472" footer="0.3937007874015748"/>
  <pageSetup horizontalDpi="600" verticalDpi="600" orientation="landscape" paperSize="9" scale="97" r:id="rId2"/>
  <colBreaks count="1" manualBreakCount="1">
    <brk id="19" max="3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C1" sqref="C1:O25"/>
    </sheetView>
  </sheetViews>
  <sheetFormatPr defaultColWidth="9.00390625" defaultRowHeight="13.5"/>
  <cols>
    <col min="1" max="1" width="4.125" style="194" customWidth="1"/>
    <col min="2" max="2" width="3.50390625" style="194" customWidth="1"/>
    <col min="3" max="3" width="17.00390625" style="233" customWidth="1"/>
    <col min="4" max="5" width="10.625" style="201" customWidth="1"/>
    <col min="6" max="6" width="7.875" style="201" bestFit="1" customWidth="1"/>
    <col min="7" max="7" width="8.125" style="202" customWidth="1"/>
    <col min="8" max="9" width="10.625" style="201" customWidth="1"/>
    <col min="10" max="10" width="7.00390625" style="201" bestFit="1" customWidth="1"/>
    <col min="11" max="11" width="7.625" style="202" bestFit="1" customWidth="1"/>
    <col min="12" max="13" width="10.625" style="201" customWidth="1"/>
    <col min="14" max="14" width="6.625" style="201" bestFit="1" customWidth="1"/>
    <col min="15" max="15" width="11.25390625" style="202" bestFit="1" customWidth="1"/>
    <col min="16" max="16" width="11.50390625" style="194" bestFit="1" customWidth="1"/>
    <col min="17" max="17" width="12.25390625" style="194" bestFit="1" customWidth="1"/>
    <col min="18" max="18" width="11.50390625" style="194" bestFit="1" customWidth="1"/>
    <col min="19" max="19" width="5.875" style="194" customWidth="1"/>
    <col min="20" max="20" width="8.75390625" style="194" customWidth="1"/>
    <col min="21" max="21" width="9.00390625" style="194" customWidth="1"/>
    <col min="22" max="22" width="7.125" style="194" customWidth="1"/>
    <col min="23" max="23" width="12.125" style="194" bestFit="1" customWidth="1"/>
    <col min="24" max="16384" width="9.00390625" style="194" customWidth="1"/>
  </cols>
  <sheetData>
    <row r="1" spans="1:15" ht="13.5" customHeight="1">
      <c r="A1" s="382"/>
      <c r="B1" s="382"/>
      <c r="C1" s="195" t="s">
        <v>240</v>
      </c>
      <c r="D1" s="196"/>
      <c r="E1" s="196"/>
      <c r="F1" s="196"/>
      <c r="G1" s="197"/>
      <c r="H1" s="196"/>
      <c r="I1" s="196"/>
      <c r="J1" s="196"/>
      <c r="K1" s="197"/>
      <c r="L1" s="196"/>
      <c r="M1" s="196"/>
      <c r="N1" s="196"/>
      <c r="O1" s="197"/>
    </row>
    <row r="2" spans="1:9" ht="13.5">
      <c r="A2" s="382"/>
      <c r="B2" s="382"/>
      <c r="C2" s="198"/>
      <c r="D2" s="199"/>
      <c r="E2" s="199"/>
      <c r="F2" s="199"/>
      <c r="G2" s="200"/>
      <c r="H2" s="199"/>
      <c r="I2" s="199"/>
    </row>
    <row r="3" spans="1:15" ht="28.5" customHeight="1">
      <c r="A3" s="382"/>
      <c r="B3" s="382"/>
      <c r="C3" s="203"/>
      <c r="D3" s="383" t="s">
        <v>121</v>
      </c>
      <c r="E3" s="384"/>
      <c r="F3" s="384"/>
      <c r="G3" s="385"/>
      <c r="H3" s="383" t="s">
        <v>120</v>
      </c>
      <c r="I3" s="384"/>
      <c r="J3" s="384"/>
      <c r="K3" s="385"/>
      <c r="L3" s="386" t="s">
        <v>122</v>
      </c>
      <c r="M3" s="387"/>
      <c r="N3" s="387"/>
      <c r="O3" s="387"/>
    </row>
    <row r="4" spans="1:15" ht="13.5" customHeight="1">
      <c r="A4" s="382"/>
      <c r="B4" s="382"/>
      <c r="C4" s="204" t="s">
        <v>10</v>
      </c>
      <c r="D4" s="23" t="s">
        <v>250</v>
      </c>
      <c r="E4" s="23" t="s">
        <v>269</v>
      </c>
      <c r="F4" s="205" t="s">
        <v>11</v>
      </c>
      <c r="G4" s="206" t="s">
        <v>9</v>
      </c>
      <c r="H4" s="23" t="s">
        <v>250</v>
      </c>
      <c r="I4" s="23" t="s">
        <v>269</v>
      </c>
      <c r="J4" s="207" t="s">
        <v>11</v>
      </c>
      <c r="K4" s="206" t="s">
        <v>9</v>
      </c>
      <c r="L4" s="23" t="s">
        <v>250</v>
      </c>
      <c r="M4" s="23" t="s">
        <v>269</v>
      </c>
      <c r="N4" s="205" t="s">
        <v>11</v>
      </c>
      <c r="O4" s="208" t="s">
        <v>9</v>
      </c>
    </row>
    <row r="5" spans="1:15" ht="13.5">
      <c r="A5" s="382"/>
      <c r="B5" s="382"/>
      <c r="C5" s="209"/>
      <c r="D5" s="210" t="s">
        <v>147</v>
      </c>
      <c r="E5" s="210" t="s">
        <v>148</v>
      </c>
      <c r="F5" s="211" t="s">
        <v>12</v>
      </c>
      <c r="G5" s="212" t="s">
        <v>12</v>
      </c>
      <c r="H5" s="213" t="s">
        <v>13</v>
      </c>
      <c r="I5" s="213" t="s">
        <v>13</v>
      </c>
      <c r="J5" s="214" t="s">
        <v>12</v>
      </c>
      <c r="K5" s="212" t="s">
        <v>12</v>
      </c>
      <c r="L5" s="213" t="s">
        <v>14</v>
      </c>
      <c r="M5" s="213" t="s">
        <v>14</v>
      </c>
      <c r="N5" s="214" t="s">
        <v>15</v>
      </c>
      <c r="O5" s="215" t="s">
        <v>15</v>
      </c>
    </row>
    <row r="6" spans="1:15" ht="13.5">
      <c r="A6" s="382"/>
      <c r="B6" s="382"/>
      <c r="C6" s="216" t="s">
        <v>16</v>
      </c>
      <c r="D6" s="217">
        <v>10037</v>
      </c>
      <c r="E6" s="217">
        <v>9777</v>
      </c>
      <c r="F6" s="218">
        <v>100</v>
      </c>
      <c r="G6" s="219">
        <v>-2.5904154627876874</v>
      </c>
      <c r="H6" s="217">
        <v>388877</v>
      </c>
      <c r="I6" s="217">
        <v>386924</v>
      </c>
      <c r="J6" s="220">
        <v>100</v>
      </c>
      <c r="K6" s="221">
        <v>-0.5022153534408047</v>
      </c>
      <c r="L6" s="222">
        <v>15699130.990000002</v>
      </c>
      <c r="M6" s="217">
        <v>16050723.559999999</v>
      </c>
      <c r="N6" s="220">
        <v>100</v>
      </c>
      <c r="O6" s="221">
        <v>2.2395670831968584</v>
      </c>
    </row>
    <row r="7" spans="1:15" ht="13.5">
      <c r="A7" s="382"/>
      <c r="B7" s="382"/>
      <c r="C7" s="207"/>
      <c r="D7" s="223"/>
      <c r="E7" s="223"/>
      <c r="F7" s="224"/>
      <c r="G7" s="225"/>
      <c r="H7" s="223"/>
      <c r="I7" s="223"/>
      <c r="J7" s="226"/>
      <c r="K7" s="227"/>
      <c r="L7" s="228"/>
      <c r="M7" s="223"/>
      <c r="N7" s="226"/>
      <c r="O7" s="227"/>
    </row>
    <row r="8" spans="1:15" ht="13.5">
      <c r="A8" s="382"/>
      <c r="B8" s="382"/>
      <c r="C8" s="268" t="s">
        <v>17</v>
      </c>
      <c r="D8" s="269">
        <v>7808</v>
      </c>
      <c r="E8" s="269">
        <v>7573</v>
      </c>
      <c r="F8" s="270">
        <v>77.5</v>
      </c>
      <c r="G8" s="271">
        <v>-3.0097336065573743</v>
      </c>
      <c r="H8" s="269">
        <v>90569</v>
      </c>
      <c r="I8" s="269">
        <v>89299</v>
      </c>
      <c r="J8" s="270">
        <v>23.1</v>
      </c>
      <c r="K8" s="271">
        <v>-1.402245801543578</v>
      </c>
      <c r="L8" s="269">
        <v>1604345.48</v>
      </c>
      <c r="M8" s="269">
        <v>1646865.91</v>
      </c>
      <c r="N8" s="270">
        <v>10.3</v>
      </c>
      <c r="O8" s="271">
        <v>2.6503287808059994</v>
      </c>
    </row>
    <row r="9" spans="1:15" ht="13.5">
      <c r="A9" s="382"/>
      <c r="B9" s="382"/>
      <c r="C9" s="204"/>
      <c r="D9" s="229"/>
      <c r="E9" s="229"/>
      <c r="F9" s="226"/>
      <c r="G9" s="227"/>
      <c r="H9" s="229"/>
      <c r="I9" s="229"/>
      <c r="J9" s="226"/>
      <c r="K9" s="227"/>
      <c r="L9" s="228"/>
      <c r="M9" s="229"/>
      <c r="N9" s="226"/>
      <c r="O9" s="227"/>
    </row>
    <row r="10" spans="1:15" ht="13.5">
      <c r="A10" s="382"/>
      <c r="B10" s="382"/>
      <c r="C10" s="204" t="s">
        <v>18</v>
      </c>
      <c r="D10" s="358">
        <v>3979</v>
      </c>
      <c r="E10" s="357">
        <v>3794</v>
      </c>
      <c r="F10" s="226">
        <v>38.8</v>
      </c>
      <c r="G10" s="219">
        <v>-4.649409399346571</v>
      </c>
      <c r="H10" s="229">
        <v>24336</v>
      </c>
      <c r="I10" s="358">
        <v>23423</v>
      </c>
      <c r="J10" s="226">
        <v>6.1</v>
      </c>
      <c r="K10" s="219">
        <v>-3.7516436554898114</v>
      </c>
      <c r="L10" s="228">
        <v>297522.46</v>
      </c>
      <c r="M10" s="229">
        <v>308208.22</v>
      </c>
      <c r="N10" s="226">
        <v>1.9</v>
      </c>
      <c r="O10" s="219">
        <v>3.5915809515691732</v>
      </c>
    </row>
    <row r="11" spans="1:15" ht="13.5">
      <c r="A11" s="382"/>
      <c r="B11" s="382"/>
      <c r="C11" s="204" t="s">
        <v>19</v>
      </c>
      <c r="D11" s="358">
        <v>2545</v>
      </c>
      <c r="E11" s="357">
        <v>2477</v>
      </c>
      <c r="F11" s="226">
        <v>25.3</v>
      </c>
      <c r="G11" s="219">
        <v>-2.6719056974459754</v>
      </c>
      <c r="H11" s="229">
        <v>34700</v>
      </c>
      <c r="I11" s="357">
        <v>33903</v>
      </c>
      <c r="J11" s="226">
        <v>8.8</v>
      </c>
      <c r="K11" s="219">
        <v>-2.2968299711815576</v>
      </c>
      <c r="L11" s="228">
        <v>611324.24</v>
      </c>
      <c r="M11" s="229">
        <v>593476.15</v>
      </c>
      <c r="N11" s="226">
        <v>3.7</v>
      </c>
      <c r="O11" s="219">
        <v>-2.919578323934935</v>
      </c>
    </row>
    <row r="12" spans="1:15" ht="13.5">
      <c r="A12" s="382"/>
      <c r="B12" s="382"/>
      <c r="C12" s="204" t="s">
        <v>20</v>
      </c>
      <c r="D12" s="358">
        <v>1284</v>
      </c>
      <c r="E12" s="357">
        <v>1302</v>
      </c>
      <c r="F12" s="226">
        <v>13.3</v>
      </c>
      <c r="G12" s="219">
        <v>1.4018691588784993</v>
      </c>
      <c r="H12" s="229">
        <v>31533</v>
      </c>
      <c r="I12" s="357">
        <v>31973</v>
      </c>
      <c r="J12" s="226">
        <v>8.3</v>
      </c>
      <c r="K12" s="219">
        <v>1.3953635873529269</v>
      </c>
      <c r="L12" s="228">
        <v>695498.78</v>
      </c>
      <c r="M12" s="229">
        <v>745181.54</v>
      </c>
      <c r="N12" s="226">
        <v>4.6</v>
      </c>
      <c r="O12" s="219">
        <v>7.143471912344701</v>
      </c>
    </row>
    <row r="13" spans="1:15" ht="13.5">
      <c r="A13" s="382"/>
      <c r="B13" s="382"/>
      <c r="C13" s="230"/>
      <c r="D13" s="228"/>
      <c r="E13" s="228"/>
      <c r="F13" s="226"/>
      <c r="G13" s="227"/>
      <c r="H13" s="228"/>
      <c r="I13" s="228"/>
      <c r="J13" s="226"/>
      <c r="K13" s="227"/>
      <c r="L13" s="228"/>
      <c r="M13" s="228"/>
      <c r="N13" s="226"/>
      <c r="O13" s="227"/>
    </row>
    <row r="14" spans="1:15" ht="13.5">
      <c r="A14" s="382"/>
      <c r="B14" s="382"/>
      <c r="C14" s="268" t="s">
        <v>21</v>
      </c>
      <c r="D14" s="269">
        <v>2039</v>
      </c>
      <c r="E14" s="269">
        <v>2012</v>
      </c>
      <c r="F14" s="270">
        <v>20.6</v>
      </c>
      <c r="G14" s="271">
        <v>-1.3241785188818023</v>
      </c>
      <c r="H14" s="269">
        <v>165824</v>
      </c>
      <c r="I14" s="269">
        <v>164274</v>
      </c>
      <c r="J14" s="270">
        <v>42.5</v>
      </c>
      <c r="K14" s="271">
        <v>-0.9347259745272063</v>
      </c>
      <c r="L14" s="269">
        <v>5704920.48</v>
      </c>
      <c r="M14" s="269">
        <v>5699832.62</v>
      </c>
      <c r="N14" s="270">
        <v>35.5</v>
      </c>
      <c r="O14" s="271">
        <v>-0.08918371461683616</v>
      </c>
    </row>
    <row r="15" spans="1:15" ht="13.5">
      <c r="A15" s="382"/>
      <c r="B15" s="382"/>
      <c r="C15" s="204"/>
      <c r="D15" s="229"/>
      <c r="E15" s="229"/>
      <c r="F15" s="226"/>
      <c r="G15" s="227"/>
      <c r="H15" s="229"/>
      <c r="I15" s="229"/>
      <c r="J15" s="226"/>
      <c r="K15" s="227"/>
      <c r="L15" s="228"/>
      <c r="M15" s="229"/>
      <c r="N15" s="226"/>
      <c r="O15" s="227"/>
    </row>
    <row r="16" spans="1:17" ht="13.5">
      <c r="A16" s="382"/>
      <c r="B16" s="382"/>
      <c r="C16" s="204" t="s">
        <v>22</v>
      </c>
      <c r="D16" s="358">
        <v>799</v>
      </c>
      <c r="E16" s="357">
        <v>781</v>
      </c>
      <c r="F16" s="226">
        <v>8</v>
      </c>
      <c r="G16" s="219">
        <v>-2.252816020025028</v>
      </c>
      <c r="H16" s="229">
        <v>31016</v>
      </c>
      <c r="I16" s="229">
        <v>30479</v>
      </c>
      <c r="J16" s="226">
        <v>7.9</v>
      </c>
      <c r="K16" s="219">
        <v>-1.7313644570544184</v>
      </c>
      <c r="L16" s="228">
        <v>863643.81</v>
      </c>
      <c r="M16" s="229">
        <v>789568.6</v>
      </c>
      <c r="N16" s="226">
        <v>4.9</v>
      </c>
      <c r="O16" s="219">
        <v>-8.577055626670916</v>
      </c>
      <c r="Q16" s="309"/>
    </row>
    <row r="17" spans="1:15" ht="13.5">
      <c r="A17" s="382"/>
      <c r="B17" s="382"/>
      <c r="C17" s="204" t="s">
        <v>23</v>
      </c>
      <c r="D17" s="358">
        <v>748</v>
      </c>
      <c r="E17" s="357">
        <v>747</v>
      </c>
      <c r="F17" s="226">
        <v>7.6</v>
      </c>
      <c r="G17" s="219">
        <v>-0.13368983957219305</v>
      </c>
      <c r="H17" s="229">
        <v>51692</v>
      </c>
      <c r="I17" s="229">
        <v>51926</v>
      </c>
      <c r="J17" s="226">
        <v>13.4</v>
      </c>
      <c r="K17" s="219">
        <v>0.45268126595992</v>
      </c>
      <c r="L17" s="228">
        <v>1512821.1</v>
      </c>
      <c r="M17" s="229">
        <v>1562315.49</v>
      </c>
      <c r="N17" s="226">
        <v>9.7</v>
      </c>
      <c r="O17" s="219">
        <v>3.2716617979482</v>
      </c>
    </row>
    <row r="18" spans="1:15" ht="13.5">
      <c r="A18" s="382"/>
      <c r="B18" s="382"/>
      <c r="C18" s="204" t="s">
        <v>24</v>
      </c>
      <c r="D18" s="358">
        <v>492</v>
      </c>
      <c r="E18" s="357">
        <v>484</v>
      </c>
      <c r="F18" s="226">
        <v>5</v>
      </c>
      <c r="G18" s="219">
        <v>-1.6260162601625994</v>
      </c>
      <c r="H18" s="229">
        <v>83116</v>
      </c>
      <c r="I18" s="229">
        <v>81869</v>
      </c>
      <c r="J18" s="226">
        <v>21.2</v>
      </c>
      <c r="K18" s="219">
        <v>-1.5003128158236678</v>
      </c>
      <c r="L18" s="228">
        <v>3328455.57</v>
      </c>
      <c r="M18" s="229">
        <v>3347948.53</v>
      </c>
      <c r="N18" s="226">
        <v>20.9</v>
      </c>
      <c r="O18" s="219">
        <v>0.585645792471845</v>
      </c>
    </row>
    <row r="19" spans="1:15" ht="13.5">
      <c r="A19" s="382"/>
      <c r="B19" s="382"/>
      <c r="C19" s="230"/>
      <c r="D19" s="228"/>
      <c r="E19" s="228"/>
      <c r="F19" s="226"/>
      <c r="G19" s="227"/>
      <c r="H19" s="228"/>
      <c r="I19" s="228"/>
      <c r="J19" s="226"/>
      <c r="K19" s="227"/>
      <c r="L19" s="228"/>
      <c r="M19" s="228"/>
      <c r="N19" s="226"/>
      <c r="O19" s="227"/>
    </row>
    <row r="20" spans="1:15" ht="13.5">
      <c r="A20" s="382"/>
      <c r="B20" s="382"/>
      <c r="C20" s="268" t="s">
        <v>25</v>
      </c>
      <c r="D20" s="269">
        <v>190</v>
      </c>
      <c r="E20" s="269">
        <v>192</v>
      </c>
      <c r="F20" s="270">
        <v>2</v>
      </c>
      <c r="G20" s="271">
        <v>1.0526315789473717</v>
      </c>
      <c r="H20" s="269">
        <v>132484</v>
      </c>
      <c r="I20" s="269">
        <v>133351</v>
      </c>
      <c r="J20" s="270">
        <v>34.5</v>
      </c>
      <c r="K20" s="271">
        <v>0.6544186467799973</v>
      </c>
      <c r="L20" s="269">
        <v>8389865.030000001</v>
      </c>
      <c r="M20" s="269">
        <v>8704025.03</v>
      </c>
      <c r="N20" s="270">
        <v>54.2</v>
      </c>
      <c r="O20" s="271">
        <v>3.744517925814561</v>
      </c>
    </row>
    <row r="21" spans="1:15" ht="13.5">
      <c r="A21" s="382"/>
      <c r="B21" s="382"/>
      <c r="C21" s="204"/>
      <c r="D21" s="229"/>
      <c r="E21" s="229"/>
      <c r="F21" s="226"/>
      <c r="G21" s="227"/>
      <c r="H21" s="229"/>
      <c r="I21" s="229"/>
      <c r="J21" s="226"/>
      <c r="K21" s="227"/>
      <c r="L21" s="228"/>
      <c r="M21" s="229"/>
      <c r="N21" s="226"/>
      <c r="O21" s="227"/>
    </row>
    <row r="22" spans="1:15" ht="13.5">
      <c r="A22" s="382"/>
      <c r="B22" s="382"/>
      <c r="C22" s="204" t="s">
        <v>26</v>
      </c>
      <c r="D22" s="358">
        <v>104</v>
      </c>
      <c r="E22" s="357">
        <v>105</v>
      </c>
      <c r="F22" s="226">
        <v>1.1</v>
      </c>
      <c r="G22" s="219">
        <v>0.9615384615384581</v>
      </c>
      <c r="H22" s="229">
        <v>39456</v>
      </c>
      <c r="I22" s="229">
        <v>39267</v>
      </c>
      <c r="J22" s="226">
        <v>10.1</v>
      </c>
      <c r="K22" s="219">
        <v>-0.4790145985401506</v>
      </c>
      <c r="L22" s="228">
        <v>2453656.16</v>
      </c>
      <c r="M22" s="229">
        <v>2549683.88</v>
      </c>
      <c r="N22" s="226">
        <v>15.9</v>
      </c>
      <c r="O22" s="219">
        <v>3.9136583831697047</v>
      </c>
    </row>
    <row r="23" spans="1:15" ht="13.5">
      <c r="A23" s="382"/>
      <c r="B23" s="382"/>
      <c r="C23" s="204" t="s">
        <v>27</v>
      </c>
      <c r="D23" s="358">
        <v>61</v>
      </c>
      <c r="E23" s="357">
        <v>59</v>
      </c>
      <c r="F23" s="226">
        <v>0.6</v>
      </c>
      <c r="G23" s="219">
        <v>-3.2786885245901676</v>
      </c>
      <c r="H23" s="229">
        <v>43028</v>
      </c>
      <c r="I23" s="229">
        <v>41294</v>
      </c>
      <c r="J23" s="226">
        <v>10.7</v>
      </c>
      <c r="K23" s="219">
        <v>-4.029933996467417</v>
      </c>
      <c r="L23" s="228">
        <v>2031756.83</v>
      </c>
      <c r="M23" s="229">
        <v>2029000.05</v>
      </c>
      <c r="N23" s="226">
        <v>12.6</v>
      </c>
      <c r="O23" s="219">
        <v>-0.1356845444934529</v>
      </c>
    </row>
    <row r="24" spans="1:15" ht="13.5">
      <c r="A24" s="382"/>
      <c r="B24" s="382"/>
      <c r="C24" s="204" t="s">
        <v>28</v>
      </c>
      <c r="D24" s="358">
        <v>25</v>
      </c>
      <c r="E24" s="357">
        <v>28</v>
      </c>
      <c r="F24" s="226">
        <v>0.3</v>
      </c>
      <c r="G24" s="219">
        <v>12</v>
      </c>
      <c r="H24" s="229">
        <v>50000</v>
      </c>
      <c r="I24" s="229">
        <v>52790</v>
      </c>
      <c r="J24" s="226">
        <v>13.6</v>
      </c>
      <c r="K24" s="219">
        <v>5.580000000000007</v>
      </c>
      <c r="L24" s="228">
        <v>3904452.04</v>
      </c>
      <c r="M24" s="229">
        <v>4125341.1</v>
      </c>
      <c r="N24" s="226">
        <v>25.7</v>
      </c>
      <c r="O24" s="219">
        <v>5.657363894780998</v>
      </c>
    </row>
    <row r="25" spans="1:15" ht="13.5">
      <c r="A25" s="382"/>
      <c r="B25" s="382"/>
      <c r="C25" s="209"/>
      <c r="D25" s="231"/>
      <c r="E25" s="231"/>
      <c r="F25" s="232"/>
      <c r="G25" s="200"/>
      <c r="H25" s="199"/>
      <c r="I25" s="199"/>
      <c r="J25" s="199"/>
      <c r="K25" s="200"/>
      <c r="L25" s="199"/>
      <c r="M25" s="199"/>
      <c r="N25" s="199"/>
      <c r="O25" s="200"/>
    </row>
    <row r="26" spans="1:6" ht="13.5">
      <c r="A26" s="382"/>
      <c r="B26" s="382"/>
      <c r="D26" s="234"/>
      <c r="E26" s="234"/>
      <c r="F26" s="235"/>
    </row>
    <row r="27" spans="1:15" ht="13.5">
      <c r="A27" s="382"/>
      <c r="B27" s="382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15" ht="13.5">
      <c r="A28" s="382"/>
      <c r="B28" s="382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</sheetData>
  <mergeCells count="4">
    <mergeCell ref="A1:B28"/>
    <mergeCell ref="D3:G3"/>
    <mergeCell ref="H3:K3"/>
    <mergeCell ref="L3:O3"/>
  </mergeCells>
  <printOptions verticalCentered="1"/>
  <pageMargins left="0.7874015748031497" right="0.5118110236220472" top="1.3779527559055118" bottom="0.3937007874015748" header="0.7874015748031497" footer="0.5118110236220472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B1" sqref="B1:N25"/>
    </sheetView>
  </sheetViews>
  <sheetFormatPr defaultColWidth="9.00390625" defaultRowHeight="13.5"/>
  <cols>
    <col min="1" max="1" width="8.375" style="194" customWidth="1"/>
    <col min="2" max="2" width="16.875" style="233" customWidth="1"/>
    <col min="3" max="3" width="12.00390625" style="201" customWidth="1"/>
    <col min="4" max="4" width="10.625" style="201" customWidth="1"/>
    <col min="5" max="5" width="7.50390625" style="201" customWidth="1"/>
    <col min="6" max="6" width="7.25390625" style="202" customWidth="1"/>
    <col min="7" max="8" width="10.625" style="201" customWidth="1"/>
    <col min="9" max="9" width="7.50390625" style="201" customWidth="1"/>
    <col min="10" max="10" width="8.125" style="202" customWidth="1"/>
    <col min="11" max="12" width="10.625" style="201" customWidth="1"/>
    <col min="13" max="13" width="7.50390625" style="201" customWidth="1"/>
    <col min="14" max="14" width="7.50390625" style="202" customWidth="1"/>
    <col min="15" max="15" width="10.375" style="194" customWidth="1"/>
    <col min="16" max="16" width="12.125" style="194" customWidth="1"/>
    <col min="17" max="17" width="12.50390625" style="194" customWidth="1"/>
    <col min="18" max="18" width="11.50390625" style="194" bestFit="1" customWidth="1"/>
    <col min="19" max="19" width="9.00390625" style="194" customWidth="1"/>
    <col min="20" max="20" width="10.50390625" style="194" customWidth="1"/>
    <col min="21" max="21" width="12.25390625" style="194" customWidth="1"/>
    <col min="22" max="22" width="11.125" style="194" customWidth="1"/>
    <col min="23" max="23" width="10.375" style="194" customWidth="1"/>
    <col min="24" max="24" width="11.25390625" style="194" customWidth="1"/>
    <col min="25" max="25" width="11.50390625" style="194" customWidth="1"/>
    <col min="26" max="26" width="9.25390625" style="194" bestFit="1" customWidth="1"/>
    <col min="27" max="16384" width="9.00390625" style="194" customWidth="1"/>
  </cols>
  <sheetData>
    <row r="1" spans="1:14" ht="13.5" customHeight="1">
      <c r="A1" s="382"/>
      <c r="B1" s="236" t="s">
        <v>241</v>
      </c>
      <c r="C1" s="196"/>
      <c r="D1" s="196"/>
      <c r="E1" s="196"/>
      <c r="F1" s="197"/>
      <c r="G1" s="196"/>
      <c r="H1" s="196"/>
      <c r="I1" s="196"/>
      <c r="J1" s="197"/>
      <c r="K1" s="196"/>
      <c r="L1" s="196"/>
      <c r="M1" s="196"/>
      <c r="N1" s="197"/>
    </row>
    <row r="2" spans="1:5" ht="13.5">
      <c r="A2" s="382"/>
      <c r="B2" s="237"/>
      <c r="E2" s="235"/>
    </row>
    <row r="3" spans="1:14" ht="27" customHeight="1">
      <c r="A3" s="382"/>
      <c r="B3" s="203"/>
      <c r="C3" s="383" t="s">
        <v>191</v>
      </c>
      <c r="D3" s="384"/>
      <c r="E3" s="384"/>
      <c r="F3" s="385"/>
      <c r="G3" s="383" t="s">
        <v>192</v>
      </c>
      <c r="H3" s="384"/>
      <c r="I3" s="384"/>
      <c r="J3" s="385"/>
      <c r="K3" s="383" t="s">
        <v>193</v>
      </c>
      <c r="L3" s="384"/>
      <c r="M3" s="384"/>
      <c r="N3" s="384"/>
    </row>
    <row r="4" spans="1:14" ht="13.5" customHeight="1">
      <c r="A4" s="382"/>
      <c r="B4" s="204" t="s">
        <v>10</v>
      </c>
      <c r="C4" s="23" t="s">
        <v>250</v>
      </c>
      <c r="D4" s="23" t="s">
        <v>269</v>
      </c>
      <c r="E4" s="238" t="s">
        <v>11</v>
      </c>
      <c r="F4" s="206" t="s">
        <v>9</v>
      </c>
      <c r="G4" s="23" t="s">
        <v>250</v>
      </c>
      <c r="H4" s="23" t="s">
        <v>269</v>
      </c>
      <c r="I4" s="207" t="s">
        <v>11</v>
      </c>
      <c r="J4" s="206" t="s">
        <v>9</v>
      </c>
      <c r="K4" s="23" t="s">
        <v>250</v>
      </c>
      <c r="L4" s="23" t="s">
        <v>269</v>
      </c>
      <c r="M4" s="205" t="s">
        <v>11</v>
      </c>
      <c r="N4" s="208" t="s">
        <v>9</v>
      </c>
    </row>
    <row r="5" spans="1:14" ht="13.5">
      <c r="A5" s="382"/>
      <c r="B5" s="209"/>
      <c r="C5" s="239" t="s">
        <v>30</v>
      </c>
      <c r="D5" s="240" t="s">
        <v>30</v>
      </c>
      <c r="E5" s="211" t="s">
        <v>15</v>
      </c>
      <c r="F5" s="241" t="s">
        <v>15</v>
      </c>
      <c r="G5" s="240" t="s">
        <v>30</v>
      </c>
      <c r="H5" s="240" t="s">
        <v>30</v>
      </c>
      <c r="I5" s="214" t="s">
        <v>15</v>
      </c>
      <c r="J5" s="241" t="s">
        <v>15</v>
      </c>
      <c r="K5" s="240" t="s">
        <v>30</v>
      </c>
      <c r="L5" s="240" t="s">
        <v>30</v>
      </c>
      <c r="M5" s="211" t="s">
        <v>15</v>
      </c>
      <c r="N5" s="215" t="s">
        <v>15</v>
      </c>
    </row>
    <row r="6" spans="1:14" ht="13.5">
      <c r="A6" s="382"/>
      <c r="B6" s="216" t="s">
        <v>16</v>
      </c>
      <c r="C6" s="242">
        <v>1769056.34</v>
      </c>
      <c r="D6" s="242">
        <v>1776907.53</v>
      </c>
      <c r="E6" s="218">
        <v>99.99988645363476</v>
      </c>
      <c r="F6" s="219">
        <v>0.4438066681358377</v>
      </c>
      <c r="G6" s="242">
        <v>9172567.33</v>
      </c>
      <c r="H6" s="242">
        <v>9514525.69</v>
      </c>
      <c r="I6" s="220">
        <v>100.00001082097783</v>
      </c>
      <c r="J6" s="219">
        <v>3.7280550547891034</v>
      </c>
      <c r="K6" s="242">
        <v>5993632.01</v>
      </c>
      <c r="L6" s="242">
        <v>5908799.350000001</v>
      </c>
      <c r="M6" s="220">
        <v>100.00001744122872</v>
      </c>
      <c r="N6" s="221">
        <v>-1.4153798541261975</v>
      </c>
    </row>
    <row r="7" spans="1:14" ht="13.5">
      <c r="A7" s="382"/>
      <c r="B7" s="207"/>
      <c r="C7" s="243"/>
      <c r="D7" s="243"/>
      <c r="E7" s="224"/>
      <c r="F7" s="225"/>
      <c r="G7" s="243"/>
      <c r="H7" s="243"/>
      <c r="I7" s="226"/>
      <c r="J7" s="225"/>
      <c r="K7" s="243"/>
      <c r="L7" s="243"/>
      <c r="M7" s="226"/>
      <c r="N7" s="227"/>
    </row>
    <row r="8" spans="1:21" ht="13.5">
      <c r="A8" s="382"/>
      <c r="B8" s="268" t="s">
        <v>17</v>
      </c>
      <c r="C8" s="269">
        <v>293775.3</v>
      </c>
      <c r="D8" s="269">
        <v>291808.79</v>
      </c>
      <c r="E8" s="270">
        <v>16.4</v>
      </c>
      <c r="F8" s="271">
        <v>-0.6693925595514738</v>
      </c>
      <c r="G8" s="269">
        <v>923268.08</v>
      </c>
      <c r="H8" s="269">
        <v>946100.88</v>
      </c>
      <c r="I8" s="270">
        <v>9.9</v>
      </c>
      <c r="J8" s="271">
        <v>2.4730411994748014</v>
      </c>
      <c r="K8" s="269">
        <v>648374.99</v>
      </c>
      <c r="L8" s="269">
        <v>653821.1</v>
      </c>
      <c r="M8" s="270">
        <v>11.1</v>
      </c>
      <c r="N8" s="271">
        <v>0.8399629973389278</v>
      </c>
      <c r="Q8" s="309"/>
      <c r="S8" s="309"/>
      <c r="U8" s="309"/>
    </row>
    <row r="9" spans="1:21" ht="13.5">
      <c r="A9" s="382"/>
      <c r="B9" s="204"/>
      <c r="C9" s="229"/>
      <c r="D9" s="229"/>
      <c r="E9" s="226"/>
      <c r="F9" s="219"/>
      <c r="G9" s="229"/>
      <c r="H9" s="229"/>
      <c r="I9" s="226"/>
      <c r="J9" s="219"/>
      <c r="K9" s="229"/>
      <c r="L9" s="229"/>
      <c r="M9" s="226"/>
      <c r="N9" s="219"/>
      <c r="Q9" s="309"/>
      <c r="S9" s="309"/>
      <c r="U9" s="309"/>
    </row>
    <row r="10" spans="1:21" ht="13.5">
      <c r="A10" s="382"/>
      <c r="B10" s="204" t="s">
        <v>18</v>
      </c>
      <c r="C10" s="228">
        <v>70050.51</v>
      </c>
      <c r="D10" s="228">
        <v>68338.56</v>
      </c>
      <c r="E10" s="226">
        <v>3.8</v>
      </c>
      <c r="F10" s="219">
        <v>-2.443879423575923</v>
      </c>
      <c r="G10" s="228">
        <v>155509.77</v>
      </c>
      <c r="H10" s="228">
        <v>160026.57</v>
      </c>
      <c r="I10" s="226">
        <v>1.7</v>
      </c>
      <c r="J10" s="219">
        <v>2.9045120444844086</v>
      </c>
      <c r="K10" s="228">
        <v>135190.68</v>
      </c>
      <c r="L10" s="228">
        <v>138216.07</v>
      </c>
      <c r="M10" s="226">
        <v>2.3</v>
      </c>
      <c r="N10" s="219">
        <v>2.2378687643260786</v>
      </c>
      <c r="Q10" s="309"/>
      <c r="S10" s="309"/>
      <c r="U10" s="309"/>
    </row>
    <row r="11" spans="1:21" ht="13.5">
      <c r="A11" s="382"/>
      <c r="B11" s="204" t="s">
        <v>19</v>
      </c>
      <c r="C11" s="228">
        <v>113049.8</v>
      </c>
      <c r="D11" s="228">
        <v>110541.9</v>
      </c>
      <c r="E11" s="226">
        <v>6.2</v>
      </c>
      <c r="F11" s="219">
        <v>-2.2184028631629493</v>
      </c>
      <c r="G11" s="228">
        <v>339324.09</v>
      </c>
      <c r="H11" s="228">
        <v>335993.36</v>
      </c>
      <c r="I11" s="226">
        <v>3.5</v>
      </c>
      <c r="J11" s="219">
        <v>-0.9815778184213308</v>
      </c>
      <c r="K11" s="228">
        <v>258717.85</v>
      </c>
      <c r="L11" s="228">
        <v>240207.1</v>
      </c>
      <c r="M11" s="226">
        <v>4.1</v>
      </c>
      <c r="N11" s="219">
        <v>-7.154802036272335</v>
      </c>
      <c r="Q11" s="309"/>
      <c r="S11" s="309"/>
      <c r="U11" s="309"/>
    </row>
    <row r="12" spans="1:21" ht="13.5">
      <c r="A12" s="382"/>
      <c r="B12" s="204" t="s">
        <v>20</v>
      </c>
      <c r="C12" s="228">
        <v>110674.99</v>
      </c>
      <c r="D12" s="228">
        <v>112928.33</v>
      </c>
      <c r="E12" s="226">
        <v>6.4</v>
      </c>
      <c r="F12" s="219">
        <v>2.0359974733225705</v>
      </c>
      <c r="G12" s="228">
        <v>428434.22</v>
      </c>
      <c r="H12" s="228">
        <v>450080.95</v>
      </c>
      <c r="I12" s="226">
        <v>4.7</v>
      </c>
      <c r="J12" s="219">
        <v>5.052521248186004</v>
      </c>
      <c r="K12" s="228">
        <v>254466.46</v>
      </c>
      <c r="L12" s="228">
        <v>275397.93</v>
      </c>
      <c r="M12" s="226">
        <v>4.7</v>
      </c>
      <c r="N12" s="219">
        <v>8.225630206825695</v>
      </c>
      <c r="Q12" s="309"/>
      <c r="S12" s="309"/>
      <c r="U12" s="309"/>
    </row>
    <row r="13" spans="1:21" ht="13.5">
      <c r="A13" s="382"/>
      <c r="B13" s="204"/>
      <c r="C13" s="228"/>
      <c r="D13" s="228"/>
      <c r="E13" s="226"/>
      <c r="F13" s="219"/>
      <c r="G13" s="228"/>
      <c r="H13" s="228"/>
      <c r="I13" s="226"/>
      <c r="J13" s="219"/>
      <c r="K13" s="228"/>
      <c r="L13" s="228"/>
      <c r="M13" s="226"/>
      <c r="N13" s="219"/>
      <c r="Q13" s="309"/>
      <c r="S13" s="309"/>
      <c r="U13" s="309"/>
    </row>
    <row r="14" spans="1:21" ht="13.5">
      <c r="A14" s="382"/>
      <c r="B14" s="268" t="s">
        <v>21</v>
      </c>
      <c r="C14" s="269">
        <v>703499.96</v>
      </c>
      <c r="D14" s="269">
        <v>702649.06</v>
      </c>
      <c r="E14" s="270">
        <v>39.5</v>
      </c>
      <c r="F14" s="271">
        <v>-0.12095238782954265</v>
      </c>
      <c r="G14" s="269">
        <v>3408748.2</v>
      </c>
      <c r="H14" s="269">
        <v>3420784.34</v>
      </c>
      <c r="I14" s="270">
        <v>36</v>
      </c>
      <c r="J14" s="271">
        <v>0.35309560266139073</v>
      </c>
      <c r="K14" s="269">
        <v>2134962.27</v>
      </c>
      <c r="L14" s="269">
        <v>2067528.44</v>
      </c>
      <c r="M14" s="270">
        <v>35</v>
      </c>
      <c r="N14" s="271">
        <v>-3.158549026723556</v>
      </c>
      <c r="Q14" s="309"/>
      <c r="S14" s="309"/>
      <c r="U14" s="309"/>
    </row>
    <row r="15" spans="1:21" ht="13.5">
      <c r="A15" s="382"/>
      <c r="B15" s="204"/>
      <c r="C15" s="229"/>
      <c r="D15" s="229"/>
      <c r="E15" s="226"/>
      <c r="F15" s="219"/>
      <c r="G15" s="229"/>
      <c r="H15" s="229"/>
      <c r="I15" s="226"/>
      <c r="J15" s="219"/>
      <c r="K15" s="229"/>
      <c r="L15" s="229"/>
      <c r="M15" s="226"/>
      <c r="N15" s="219"/>
      <c r="Q15" s="309"/>
      <c r="S15" s="309"/>
      <c r="U15" s="309"/>
    </row>
    <row r="16" spans="1:21" ht="13.5">
      <c r="A16" s="382"/>
      <c r="B16" s="204" t="s">
        <v>22</v>
      </c>
      <c r="C16" s="229">
        <v>113159.65</v>
      </c>
      <c r="D16" s="229">
        <v>113192.66</v>
      </c>
      <c r="E16" s="226">
        <v>6.4</v>
      </c>
      <c r="F16" s="219">
        <v>0.02917117541454406</v>
      </c>
      <c r="G16" s="228">
        <v>556171.81</v>
      </c>
      <c r="H16" s="228">
        <v>490172.23</v>
      </c>
      <c r="I16" s="226">
        <v>5.2</v>
      </c>
      <c r="J16" s="219">
        <v>-11.866761100315404</v>
      </c>
      <c r="K16" s="228">
        <v>294723.93</v>
      </c>
      <c r="L16" s="228">
        <v>282150.66</v>
      </c>
      <c r="M16" s="226">
        <v>4.8</v>
      </c>
      <c r="N16" s="219">
        <v>-4.266117786906531</v>
      </c>
      <c r="Q16" s="309"/>
      <c r="S16" s="309"/>
      <c r="U16" s="309"/>
    </row>
    <row r="17" spans="1:23" ht="13.5">
      <c r="A17" s="382"/>
      <c r="B17" s="204" t="s">
        <v>23</v>
      </c>
      <c r="C17" s="229">
        <v>204343.18</v>
      </c>
      <c r="D17" s="229">
        <v>206604.35</v>
      </c>
      <c r="E17" s="226">
        <v>11.6</v>
      </c>
      <c r="F17" s="219">
        <v>1.10655515882645</v>
      </c>
      <c r="G17" s="228">
        <v>930414.28</v>
      </c>
      <c r="H17" s="228">
        <v>958712.49</v>
      </c>
      <c r="I17" s="226">
        <v>10.1</v>
      </c>
      <c r="J17" s="219">
        <v>3.041463422079027</v>
      </c>
      <c r="K17" s="228">
        <v>560620.72</v>
      </c>
      <c r="L17" s="228">
        <v>570005.84</v>
      </c>
      <c r="M17" s="226">
        <v>9.6</v>
      </c>
      <c r="N17" s="219">
        <v>1.674058711208537</v>
      </c>
      <c r="Q17" s="309"/>
      <c r="S17" s="309"/>
      <c r="U17" s="309"/>
      <c r="W17" s="309"/>
    </row>
    <row r="18" spans="1:21" ht="13.5">
      <c r="A18" s="382"/>
      <c r="B18" s="204" t="s">
        <v>24</v>
      </c>
      <c r="C18" s="229">
        <v>385997.13</v>
      </c>
      <c r="D18" s="229">
        <v>382852.05</v>
      </c>
      <c r="E18" s="226">
        <v>21.5</v>
      </c>
      <c r="F18" s="219">
        <v>-0.8147936229474073</v>
      </c>
      <c r="G18" s="228">
        <v>1922162.11</v>
      </c>
      <c r="H18" s="228">
        <v>1971899.62</v>
      </c>
      <c r="I18" s="226">
        <v>20.7</v>
      </c>
      <c r="J18" s="219">
        <v>2.5875814397361196</v>
      </c>
      <c r="K18" s="228">
        <v>1279617.62</v>
      </c>
      <c r="L18" s="228">
        <v>1215371.94</v>
      </c>
      <c r="M18" s="226">
        <v>20.6</v>
      </c>
      <c r="N18" s="219">
        <v>-5.020693603765802</v>
      </c>
      <c r="Q18" s="309"/>
      <c r="S18" s="309"/>
      <c r="U18" s="309"/>
    </row>
    <row r="19" spans="1:21" ht="13.5">
      <c r="A19" s="382"/>
      <c r="B19" s="204"/>
      <c r="C19" s="229"/>
      <c r="D19" s="229"/>
      <c r="E19" s="226"/>
      <c r="F19" s="219"/>
      <c r="G19" s="228"/>
      <c r="H19" s="228"/>
      <c r="I19" s="226"/>
      <c r="J19" s="219"/>
      <c r="K19" s="228"/>
      <c r="L19" s="228"/>
      <c r="M19" s="226"/>
      <c r="N19" s="219"/>
      <c r="Q19" s="309"/>
      <c r="S19" s="309"/>
      <c r="U19" s="309"/>
    </row>
    <row r="20" spans="1:21" ht="13.5">
      <c r="A20" s="382"/>
      <c r="B20" s="268" t="s">
        <v>25</v>
      </c>
      <c r="C20" s="269">
        <v>771781.08</v>
      </c>
      <c r="D20" s="269">
        <v>782449.68</v>
      </c>
      <c r="E20" s="270">
        <v>44</v>
      </c>
      <c r="F20" s="271">
        <v>1.382335001008328</v>
      </c>
      <c r="G20" s="269">
        <v>4840551.05</v>
      </c>
      <c r="H20" s="269">
        <v>5147640.47</v>
      </c>
      <c r="I20" s="270">
        <v>54.1</v>
      </c>
      <c r="J20" s="271">
        <v>6.344100430466493</v>
      </c>
      <c r="K20" s="269">
        <v>3210294.75</v>
      </c>
      <c r="L20" s="269">
        <v>3187449.81</v>
      </c>
      <c r="M20" s="270">
        <v>53.9</v>
      </c>
      <c r="N20" s="271">
        <v>-0.7116150316104131</v>
      </c>
      <c r="Q20" s="309"/>
      <c r="S20" s="309"/>
      <c r="U20" s="309"/>
    </row>
    <row r="21" spans="1:21" ht="13.5">
      <c r="A21" s="382"/>
      <c r="B21" s="204"/>
      <c r="C21" s="229"/>
      <c r="D21" s="229"/>
      <c r="E21" s="226"/>
      <c r="F21" s="219"/>
      <c r="G21" s="229"/>
      <c r="H21" s="229"/>
      <c r="I21" s="226"/>
      <c r="J21" s="219"/>
      <c r="K21" s="229"/>
      <c r="L21" s="229"/>
      <c r="M21" s="226"/>
      <c r="N21" s="219"/>
      <c r="Q21" s="309"/>
      <c r="S21" s="309"/>
      <c r="U21" s="309"/>
    </row>
    <row r="22" spans="1:21" ht="13.5">
      <c r="A22" s="382"/>
      <c r="B22" s="204" t="s">
        <v>26</v>
      </c>
      <c r="C22" s="229">
        <v>212064.12</v>
      </c>
      <c r="D22" s="229">
        <v>203914.31</v>
      </c>
      <c r="E22" s="226">
        <v>11.5</v>
      </c>
      <c r="F22" s="219">
        <v>-3.8430876472644204</v>
      </c>
      <c r="G22" s="228">
        <v>1194262.83</v>
      </c>
      <c r="H22" s="228">
        <v>1233361.87</v>
      </c>
      <c r="I22" s="226">
        <v>13</v>
      </c>
      <c r="J22" s="219">
        <v>3.273905795092036</v>
      </c>
      <c r="K22" s="228">
        <v>957135.36</v>
      </c>
      <c r="L22" s="228">
        <v>1006273.12</v>
      </c>
      <c r="M22" s="226">
        <v>17</v>
      </c>
      <c r="N22" s="219">
        <v>5.133836033390304</v>
      </c>
      <c r="Q22" s="309"/>
      <c r="S22" s="309"/>
      <c r="U22" s="309"/>
    </row>
    <row r="23" spans="1:21" ht="13.5">
      <c r="A23" s="382"/>
      <c r="B23" s="204" t="s">
        <v>27</v>
      </c>
      <c r="C23" s="229">
        <v>232972.83</v>
      </c>
      <c r="D23" s="229">
        <v>229413.62</v>
      </c>
      <c r="E23" s="226">
        <v>12.9</v>
      </c>
      <c r="F23" s="219">
        <v>-1.5277360883670488</v>
      </c>
      <c r="G23" s="228">
        <v>1136623.36</v>
      </c>
      <c r="H23" s="228">
        <v>1280012.73</v>
      </c>
      <c r="I23" s="226">
        <v>13.5</v>
      </c>
      <c r="J23" s="219">
        <v>12.615381228835542</v>
      </c>
      <c r="K23" s="228">
        <v>874152.31</v>
      </c>
      <c r="L23" s="228">
        <v>720042.96</v>
      </c>
      <c r="M23" s="226">
        <v>12.2</v>
      </c>
      <c r="N23" s="219">
        <v>-17.629576475065324</v>
      </c>
      <c r="Q23" s="309"/>
      <c r="S23" s="309"/>
      <c r="U23" s="309"/>
    </row>
    <row r="24" spans="1:21" ht="13.5">
      <c r="A24" s="382"/>
      <c r="B24" s="204" t="s">
        <v>28</v>
      </c>
      <c r="C24" s="229">
        <v>326744.13</v>
      </c>
      <c r="D24" s="229">
        <v>349121.75</v>
      </c>
      <c r="E24" s="226">
        <v>19.6</v>
      </c>
      <c r="F24" s="219">
        <v>6.848667793970775</v>
      </c>
      <c r="G24" s="228">
        <v>2509664.86</v>
      </c>
      <c r="H24" s="228">
        <v>2634265.87</v>
      </c>
      <c r="I24" s="226">
        <v>27.7</v>
      </c>
      <c r="J24" s="219">
        <v>4.9648465811487075</v>
      </c>
      <c r="K24" s="228">
        <v>1379007.08</v>
      </c>
      <c r="L24" s="228">
        <v>1461133.73</v>
      </c>
      <c r="M24" s="226">
        <v>24.7</v>
      </c>
      <c r="N24" s="219">
        <v>5.955491541058655</v>
      </c>
      <c r="Q24" s="309"/>
      <c r="S24" s="309"/>
      <c r="U24" s="309"/>
    </row>
    <row r="25" spans="1:14" ht="13.5">
      <c r="A25" s="382"/>
      <c r="B25" s="209"/>
      <c r="C25" s="199"/>
      <c r="D25" s="199"/>
      <c r="E25" s="199"/>
      <c r="F25" s="200"/>
      <c r="G25" s="199"/>
      <c r="H25" s="199"/>
      <c r="I25" s="199"/>
      <c r="J25" s="200"/>
      <c r="K25" s="231"/>
      <c r="L25" s="231"/>
      <c r="M25" s="199"/>
      <c r="N25" s="200"/>
    </row>
    <row r="26" ht="13.5">
      <c r="A26" s="382"/>
    </row>
    <row r="27" spans="1:15" ht="13.5">
      <c r="A27" s="382"/>
      <c r="O27" s="244"/>
    </row>
  </sheetData>
  <mergeCells count="4">
    <mergeCell ref="A1:A27"/>
    <mergeCell ref="C3:F3"/>
    <mergeCell ref="G3:J3"/>
    <mergeCell ref="K3:N3"/>
  </mergeCells>
  <printOptions verticalCentered="1"/>
  <pageMargins left="0.7874015748031497" right="0.5905511811023623" top="1.3779527559055118" bottom="0.984251968503937" header="0.5118110236220472" footer="0.5118110236220472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120" zoomScaleNormal="12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7" sqref="R17"/>
    </sheetView>
  </sheetViews>
  <sheetFormatPr defaultColWidth="9.00390625" defaultRowHeight="13.5"/>
  <cols>
    <col min="1" max="1" width="9.375" style="194" bestFit="1" customWidth="1"/>
    <col min="2" max="3" width="6.125" style="194" bestFit="1" customWidth="1"/>
    <col min="4" max="4" width="6.375" style="245" bestFit="1" customWidth="1"/>
    <col min="5" max="5" width="6.375" style="244" bestFit="1" customWidth="1"/>
    <col min="6" max="7" width="6.875" style="194" bestFit="1" customWidth="1"/>
    <col min="8" max="8" width="5.875" style="245" bestFit="1" customWidth="1"/>
    <col min="9" max="9" width="6.00390625" style="244" bestFit="1" customWidth="1"/>
    <col min="10" max="10" width="9.875" style="194" bestFit="1" customWidth="1"/>
    <col min="11" max="11" width="9.875" style="194" customWidth="1"/>
    <col min="12" max="12" width="6.00390625" style="245" bestFit="1" customWidth="1"/>
    <col min="13" max="13" width="6.125" style="244" bestFit="1" customWidth="1"/>
    <col min="14" max="14" width="7.625" style="194" bestFit="1" customWidth="1"/>
    <col min="15" max="15" width="9.00390625" style="194" bestFit="1" customWidth="1"/>
    <col min="16" max="16" width="9.125" style="194" bestFit="1" customWidth="1"/>
    <col min="17" max="17" width="6.00390625" style="245" bestFit="1" customWidth="1"/>
    <col min="18" max="18" width="7.125" style="244" bestFit="1" customWidth="1"/>
    <col min="19" max="19" width="8.50390625" style="194" customWidth="1"/>
    <col min="20" max="20" width="8.875" style="194" customWidth="1"/>
    <col min="21" max="21" width="6.00390625" style="245" bestFit="1" customWidth="1"/>
    <col min="22" max="22" width="7.125" style="244" bestFit="1" customWidth="1"/>
    <col min="23" max="23" width="9.00390625" style="194" bestFit="1" customWidth="1"/>
    <col min="24" max="24" width="8.875" style="194" customWidth="1"/>
    <col min="25" max="25" width="6.00390625" style="245" bestFit="1" customWidth="1"/>
    <col min="26" max="26" width="7.125" style="244" bestFit="1" customWidth="1"/>
    <col min="27" max="27" width="8.75390625" style="194" customWidth="1"/>
    <col min="28" max="28" width="9.125" style="194" bestFit="1" customWidth="1"/>
    <col min="29" max="16384" width="9.00390625" style="194" customWidth="1"/>
  </cols>
  <sheetData>
    <row r="1" spans="2:27" ht="13.5" customHeight="1">
      <c r="B1" s="317"/>
      <c r="C1" s="317"/>
      <c r="D1" s="318"/>
      <c r="E1" s="319"/>
      <c r="F1" s="317"/>
      <c r="G1" s="320" t="s">
        <v>244</v>
      </c>
      <c r="I1" s="319"/>
      <c r="J1" s="317"/>
      <c r="K1" s="317"/>
      <c r="L1" s="318"/>
      <c r="M1" s="319"/>
      <c r="O1" s="320"/>
      <c r="P1" s="321" t="s">
        <v>254</v>
      </c>
      <c r="Q1" s="322"/>
      <c r="R1" s="323"/>
      <c r="S1" s="324"/>
      <c r="T1" s="321"/>
      <c r="U1" s="322"/>
      <c r="V1" s="323"/>
      <c r="W1" s="324"/>
      <c r="X1" s="321"/>
      <c r="Y1" s="322"/>
      <c r="Z1" s="323"/>
      <c r="AA1" s="246"/>
    </row>
    <row r="2" spans="1:26" ht="12.75" customHeight="1">
      <c r="A2" s="247"/>
      <c r="B2" s="248"/>
      <c r="C2" s="248"/>
      <c r="D2" s="249"/>
      <c r="E2" s="325"/>
      <c r="F2" s="248"/>
      <c r="G2" s="248"/>
      <c r="H2" s="249"/>
      <c r="I2" s="325"/>
      <c r="J2" s="248"/>
      <c r="K2" s="248"/>
      <c r="L2" s="249"/>
      <c r="M2" s="325"/>
      <c r="O2" s="250"/>
      <c r="P2" s="248"/>
      <c r="Q2" s="249"/>
      <c r="R2" s="325"/>
      <c r="S2" s="248"/>
      <c r="T2" s="248"/>
      <c r="U2" s="249"/>
      <c r="V2" s="325"/>
      <c r="W2" s="248"/>
      <c r="X2" s="248"/>
      <c r="Y2" s="249"/>
      <c r="Z2" s="325"/>
    </row>
    <row r="3" spans="1:26" ht="21">
      <c r="A3" s="251"/>
      <c r="B3" s="326" t="s">
        <v>245</v>
      </c>
      <c r="C3" s="326"/>
      <c r="D3" s="327"/>
      <c r="E3" s="328"/>
      <c r="F3" s="326" t="s">
        <v>246</v>
      </c>
      <c r="G3" s="326"/>
      <c r="H3" s="327"/>
      <c r="I3" s="328"/>
      <c r="J3" s="326" t="s">
        <v>247</v>
      </c>
      <c r="K3" s="326"/>
      <c r="L3" s="327"/>
      <c r="M3" s="329"/>
      <c r="N3" s="316"/>
      <c r="O3" s="326" t="s">
        <v>253</v>
      </c>
      <c r="P3" s="326"/>
      <c r="Q3" s="327"/>
      <c r="R3" s="328"/>
      <c r="S3" s="326" t="s">
        <v>248</v>
      </c>
      <c r="T3" s="326"/>
      <c r="U3" s="327"/>
      <c r="V3" s="328"/>
      <c r="W3" s="326" t="s">
        <v>249</v>
      </c>
      <c r="X3" s="326"/>
      <c r="Y3" s="327"/>
      <c r="Z3" s="329"/>
    </row>
    <row r="4" spans="1:26" ht="13.5" customHeight="1">
      <c r="A4" s="191" t="s">
        <v>133</v>
      </c>
      <c r="B4" s="295" t="s">
        <v>250</v>
      </c>
      <c r="C4" s="295" t="s">
        <v>269</v>
      </c>
      <c r="D4" s="252" t="s">
        <v>11</v>
      </c>
      <c r="E4" s="330" t="s">
        <v>228</v>
      </c>
      <c r="F4" s="295" t="s">
        <v>250</v>
      </c>
      <c r="G4" s="295" t="s">
        <v>269</v>
      </c>
      <c r="H4" s="252" t="s">
        <v>11</v>
      </c>
      <c r="I4" s="330" t="s">
        <v>228</v>
      </c>
      <c r="J4" s="295" t="s">
        <v>250</v>
      </c>
      <c r="K4" s="295" t="s">
        <v>269</v>
      </c>
      <c r="L4" s="252" t="s">
        <v>11</v>
      </c>
      <c r="M4" s="331" t="s">
        <v>228</v>
      </c>
      <c r="N4" s="368"/>
      <c r="O4" s="359" t="s">
        <v>250</v>
      </c>
      <c r="P4" s="295" t="s">
        <v>269</v>
      </c>
      <c r="Q4" s="252" t="s">
        <v>11</v>
      </c>
      <c r="R4" s="330" t="s">
        <v>228</v>
      </c>
      <c r="S4" s="295" t="s">
        <v>250</v>
      </c>
      <c r="T4" s="295" t="s">
        <v>269</v>
      </c>
      <c r="U4" s="252" t="s">
        <v>11</v>
      </c>
      <c r="V4" s="330" t="s">
        <v>228</v>
      </c>
      <c r="W4" s="295" t="s">
        <v>250</v>
      </c>
      <c r="X4" s="295" t="s">
        <v>269</v>
      </c>
      <c r="Y4" s="252" t="s">
        <v>11</v>
      </c>
      <c r="Z4" s="331" t="s">
        <v>228</v>
      </c>
    </row>
    <row r="5" spans="1:26" ht="13.5" customHeight="1">
      <c r="A5" s="253"/>
      <c r="B5" s="332"/>
      <c r="C5" s="254"/>
      <c r="D5" s="255"/>
      <c r="E5" s="333"/>
      <c r="F5" s="332"/>
      <c r="G5" s="254"/>
      <c r="H5" s="255"/>
      <c r="I5" s="331"/>
      <c r="J5" s="254"/>
      <c r="K5" s="254"/>
      <c r="L5" s="255"/>
      <c r="M5" s="331"/>
      <c r="N5" s="316"/>
      <c r="O5" s="332"/>
      <c r="P5" s="254"/>
      <c r="Q5" s="255"/>
      <c r="R5" s="333"/>
      <c r="S5" s="332"/>
      <c r="T5" s="254"/>
      <c r="U5" s="255"/>
      <c r="V5" s="331"/>
      <c r="W5" s="254"/>
      <c r="X5" s="254"/>
      <c r="Y5" s="255"/>
      <c r="Z5" s="331"/>
    </row>
    <row r="6" spans="1:26" ht="13.5" customHeight="1">
      <c r="A6" s="256"/>
      <c r="B6" s="334" t="s">
        <v>148</v>
      </c>
      <c r="C6" s="257" t="s">
        <v>148</v>
      </c>
      <c r="D6" s="258" t="s">
        <v>33</v>
      </c>
      <c r="E6" s="335" t="s">
        <v>33</v>
      </c>
      <c r="F6" s="336" t="s">
        <v>188</v>
      </c>
      <c r="G6" s="259" t="s">
        <v>188</v>
      </c>
      <c r="H6" s="258" t="s">
        <v>33</v>
      </c>
      <c r="I6" s="337" t="s">
        <v>33</v>
      </c>
      <c r="J6" s="259" t="s">
        <v>252</v>
      </c>
      <c r="K6" s="259" t="s">
        <v>252</v>
      </c>
      <c r="L6" s="258" t="s">
        <v>33</v>
      </c>
      <c r="M6" s="337" t="s">
        <v>33</v>
      </c>
      <c r="N6" s="338"/>
      <c r="O6" s="336" t="s">
        <v>252</v>
      </c>
      <c r="P6" s="259" t="s">
        <v>252</v>
      </c>
      <c r="Q6" s="258" t="s">
        <v>33</v>
      </c>
      <c r="R6" s="335" t="s">
        <v>33</v>
      </c>
      <c r="S6" s="336" t="s">
        <v>252</v>
      </c>
      <c r="T6" s="259" t="s">
        <v>252</v>
      </c>
      <c r="U6" s="258" t="s">
        <v>33</v>
      </c>
      <c r="V6" s="337" t="s">
        <v>33</v>
      </c>
      <c r="W6" s="259" t="s">
        <v>252</v>
      </c>
      <c r="X6" s="259" t="s">
        <v>252</v>
      </c>
      <c r="Y6" s="258" t="s">
        <v>33</v>
      </c>
      <c r="Z6" s="337" t="s">
        <v>33</v>
      </c>
    </row>
    <row r="7" spans="1:26" ht="9" customHeight="1">
      <c r="A7" s="253"/>
      <c r="B7" s="260"/>
      <c r="C7" s="260"/>
      <c r="D7" s="261"/>
      <c r="E7" s="331"/>
      <c r="F7" s="260"/>
      <c r="G7" s="260"/>
      <c r="H7" s="261"/>
      <c r="I7" s="331"/>
      <c r="J7" s="260"/>
      <c r="K7" s="260"/>
      <c r="L7" s="261"/>
      <c r="M7" s="331"/>
      <c r="N7" s="316"/>
      <c r="O7" s="260"/>
      <c r="P7" s="260"/>
      <c r="Q7" s="261"/>
      <c r="R7" s="331"/>
      <c r="S7" s="260"/>
      <c r="T7" s="260"/>
      <c r="U7" s="261"/>
      <c r="V7" s="331"/>
      <c r="W7" s="260"/>
      <c r="X7" s="260"/>
      <c r="Y7" s="261"/>
      <c r="Z7" s="331"/>
    </row>
    <row r="8" spans="1:26" ht="13.5" customHeight="1">
      <c r="A8" s="272" t="s">
        <v>73</v>
      </c>
      <c r="B8" s="273">
        <v>10037</v>
      </c>
      <c r="C8" s="273">
        <v>9777</v>
      </c>
      <c r="D8" s="274">
        <v>100</v>
      </c>
      <c r="E8" s="339">
        <v>-2.6</v>
      </c>
      <c r="F8" s="273">
        <v>388877</v>
      </c>
      <c r="G8" s="273">
        <v>386924</v>
      </c>
      <c r="H8" s="274">
        <v>100</v>
      </c>
      <c r="I8" s="339">
        <v>-0.5</v>
      </c>
      <c r="J8" s="273">
        <v>15699130.99</v>
      </c>
      <c r="K8" s="273">
        <v>16050723.56</v>
      </c>
      <c r="L8" s="274">
        <v>100</v>
      </c>
      <c r="M8" s="339">
        <v>2.2</v>
      </c>
      <c r="N8" s="192"/>
      <c r="O8" s="273">
        <v>1769056.34</v>
      </c>
      <c r="P8" s="273">
        <v>1776907.53</v>
      </c>
      <c r="Q8" s="274">
        <v>100</v>
      </c>
      <c r="R8" s="339">
        <v>0.4</v>
      </c>
      <c r="S8" s="273">
        <v>9172567.33</v>
      </c>
      <c r="T8" s="273">
        <v>9514525.69</v>
      </c>
      <c r="U8" s="274">
        <v>100</v>
      </c>
      <c r="V8" s="339">
        <v>3.7</v>
      </c>
      <c r="W8" s="273">
        <v>5993632.01</v>
      </c>
      <c r="X8" s="273">
        <v>5908799.350000001</v>
      </c>
      <c r="Y8" s="274">
        <v>100</v>
      </c>
      <c r="Z8" s="339">
        <v>-1.4</v>
      </c>
    </row>
    <row r="9" spans="1:26" ht="9" customHeight="1">
      <c r="A9" s="191"/>
      <c r="B9" s="192"/>
      <c r="C9" s="192"/>
      <c r="D9" s="193"/>
      <c r="E9" s="340"/>
      <c r="F9" s="192"/>
      <c r="G9" s="192"/>
      <c r="H9" s="193"/>
      <c r="I9" s="340"/>
      <c r="J9" s="192"/>
      <c r="K9" s="192"/>
      <c r="L9" s="193"/>
      <c r="M9" s="340"/>
      <c r="N9" s="316"/>
      <c r="O9" s="192"/>
      <c r="P9" s="192"/>
      <c r="Q9" s="193"/>
      <c r="R9" s="340"/>
      <c r="S9" s="192"/>
      <c r="T9" s="192"/>
      <c r="U9" s="193"/>
      <c r="V9" s="340"/>
      <c r="W9" s="192"/>
      <c r="X9" s="192"/>
      <c r="Y9" s="193"/>
      <c r="Z9" s="340"/>
    </row>
    <row r="10" spans="1:26" ht="13.5">
      <c r="A10" s="191" t="s">
        <v>74</v>
      </c>
      <c r="B10" s="192">
        <v>9420</v>
      </c>
      <c r="C10" s="192">
        <v>9179</v>
      </c>
      <c r="D10" s="193">
        <v>93.9</v>
      </c>
      <c r="E10" s="340">
        <v>-2.6</v>
      </c>
      <c r="F10" s="192">
        <v>363564</v>
      </c>
      <c r="G10" s="192">
        <v>362398</v>
      </c>
      <c r="H10" s="193">
        <v>93.7</v>
      </c>
      <c r="I10" s="340">
        <v>-0.3</v>
      </c>
      <c r="J10" s="192">
        <v>14758250.06</v>
      </c>
      <c r="K10" s="192">
        <v>15055180.27</v>
      </c>
      <c r="L10" s="193">
        <v>93.8</v>
      </c>
      <c r="M10" s="340">
        <v>2</v>
      </c>
      <c r="N10" s="192"/>
      <c r="O10" s="192">
        <v>1662717.98</v>
      </c>
      <c r="P10" s="192">
        <v>1670703.11</v>
      </c>
      <c r="Q10" s="193">
        <v>94</v>
      </c>
      <c r="R10" s="340">
        <v>0.5</v>
      </c>
      <c r="S10" s="192">
        <v>8661709.7</v>
      </c>
      <c r="T10" s="192">
        <v>8962942.84</v>
      </c>
      <c r="U10" s="193">
        <v>94.2</v>
      </c>
      <c r="V10" s="340">
        <v>3.5</v>
      </c>
      <c r="W10" s="192">
        <v>5580303.76</v>
      </c>
      <c r="X10" s="192">
        <v>5488442.09</v>
      </c>
      <c r="Y10" s="193">
        <v>92.9</v>
      </c>
      <c r="Z10" s="340">
        <v>-1.6</v>
      </c>
    </row>
    <row r="11" spans="1:26" ht="13.5" customHeight="1">
      <c r="A11" s="191" t="s">
        <v>75</v>
      </c>
      <c r="B11" s="192">
        <v>617</v>
      </c>
      <c r="C11" s="192">
        <v>598</v>
      </c>
      <c r="D11" s="193">
        <v>6.1</v>
      </c>
      <c r="E11" s="340">
        <v>-3.1</v>
      </c>
      <c r="F11" s="192">
        <v>25313</v>
      </c>
      <c r="G11" s="192">
        <v>24526</v>
      </c>
      <c r="H11" s="193">
        <v>6.3</v>
      </c>
      <c r="I11" s="340">
        <v>-3.1</v>
      </c>
      <c r="J11" s="192">
        <v>940880.93</v>
      </c>
      <c r="K11" s="192">
        <v>995543.29</v>
      </c>
      <c r="L11" s="193">
        <v>6.2</v>
      </c>
      <c r="M11" s="340">
        <v>5.8</v>
      </c>
      <c r="N11" s="192"/>
      <c r="O11" s="192">
        <v>106338.36</v>
      </c>
      <c r="P11" s="192">
        <v>106204.42</v>
      </c>
      <c r="Q11" s="193">
        <v>6</v>
      </c>
      <c r="R11" s="340">
        <v>-0.1</v>
      </c>
      <c r="S11" s="192">
        <v>510857.63</v>
      </c>
      <c r="T11" s="192">
        <v>551582.85</v>
      </c>
      <c r="U11" s="193">
        <v>5.8</v>
      </c>
      <c r="V11" s="340">
        <v>8</v>
      </c>
      <c r="W11" s="192">
        <v>413328.25</v>
      </c>
      <c r="X11" s="192">
        <v>420357.26</v>
      </c>
      <c r="Y11" s="193">
        <v>7.1</v>
      </c>
      <c r="Z11" s="340">
        <v>1.7</v>
      </c>
    </row>
    <row r="12" spans="1:26" ht="9" customHeight="1">
      <c r="A12" s="191"/>
      <c r="B12" s="192"/>
      <c r="C12" s="192"/>
      <c r="D12" s="193"/>
      <c r="E12" s="340"/>
      <c r="F12" s="192"/>
      <c r="G12" s="192"/>
      <c r="H12" s="193"/>
      <c r="I12" s="340"/>
      <c r="J12" s="192"/>
      <c r="K12" s="192"/>
      <c r="L12" s="193"/>
      <c r="M12" s="340"/>
      <c r="N12" s="316"/>
      <c r="O12" s="192"/>
      <c r="P12" s="192"/>
      <c r="Q12" s="193"/>
      <c r="R12" s="340"/>
      <c r="S12" s="192"/>
      <c r="T12" s="192"/>
      <c r="U12" s="193"/>
      <c r="V12" s="340"/>
      <c r="W12" s="192"/>
      <c r="X12" s="192"/>
      <c r="Y12" s="193"/>
      <c r="Z12" s="340"/>
    </row>
    <row r="13" spans="1:28" ht="13.5" customHeight="1">
      <c r="A13" s="272" t="s">
        <v>37</v>
      </c>
      <c r="B13" s="273">
        <v>1547</v>
      </c>
      <c r="C13" s="273">
        <v>1488</v>
      </c>
      <c r="D13" s="274">
        <v>15.2</v>
      </c>
      <c r="E13" s="339">
        <v>-3.8</v>
      </c>
      <c r="F13" s="273">
        <v>45623</v>
      </c>
      <c r="G13" s="273">
        <v>45022</v>
      </c>
      <c r="H13" s="274">
        <v>11.6</v>
      </c>
      <c r="I13" s="339">
        <v>-1.3</v>
      </c>
      <c r="J13" s="273">
        <v>1751664.35</v>
      </c>
      <c r="K13" s="273">
        <v>1758415.76</v>
      </c>
      <c r="L13" s="274">
        <v>11</v>
      </c>
      <c r="M13" s="339">
        <v>0.4</v>
      </c>
      <c r="N13" s="316"/>
      <c r="O13" s="273">
        <v>196364.67</v>
      </c>
      <c r="P13" s="273">
        <v>195501.87</v>
      </c>
      <c r="Q13" s="274">
        <v>11</v>
      </c>
      <c r="R13" s="339">
        <v>-0.4</v>
      </c>
      <c r="S13" s="273">
        <v>1051355.13</v>
      </c>
      <c r="T13" s="273">
        <v>1018270.37</v>
      </c>
      <c r="U13" s="274">
        <v>10.7</v>
      </c>
      <c r="V13" s="339">
        <v>-3.1</v>
      </c>
      <c r="W13" s="273">
        <v>672165.23</v>
      </c>
      <c r="X13" s="273">
        <v>699997.9</v>
      </c>
      <c r="Y13" s="274">
        <v>11.8</v>
      </c>
      <c r="Z13" s="339">
        <v>4.1</v>
      </c>
      <c r="AA13" s="262"/>
      <c r="AB13" s="262"/>
    </row>
    <row r="14" spans="1:28" ht="13.5">
      <c r="A14" s="263" t="s">
        <v>135</v>
      </c>
      <c r="B14" s="341">
        <v>431</v>
      </c>
      <c r="C14" s="192">
        <v>405</v>
      </c>
      <c r="D14" s="193">
        <v>4.1</v>
      </c>
      <c r="E14" s="340">
        <v>-6</v>
      </c>
      <c r="F14" s="341">
        <v>5971</v>
      </c>
      <c r="G14" s="192">
        <v>5902</v>
      </c>
      <c r="H14" s="193">
        <v>1.5</v>
      </c>
      <c r="I14" s="340">
        <v>-1.2</v>
      </c>
      <c r="J14" s="192">
        <v>109462.28</v>
      </c>
      <c r="K14" s="192">
        <v>115319.77</v>
      </c>
      <c r="L14" s="193">
        <v>0.7</v>
      </c>
      <c r="M14" s="340">
        <v>5.4</v>
      </c>
      <c r="N14" s="342"/>
      <c r="O14" s="192">
        <v>19217.42</v>
      </c>
      <c r="P14" s="192">
        <v>18959.61</v>
      </c>
      <c r="Q14" s="193">
        <v>1.1</v>
      </c>
      <c r="R14" s="340">
        <v>-1.3</v>
      </c>
      <c r="S14" s="192">
        <v>63459.91</v>
      </c>
      <c r="T14" s="192">
        <v>67977.22</v>
      </c>
      <c r="U14" s="193">
        <v>0.7</v>
      </c>
      <c r="V14" s="340">
        <v>7.1</v>
      </c>
      <c r="W14" s="192">
        <v>44100.46</v>
      </c>
      <c r="X14" s="192">
        <v>44748.78</v>
      </c>
      <c r="Y14" s="193">
        <v>0.8</v>
      </c>
      <c r="Z14" s="340">
        <v>1.5</v>
      </c>
      <c r="AA14" s="262"/>
      <c r="AB14" s="262"/>
    </row>
    <row r="15" spans="1:28" ht="13.5">
      <c r="A15" s="263" t="s">
        <v>130</v>
      </c>
      <c r="B15" s="341">
        <v>463</v>
      </c>
      <c r="C15" s="192">
        <v>447</v>
      </c>
      <c r="D15" s="193">
        <v>4.6</v>
      </c>
      <c r="E15" s="340">
        <v>-3.5</v>
      </c>
      <c r="F15" s="341">
        <v>14214</v>
      </c>
      <c r="G15" s="192">
        <v>13927</v>
      </c>
      <c r="H15" s="193">
        <v>3.6</v>
      </c>
      <c r="I15" s="340">
        <v>-2</v>
      </c>
      <c r="J15" s="192">
        <v>552522.37</v>
      </c>
      <c r="K15" s="192">
        <v>579823.03</v>
      </c>
      <c r="L15" s="193">
        <v>3.6</v>
      </c>
      <c r="M15" s="340">
        <v>4.9</v>
      </c>
      <c r="N15" s="342"/>
      <c r="O15" s="192">
        <v>59255.16</v>
      </c>
      <c r="P15" s="192">
        <v>59415.7</v>
      </c>
      <c r="Q15" s="193">
        <v>3.3</v>
      </c>
      <c r="R15" s="340">
        <v>0.3</v>
      </c>
      <c r="S15" s="192">
        <v>233005.14</v>
      </c>
      <c r="T15" s="192">
        <v>244805.07</v>
      </c>
      <c r="U15" s="193">
        <v>2.6</v>
      </c>
      <c r="V15" s="340">
        <v>5.1</v>
      </c>
      <c r="W15" s="192">
        <v>305181.41</v>
      </c>
      <c r="X15" s="192">
        <v>313994.73</v>
      </c>
      <c r="Y15" s="193">
        <v>5.3</v>
      </c>
      <c r="Z15" s="340">
        <v>2.9</v>
      </c>
      <c r="AA15" s="262"/>
      <c r="AB15" s="262"/>
    </row>
    <row r="16" spans="1:28" ht="13.5">
      <c r="A16" s="263" t="s">
        <v>131</v>
      </c>
      <c r="B16" s="341">
        <v>653</v>
      </c>
      <c r="C16" s="192">
        <v>636</v>
      </c>
      <c r="D16" s="193">
        <v>6.5</v>
      </c>
      <c r="E16" s="340">
        <v>-2.6</v>
      </c>
      <c r="F16" s="341">
        <v>25438</v>
      </c>
      <c r="G16" s="192">
        <v>25193</v>
      </c>
      <c r="H16" s="193">
        <v>6.5</v>
      </c>
      <c r="I16" s="340">
        <v>-1</v>
      </c>
      <c r="J16" s="192">
        <v>1089679.7</v>
      </c>
      <c r="K16" s="192">
        <v>1063272.96</v>
      </c>
      <c r="L16" s="193">
        <v>6.6</v>
      </c>
      <c r="M16" s="340">
        <v>-2.4</v>
      </c>
      <c r="N16" s="342"/>
      <c r="O16" s="192">
        <v>117892.09</v>
      </c>
      <c r="P16" s="192">
        <v>117126.56</v>
      </c>
      <c r="Q16" s="193">
        <v>6.6</v>
      </c>
      <c r="R16" s="340">
        <v>-0.6</v>
      </c>
      <c r="S16" s="192">
        <v>754890.08</v>
      </c>
      <c r="T16" s="192">
        <v>705488.08</v>
      </c>
      <c r="U16" s="193">
        <v>7.4</v>
      </c>
      <c r="V16" s="340">
        <v>-6.5</v>
      </c>
      <c r="W16" s="192">
        <v>322883.36</v>
      </c>
      <c r="X16" s="192">
        <v>341254.39</v>
      </c>
      <c r="Y16" s="193">
        <v>5.8</v>
      </c>
      <c r="Z16" s="340">
        <v>5.7</v>
      </c>
      <c r="AA16" s="262"/>
      <c r="AB16" s="262"/>
    </row>
    <row r="17" spans="1:28" ht="13.5">
      <c r="A17" s="272" t="s">
        <v>38</v>
      </c>
      <c r="B17" s="273">
        <v>2143</v>
      </c>
      <c r="C17" s="273">
        <v>2104</v>
      </c>
      <c r="D17" s="274">
        <v>21.5</v>
      </c>
      <c r="E17" s="339">
        <v>-1.8</v>
      </c>
      <c r="F17" s="273">
        <v>71193</v>
      </c>
      <c r="G17" s="273">
        <v>70032</v>
      </c>
      <c r="H17" s="274">
        <v>18.1</v>
      </c>
      <c r="I17" s="339">
        <v>-1.6</v>
      </c>
      <c r="J17" s="273">
        <v>2130270.53</v>
      </c>
      <c r="K17" s="273">
        <v>2005774.46</v>
      </c>
      <c r="L17" s="274">
        <v>12.5</v>
      </c>
      <c r="M17" s="339">
        <v>-5.8</v>
      </c>
      <c r="N17" s="342"/>
      <c r="O17" s="273">
        <v>311900.46</v>
      </c>
      <c r="P17" s="273">
        <v>311876.28</v>
      </c>
      <c r="Q17" s="274">
        <v>17.6</v>
      </c>
      <c r="R17" s="339">
        <v>-0.01</v>
      </c>
      <c r="S17" s="273">
        <v>1154499.22</v>
      </c>
      <c r="T17" s="273">
        <v>1161783.42</v>
      </c>
      <c r="U17" s="274">
        <v>12.2</v>
      </c>
      <c r="V17" s="339">
        <v>0.6</v>
      </c>
      <c r="W17" s="273">
        <v>911481.99</v>
      </c>
      <c r="X17" s="273">
        <v>753719.18</v>
      </c>
      <c r="Y17" s="274">
        <v>12.8</v>
      </c>
      <c r="Z17" s="339">
        <v>-17.3</v>
      </c>
      <c r="AA17" s="262"/>
      <c r="AB17" s="262"/>
    </row>
    <row r="18" spans="1:28" ht="13.5">
      <c r="A18" s="263" t="s">
        <v>164</v>
      </c>
      <c r="B18" s="192">
        <v>368</v>
      </c>
      <c r="C18" s="192">
        <v>351</v>
      </c>
      <c r="D18" s="193">
        <v>3.6</v>
      </c>
      <c r="E18" s="340">
        <v>-4.6</v>
      </c>
      <c r="F18" s="192">
        <v>13431</v>
      </c>
      <c r="G18" s="192">
        <v>13097</v>
      </c>
      <c r="H18" s="193">
        <v>3.4</v>
      </c>
      <c r="I18" s="340">
        <v>-2.5</v>
      </c>
      <c r="J18" s="192">
        <v>588656.69</v>
      </c>
      <c r="K18" s="192">
        <v>554156.74</v>
      </c>
      <c r="L18" s="193">
        <v>3.5</v>
      </c>
      <c r="M18" s="340">
        <v>-5.9</v>
      </c>
      <c r="N18" s="342"/>
      <c r="O18" s="192">
        <v>72210.23</v>
      </c>
      <c r="P18" s="192">
        <v>70286.46</v>
      </c>
      <c r="Q18" s="193">
        <v>4</v>
      </c>
      <c r="R18" s="340">
        <v>-2.7</v>
      </c>
      <c r="S18" s="192">
        <v>285859.69</v>
      </c>
      <c r="T18" s="192">
        <v>286957.2</v>
      </c>
      <c r="U18" s="193">
        <v>3</v>
      </c>
      <c r="V18" s="340">
        <v>0.4</v>
      </c>
      <c r="W18" s="192">
        <v>256361.28</v>
      </c>
      <c r="X18" s="192">
        <v>204129.11</v>
      </c>
      <c r="Y18" s="193">
        <v>3.5</v>
      </c>
      <c r="Z18" s="340">
        <v>-20.4</v>
      </c>
      <c r="AA18" s="262"/>
      <c r="AB18" s="262"/>
    </row>
    <row r="19" spans="1:28" ht="13.5">
      <c r="A19" s="263" t="s">
        <v>165</v>
      </c>
      <c r="B19" s="192">
        <v>440</v>
      </c>
      <c r="C19" s="192">
        <v>433</v>
      </c>
      <c r="D19" s="193">
        <v>4.4</v>
      </c>
      <c r="E19" s="340">
        <v>-1.6</v>
      </c>
      <c r="F19" s="192">
        <v>11676</v>
      </c>
      <c r="G19" s="192">
        <v>11433</v>
      </c>
      <c r="H19" s="193">
        <v>3</v>
      </c>
      <c r="I19" s="340">
        <v>-2.1</v>
      </c>
      <c r="J19" s="192">
        <v>247809.47</v>
      </c>
      <c r="K19" s="192">
        <v>261339.84</v>
      </c>
      <c r="L19" s="193">
        <v>1.6</v>
      </c>
      <c r="M19" s="340">
        <v>5.5</v>
      </c>
      <c r="N19" s="342"/>
      <c r="O19" s="192">
        <v>46019.92</v>
      </c>
      <c r="P19" s="192">
        <v>45474.47</v>
      </c>
      <c r="Q19" s="193">
        <v>2.6</v>
      </c>
      <c r="R19" s="340">
        <v>-1.2</v>
      </c>
      <c r="S19" s="192">
        <v>136402.58</v>
      </c>
      <c r="T19" s="192">
        <v>146460.9</v>
      </c>
      <c r="U19" s="193">
        <v>1.5</v>
      </c>
      <c r="V19" s="340">
        <v>7.4</v>
      </c>
      <c r="W19" s="192">
        <v>108666.28</v>
      </c>
      <c r="X19" s="192">
        <v>111367.12</v>
      </c>
      <c r="Y19" s="193">
        <v>1.9</v>
      </c>
      <c r="Z19" s="340">
        <v>2.5</v>
      </c>
      <c r="AA19" s="262"/>
      <c r="AB19" s="262"/>
    </row>
    <row r="20" spans="1:28" ht="13.5">
      <c r="A20" s="263" t="s">
        <v>242</v>
      </c>
      <c r="B20" s="192">
        <v>273</v>
      </c>
      <c r="C20" s="192">
        <v>272</v>
      </c>
      <c r="D20" s="193">
        <v>2.8</v>
      </c>
      <c r="E20" s="340">
        <v>-0.4</v>
      </c>
      <c r="F20" s="192">
        <v>7253</v>
      </c>
      <c r="G20" s="192">
        <v>7293</v>
      </c>
      <c r="H20" s="193">
        <v>1.9</v>
      </c>
      <c r="I20" s="340">
        <v>0.6</v>
      </c>
      <c r="J20" s="192">
        <v>122096.05</v>
      </c>
      <c r="K20" s="192">
        <v>128535.59</v>
      </c>
      <c r="L20" s="193">
        <v>0.8</v>
      </c>
      <c r="M20" s="340">
        <v>5.3</v>
      </c>
      <c r="N20" s="342"/>
      <c r="O20" s="192">
        <v>25332.67</v>
      </c>
      <c r="P20" s="192">
        <v>26325.51</v>
      </c>
      <c r="Q20" s="193">
        <v>1.5</v>
      </c>
      <c r="R20" s="340">
        <v>3.9</v>
      </c>
      <c r="S20" s="192">
        <v>69571.76</v>
      </c>
      <c r="T20" s="192">
        <v>72468.57</v>
      </c>
      <c r="U20" s="193">
        <v>0.8</v>
      </c>
      <c r="V20" s="340">
        <v>4.2</v>
      </c>
      <c r="W20" s="192">
        <v>50148.31</v>
      </c>
      <c r="X20" s="192">
        <v>52554.97</v>
      </c>
      <c r="Y20" s="193">
        <v>0.9</v>
      </c>
      <c r="Z20" s="340">
        <v>4.8</v>
      </c>
      <c r="AA20" s="262"/>
      <c r="AB20" s="262"/>
    </row>
    <row r="21" spans="1:28" ht="13.5">
      <c r="A21" s="263" t="s">
        <v>243</v>
      </c>
      <c r="B21" s="192">
        <v>391</v>
      </c>
      <c r="C21" s="192">
        <v>378</v>
      </c>
      <c r="D21" s="193">
        <v>3.9</v>
      </c>
      <c r="E21" s="340">
        <v>-3.3</v>
      </c>
      <c r="F21" s="192">
        <v>14150</v>
      </c>
      <c r="G21" s="192">
        <v>13612</v>
      </c>
      <c r="H21" s="193">
        <v>3.5</v>
      </c>
      <c r="I21" s="340">
        <v>-3.8</v>
      </c>
      <c r="J21" s="192">
        <v>491155.33</v>
      </c>
      <c r="K21" s="192">
        <v>375920.55</v>
      </c>
      <c r="L21" s="193">
        <v>2.3</v>
      </c>
      <c r="M21" s="340">
        <v>-23.5</v>
      </c>
      <c r="N21" s="342"/>
      <c r="O21" s="192">
        <v>65013.09</v>
      </c>
      <c r="P21" s="192">
        <v>63935.56</v>
      </c>
      <c r="Q21" s="193">
        <v>3.6</v>
      </c>
      <c r="R21" s="340">
        <v>-1.7</v>
      </c>
      <c r="S21" s="192">
        <v>260116.26</v>
      </c>
      <c r="T21" s="192">
        <v>238029.35</v>
      </c>
      <c r="U21" s="193">
        <v>2.5</v>
      </c>
      <c r="V21" s="340">
        <v>-8.5</v>
      </c>
      <c r="W21" s="192">
        <v>228101.91</v>
      </c>
      <c r="X21" s="192">
        <v>130835.66</v>
      </c>
      <c r="Y21" s="193">
        <v>2.2</v>
      </c>
      <c r="Z21" s="340">
        <v>-42.6</v>
      </c>
      <c r="AA21" s="262"/>
      <c r="AB21" s="262"/>
    </row>
    <row r="22" spans="1:28" ht="13.5">
      <c r="A22" s="263" t="s">
        <v>168</v>
      </c>
      <c r="B22" s="192">
        <v>282</v>
      </c>
      <c r="C22" s="192">
        <v>278</v>
      </c>
      <c r="D22" s="193">
        <v>2.8</v>
      </c>
      <c r="E22" s="340">
        <v>-1.4</v>
      </c>
      <c r="F22" s="192">
        <v>11208</v>
      </c>
      <c r="G22" s="192">
        <v>11191</v>
      </c>
      <c r="H22" s="193">
        <v>2.9</v>
      </c>
      <c r="I22" s="340">
        <v>-0.2</v>
      </c>
      <c r="J22" s="192">
        <v>298217.26</v>
      </c>
      <c r="K22" s="192">
        <v>308435.09</v>
      </c>
      <c r="L22" s="193">
        <v>1.9</v>
      </c>
      <c r="M22" s="340">
        <v>3.4</v>
      </c>
      <c r="N22" s="342"/>
      <c r="O22" s="192">
        <v>51330.89</v>
      </c>
      <c r="P22" s="192">
        <v>52940.48</v>
      </c>
      <c r="Q22" s="193">
        <v>3</v>
      </c>
      <c r="R22" s="340">
        <v>3.1</v>
      </c>
      <c r="S22" s="192">
        <v>170415.22</v>
      </c>
      <c r="T22" s="192">
        <v>182463.13</v>
      </c>
      <c r="U22" s="193">
        <v>1.9</v>
      </c>
      <c r="V22" s="340">
        <v>7.1</v>
      </c>
      <c r="W22" s="192">
        <v>124482.98</v>
      </c>
      <c r="X22" s="192">
        <v>121156.02</v>
      </c>
      <c r="Y22" s="193">
        <v>2.1</v>
      </c>
      <c r="Z22" s="340">
        <v>-2.7</v>
      </c>
      <c r="AA22" s="262"/>
      <c r="AB22" s="262"/>
    </row>
    <row r="23" spans="1:28" ht="13.5">
      <c r="A23" s="263" t="s">
        <v>169</v>
      </c>
      <c r="B23" s="192">
        <v>296</v>
      </c>
      <c r="C23" s="192">
        <v>300</v>
      </c>
      <c r="D23" s="193">
        <v>3.1</v>
      </c>
      <c r="E23" s="340">
        <v>1.4</v>
      </c>
      <c r="F23" s="192">
        <v>11045</v>
      </c>
      <c r="G23" s="192">
        <v>11074</v>
      </c>
      <c r="H23" s="193">
        <v>2.9</v>
      </c>
      <c r="I23" s="340">
        <v>0.3</v>
      </c>
      <c r="J23" s="192">
        <v>323140.06</v>
      </c>
      <c r="K23" s="192">
        <v>324764.72</v>
      </c>
      <c r="L23" s="193">
        <v>2</v>
      </c>
      <c r="M23" s="340">
        <v>0.5</v>
      </c>
      <c r="N23" s="342"/>
      <c r="O23" s="192">
        <v>42924.84</v>
      </c>
      <c r="P23" s="192">
        <v>43712.57</v>
      </c>
      <c r="Q23" s="193">
        <v>2.5</v>
      </c>
      <c r="R23" s="340">
        <v>1.8</v>
      </c>
      <c r="S23" s="192">
        <v>190700.93</v>
      </c>
      <c r="T23" s="192">
        <v>200114.74</v>
      </c>
      <c r="U23" s="193">
        <v>2.1</v>
      </c>
      <c r="V23" s="340">
        <v>4.9</v>
      </c>
      <c r="W23" s="192">
        <v>126725.35</v>
      </c>
      <c r="X23" s="192">
        <v>117398.66</v>
      </c>
      <c r="Y23" s="193">
        <v>2</v>
      </c>
      <c r="Z23" s="340">
        <v>-7.4</v>
      </c>
      <c r="AA23" s="262"/>
      <c r="AB23" s="262"/>
    </row>
    <row r="24" spans="1:28" ht="13.5">
      <c r="A24" s="263" t="s">
        <v>170</v>
      </c>
      <c r="B24" s="192">
        <v>93</v>
      </c>
      <c r="C24" s="192">
        <v>92</v>
      </c>
      <c r="D24" s="193">
        <v>0.9</v>
      </c>
      <c r="E24" s="340">
        <v>-1.1</v>
      </c>
      <c r="F24" s="192">
        <v>2430</v>
      </c>
      <c r="G24" s="192">
        <v>2332</v>
      </c>
      <c r="H24" s="193">
        <v>0.6</v>
      </c>
      <c r="I24" s="340">
        <v>-4</v>
      </c>
      <c r="J24" s="192">
        <v>59195.67</v>
      </c>
      <c r="K24" s="192">
        <v>52621.93</v>
      </c>
      <c r="L24" s="193">
        <v>0.3</v>
      </c>
      <c r="M24" s="340">
        <v>-11.1</v>
      </c>
      <c r="N24" s="342"/>
      <c r="O24" s="192">
        <v>9068.82</v>
      </c>
      <c r="P24" s="192">
        <v>9201.23</v>
      </c>
      <c r="Q24" s="193">
        <v>0.5</v>
      </c>
      <c r="R24" s="340">
        <v>1.5</v>
      </c>
      <c r="S24" s="192">
        <v>41432.78</v>
      </c>
      <c r="T24" s="192">
        <v>35289.53</v>
      </c>
      <c r="U24" s="193">
        <v>0.4</v>
      </c>
      <c r="V24" s="340">
        <v>-14.8</v>
      </c>
      <c r="W24" s="192">
        <v>16995.88</v>
      </c>
      <c r="X24" s="192">
        <v>16277.64</v>
      </c>
      <c r="Y24" s="193">
        <v>0.3</v>
      </c>
      <c r="Z24" s="340">
        <v>-4.2</v>
      </c>
      <c r="AA24" s="262"/>
      <c r="AB24" s="262"/>
    </row>
    <row r="25" spans="1:28" ht="13.5">
      <c r="A25" s="191" t="s">
        <v>39</v>
      </c>
      <c r="B25" s="192">
        <v>593</v>
      </c>
      <c r="C25" s="192">
        <v>562</v>
      </c>
      <c r="D25" s="193">
        <v>5.7</v>
      </c>
      <c r="E25" s="340">
        <v>-5.2</v>
      </c>
      <c r="F25" s="192">
        <v>19140</v>
      </c>
      <c r="G25" s="192">
        <v>18552</v>
      </c>
      <c r="H25" s="193">
        <v>4.8</v>
      </c>
      <c r="I25" s="340">
        <v>-3.1</v>
      </c>
      <c r="J25" s="192">
        <v>597614.67</v>
      </c>
      <c r="K25" s="192">
        <v>596764.8</v>
      </c>
      <c r="L25" s="193">
        <v>3.7</v>
      </c>
      <c r="M25" s="340">
        <v>-0.1</v>
      </c>
      <c r="N25" s="342"/>
      <c r="O25" s="192">
        <v>84193.58</v>
      </c>
      <c r="P25" s="192">
        <v>87212.96</v>
      </c>
      <c r="Q25" s="193">
        <v>4.9</v>
      </c>
      <c r="R25" s="340">
        <v>3.6</v>
      </c>
      <c r="S25" s="192">
        <v>398547.47</v>
      </c>
      <c r="T25" s="192">
        <v>401941.26</v>
      </c>
      <c r="U25" s="193">
        <v>4.2</v>
      </c>
      <c r="V25" s="340">
        <v>0.9</v>
      </c>
      <c r="W25" s="192">
        <v>196138.74</v>
      </c>
      <c r="X25" s="192">
        <v>188746.82</v>
      </c>
      <c r="Y25" s="193">
        <v>3.2</v>
      </c>
      <c r="Z25" s="340">
        <v>-3.8</v>
      </c>
      <c r="AA25" s="262"/>
      <c r="AB25" s="262"/>
    </row>
    <row r="26" spans="1:28" ht="13.5">
      <c r="A26" s="191" t="s">
        <v>40</v>
      </c>
      <c r="B26" s="192">
        <v>23</v>
      </c>
      <c r="C26" s="192">
        <v>21</v>
      </c>
      <c r="D26" s="193">
        <v>0.2</v>
      </c>
      <c r="E26" s="340">
        <v>-8.7</v>
      </c>
      <c r="F26" s="192">
        <v>224</v>
      </c>
      <c r="G26" s="192">
        <v>211</v>
      </c>
      <c r="H26" s="193">
        <v>0.1</v>
      </c>
      <c r="I26" s="340">
        <v>-5.8</v>
      </c>
      <c r="J26" s="192">
        <v>3053.83</v>
      </c>
      <c r="K26" s="192">
        <v>3027.85</v>
      </c>
      <c r="L26" s="193">
        <v>0</v>
      </c>
      <c r="M26" s="340">
        <v>-0.9</v>
      </c>
      <c r="N26" s="342"/>
      <c r="O26" s="192">
        <v>678.63</v>
      </c>
      <c r="P26" s="192">
        <v>673.88</v>
      </c>
      <c r="Q26" s="193">
        <v>0</v>
      </c>
      <c r="R26" s="340">
        <v>-0.7</v>
      </c>
      <c r="S26" s="192">
        <v>1219.38</v>
      </c>
      <c r="T26" s="192">
        <v>1284.41</v>
      </c>
      <c r="U26" s="193">
        <v>0</v>
      </c>
      <c r="V26" s="340">
        <v>5.3</v>
      </c>
      <c r="W26" s="192">
        <v>1747.07</v>
      </c>
      <c r="X26" s="192">
        <v>1626.35</v>
      </c>
      <c r="Y26" s="193">
        <v>0</v>
      </c>
      <c r="Z26" s="340">
        <v>-6.9</v>
      </c>
      <c r="AA26" s="262"/>
      <c r="AB26" s="262"/>
    </row>
    <row r="27" spans="1:28" ht="13.5">
      <c r="A27" s="191" t="s">
        <v>41</v>
      </c>
      <c r="B27" s="192">
        <v>189</v>
      </c>
      <c r="C27" s="192">
        <v>177</v>
      </c>
      <c r="D27" s="193">
        <v>1.8</v>
      </c>
      <c r="E27" s="340">
        <v>-6.3</v>
      </c>
      <c r="F27" s="192">
        <v>6802</v>
      </c>
      <c r="G27" s="192">
        <v>6515</v>
      </c>
      <c r="H27" s="193">
        <v>1.7</v>
      </c>
      <c r="I27" s="340">
        <v>-4.2</v>
      </c>
      <c r="J27" s="192">
        <v>179453.33</v>
      </c>
      <c r="K27" s="192">
        <v>182873.72</v>
      </c>
      <c r="L27" s="193">
        <v>1.1</v>
      </c>
      <c r="M27" s="340">
        <v>1.9</v>
      </c>
      <c r="N27" s="342"/>
      <c r="O27" s="192">
        <v>33312.35</v>
      </c>
      <c r="P27" s="192">
        <v>31992.3</v>
      </c>
      <c r="Q27" s="193">
        <v>1.8</v>
      </c>
      <c r="R27" s="340">
        <v>-4</v>
      </c>
      <c r="S27" s="192">
        <v>98745.85</v>
      </c>
      <c r="T27" s="192">
        <v>93822.14</v>
      </c>
      <c r="U27" s="193">
        <v>1</v>
      </c>
      <c r="V27" s="340">
        <v>-5</v>
      </c>
      <c r="W27" s="192">
        <v>77228.58</v>
      </c>
      <c r="X27" s="192">
        <v>83518.67</v>
      </c>
      <c r="Y27" s="193">
        <v>1.4</v>
      </c>
      <c r="Z27" s="340">
        <v>8.1</v>
      </c>
      <c r="AA27" s="262"/>
      <c r="AB27" s="262"/>
    </row>
    <row r="28" spans="1:28" ht="13.5">
      <c r="A28" s="191" t="s">
        <v>42</v>
      </c>
      <c r="B28" s="192">
        <v>366</v>
      </c>
      <c r="C28" s="192">
        <v>351</v>
      </c>
      <c r="D28" s="193">
        <v>3.6</v>
      </c>
      <c r="E28" s="340">
        <v>-4.1</v>
      </c>
      <c r="F28" s="192">
        <v>19212</v>
      </c>
      <c r="G28" s="192">
        <v>18402</v>
      </c>
      <c r="H28" s="193">
        <v>4.8</v>
      </c>
      <c r="I28" s="340">
        <v>-4.2</v>
      </c>
      <c r="J28" s="192">
        <v>775044</v>
      </c>
      <c r="K28" s="192">
        <v>763977.71</v>
      </c>
      <c r="L28" s="193">
        <v>4.8</v>
      </c>
      <c r="M28" s="340">
        <v>-1.4</v>
      </c>
      <c r="N28" s="342"/>
      <c r="O28" s="192">
        <v>84793.57</v>
      </c>
      <c r="P28" s="192">
        <v>81286.81</v>
      </c>
      <c r="Q28" s="193">
        <v>4.6</v>
      </c>
      <c r="R28" s="340">
        <v>-4.1</v>
      </c>
      <c r="S28" s="192">
        <v>453228.97</v>
      </c>
      <c r="T28" s="192">
        <v>443133.8</v>
      </c>
      <c r="U28" s="193">
        <v>4.7</v>
      </c>
      <c r="V28" s="340">
        <v>-2.2</v>
      </c>
      <c r="W28" s="192">
        <v>312390.83</v>
      </c>
      <c r="X28" s="192">
        <v>308563.17</v>
      </c>
      <c r="Y28" s="193">
        <v>5.2</v>
      </c>
      <c r="Z28" s="340">
        <v>-1.2</v>
      </c>
      <c r="AA28" s="262"/>
      <c r="AB28" s="262"/>
    </row>
    <row r="29" spans="1:28" ht="13.5">
      <c r="A29" s="191" t="s">
        <v>43</v>
      </c>
      <c r="B29" s="192">
        <v>58</v>
      </c>
      <c r="C29" s="192">
        <v>55</v>
      </c>
      <c r="D29" s="193">
        <v>0.6</v>
      </c>
      <c r="E29" s="340">
        <v>-5.2</v>
      </c>
      <c r="F29" s="192">
        <v>688</v>
      </c>
      <c r="G29" s="192">
        <v>649</v>
      </c>
      <c r="H29" s="193">
        <v>0.2</v>
      </c>
      <c r="I29" s="340">
        <v>-5.7</v>
      </c>
      <c r="J29" s="192">
        <v>9782.82</v>
      </c>
      <c r="K29" s="192">
        <v>9560.1</v>
      </c>
      <c r="L29" s="193">
        <v>0.1</v>
      </c>
      <c r="M29" s="340">
        <v>-2.3</v>
      </c>
      <c r="N29" s="342"/>
      <c r="O29" s="192">
        <v>1976.57</v>
      </c>
      <c r="P29" s="192">
        <v>1913.07</v>
      </c>
      <c r="Q29" s="193">
        <v>0.1</v>
      </c>
      <c r="R29" s="340">
        <v>-3.2</v>
      </c>
      <c r="S29" s="192">
        <v>4574.29</v>
      </c>
      <c r="T29" s="192">
        <v>4516.93</v>
      </c>
      <c r="U29" s="193">
        <v>0</v>
      </c>
      <c r="V29" s="340">
        <v>-1.3</v>
      </c>
      <c r="W29" s="192">
        <v>4961.5</v>
      </c>
      <c r="X29" s="192">
        <v>4707.24</v>
      </c>
      <c r="Y29" s="193">
        <v>0.1</v>
      </c>
      <c r="Z29" s="340">
        <v>-5.1</v>
      </c>
      <c r="AA29" s="262"/>
      <c r="AB29" s="262"/>
    </row>
    <row r="30" spans="1:28" ht="13.5">
      <c r="A30" s="191" t="s">
        <v>44</v>
      </c>
      <c r="B30" s="192">
        <v>321</v>
      </c>
      <c r="C30" s="192">
        <v>321</v>
      </c>
      <c r="D30" s="193">
        <v>3.3</v>
      </c>
      <c r="E30" s="340">
        <v>0</v>
      </c>
      <c r="F30" s="192">
        <v>9868</v>
      </c>
      <c r="G30" s="192">
        <v>10243</v>
      </c>
      <c r="H30" s="193">
        <v>2.6</v>
      </c>
      <c r="I30" s="340">
        <v>3.8</v>
      </c>
      <c r="J30" s="192">
        <v>302248.28</v>
      </c>
      <c r="K30" s="192">
        <v>300261.51</v>
      </c>
      <c r="L30" s="193">
        <v>1.9</v>
      </c>
      <c r="M30" s="340">
        <v>-0.7</v>
      </c>
      <c r="N30" s="342"/>
      <c r="O30" s="192">
        <v>39868.27</v>
      </c>
      <c r="P30" s="192">
        <v>38415.05</v>
      </c>
      <c r="Q30" s="193">
        <v>2.2</v>
      </c>
      <c r="R30" s="340">
        <v>-3.6</v>
      </c>
      <c r="S30" s="192">
        <v>175131.38</v>
      </c>
      <c r="T30" s="192">
        <v>179169.59</v>
      </c>
      <c r="U30" s="193">
        <v>1.9</v>
      </c>
      <c r="V30" s="340">
        <v>2.3</v>
      </c>
      <c r="W30" s="192">
        <v>121823.3</v>
      </c>
      <c r="X30" s="192">
        <v>113946.77</v>
      </c>
      <c r="Y30" s="193">
        <v>1.9</v>
      </c>
      <c r="Z30" s="340">
        <v>-6.5</v>
      </c>
      <c r="AA30" s="262"/>
      <c r="AB30" s="262"/>
    </row>
    <row r="31" spans="1:28" ht="13.5">
      <c r="A31" s="191" t="s">
        <v>45</v>
      </c>
      <c r="B31" s="192">
        <v>860</v>
      </c>
      <c r="C31" s="192">
        <v>833</v>
      </c>
      <c r="D31" s="193">
        <v>8.5</v>
      </c>
      <c r="E31" s="340">
        <v>-3.1</v>
      </c>
      <c r="F31" s="192">
        <v>31822</v>
      </c>
      <c r="G31" s="192">
        <v>32742</v>
      </c>
      <c r="H31" s="193">
        <v>8.5</v>
      </c>
      <c r="I31" s="340">
        <v>2.9</v>
      </c>
      <c r="J31" s="192">
        <v>1279086.8</v>
      </c>
      <c r="K31" s="192">
        <v>1367681.37</v>
      </c>
      <c r="L31" s="193">
        <v>8.5</v>
      </c>
      <c r="M31" s="340">
        <v>6.9</v>
      </c>
      <c r="N31" s="342"/>
      <c r="O31" s="192">
        <v>152665.95</v>
      </c>
      <c r="P31" s="192">
        <v>160061.21</v>
      </c>
      <c r="Q31" s="193">
        <v>9</v>
      </c>
      <c r="R31" s="340">
        <v>4.8</v>
      </c>
      <c r="S31" s="192">
        <v>807852.88</v>
      </c>
      <c r="T31" s="192">
        <v>856652.11</v>
      </c>
      <c r="U31" s="193">
        <v>9</v>
      </c>
      <c r="V31" s="340">
        <v>6</v>
      </c>
      <c r="W31" s="192">
        <v>457602.08</v>
      </c>
      <c r="X31" s="192">
        <v>490391.04</v>
      </c>
      <c r="Y31" s="193">
        <v>8.3</v>
      </c>
      <c r="Z31" s="340">
        <v>7.2</v>
      </c>
      <c r="AA31" s="262"/>
      <c r="AB31" s="262"/>
    </row>
    <row r="32" spans="1:28" ht="13.5">
      <c r="A32" s="191" t="s">
        <v>46</v>
      </c>
      <c r="B32" s="192">
        <v>596</v>
      </c>
      <c r="C32" s="192">
        <v>589</v>
      </c>
      <c r="D32" s="193">
        <v>6</v>
      </c>
      <c r="E32" s="340">
        <v>-1.2</v>
      </c>
      <c r="F32" s="192">
        <v>34839</v>
      </c>
      <c r="G32" s="192">
        <v>35653</v>
      </c>
      <c r="H32" s="193">
        <v>9.2</v>
      </c>
      <c r="I32" s="340">
        <v>2.3</v>
      </c>
      <c r="J32" s="192">
        <v>1721102.37</v>
      </c>
      <c r="K32" s="192">
        <v>1786971.48</v>
      </c>
      <c r="L32" s="193">
        <v>11.1</v>
      </c>
      <c r="M32" s="340">
        <v>3.8</v>
      </c>
      <c r="N32" s="342"/>
      <c r="O32" s="192">
        <v>172609.87</v>
      </c>
      <c r="P32" s="192">
        <v>180465.52</v>
      </c>
      <c r="Q32" s="193">
        <v>10.2</v>
      </c>
      <c r="R32" s="340">
        <v>4.6</v>
      </c>
      <c r="S32" s="192">
        <v>854069.96</v>
      </c>
      <c r="T32" s="192">
        <v>908046.2</v>
      </c>
      <c r="U32" s="193">
        <v>9.5</v>
      </c>
      <c r="V32" s="340">
        <v>6.3</v>
      </c>
      <c r="W32" s="192">
        <v>591415.82</v>
      </c>
      <c r="X32" s="192">
        <v>607186.89</v>
      </c>
      <c r="Y32" s="193">
        <v>10.3</v>
      </c>
      <c r="Z32" s="340">
        <v>2.7</v>
      </c>
      <c r="AA32" s="262"/>
      <c r="AB32" s="262"/>
    </row>
    <row r="33" spans="1:28" ht="13.5">
      <c r="A33" s="191" t="s">
        <v>47</v>
      </c>
      <c r="B33" s="192">
        <v>587</v>
      </c>
      <c r="C33" s="192">
        <v>582</v>
      </c>
      <c r="D33" s="193">
        <v>6</v>
      </c>
      <c r="E33" s="340">
        <v>-0.9</v>
      </c>
      <c r="F33" s="192">
        <v>16110</v>
      </c>
      <c r="G33" s="192">
        <v>16814</v>
      </c>
      <c r="H33" s="193">
        <v>4.3</v>
      </c>
      <c r="I33" s="340">
        <v>4.4</v>
      </c>
      <c r="J33" s="192">
        <v>526937.01</v>
      </c>
      <c r="K33" s="192">
        <v>540860.3</v>
      </c>
      <c r="L33" s="193">
        <v>3.4</v>
      </c>
      <c r="M33" s="340">
        <v>2.6</v>
      </c>
      <c r="N33" s="342"/>
      <c r="O33" s="192">
        <v>59406.32</v>
      </c>
      <c r="P33" s="192">
        <v>60899.07</v>
      </c>
      <c r="Q33" s="193">
        <v>3.4</v>
      </c>
      <c r="R33" s="340">
        <v>2.5</v>
      </c>
      <c r="S33" s="192">
        <v>312852.95</v>
      </c>
      <c r="T33" s="192">
        <v>324073.34</v>
      </c>
      <c r="U33" s="193">
        <v>3.4</v>
      </c>
      <c r="V33" s="340">
        <v>3.6</v>
      </c>
      <c r="W33" s="192">
        <v>180320.53</v>
      </c>
      <c r="X33" s="192">
        <v>178367.52</v>
      </c>
      <c r="Y33" s="193">
        <v>3</v>
      </c>
      <c r="Z33" s="340">
        <v>-1.1</v>
      </c>
      <c r="AA33" s="262"/>
      <c r="AB33" s="262"/>
    </row>
    <row r="34" spans="1:28" ht="13.5">
      <c r="A34" s="191" t="s">
        <v>48</v>
      </c>
      <c r="B34" s="192">
        <v>348</v>
      </c>
      <c r="C34" s="192">
        <v>343</v>
      </c>
      <c r="D34" s="193">
        <v>3.5</v>
      </c>
      <c r="E34" s="340">
        <v>-1.4</v>
      </c>
      <c r="F34" s="192">
        <v>20892</v>
      </c>
      <c r="G34" s="192">
        <v>20896</v>
      </c>
      <c r="H34" s="193">
        <v>5.4</v>
      </c>
      <c r="I34" s="340">
        <v>0</v>
      </c>
      <c r="J34" s="192">
        <v>1046427.93</v>
      </c>
      <c r="K34" s="192">
        <v>1067363.91</v>
      </c>
      <c r="L34" s="193">
        <v>6.6</v>
      </c>
      <c r="M34" s="340">
        <v>2</v>
      </c>
      <c r="N34" s="342"/>
      <c r="O34" s="192">
        <v>101200.3</v>
      </c>
      <c r="P34" s="192">
        <v>100357.18</v>
      </c>
      <c r="Q34" s="193">
        <v>5.6</v>
      </c>
      <c r="R34" s="340">
        <v>-0.8</v>
      </c>
      <c r="S34" s="192">
        <v>632939.83</v>
      </c>
      <c r="T34" s="192">
        <v>647932.21</v>
      </c>
      <c r="U34" s="193">
        <v>6.8</v>
      </c>
      <c r="V34" s="340">
        <v>2.4</v>
      </c>
      <c r="W34" s="192">
        <v>399373.69</v>
      </c>
      <c r="X34" s="192">
        <v>396220.31</v>
      </c>
      <c r="Y34" s="193">
        <v>6.7</v>
      </c>
      <c r="Z34" s="340">
        <v>-0.8</v>
      </c>
      <c r="AA34" s="262"/>
      <c r="AB34" s="262"/>
    </row>
    <row r="35" spans="1:28" ht="13.5" customHeight="1">
      <c r="A35" s="191" t="s">
        <v>49</v>
      </c>
      <c r="B35" s="192">
        <v>358</v>
      </c>
      <c r="C35" s="192">
        <v>359</v>
      </c>
      <c r="D35" s="193">
        <v>3.7</v>
      </c>
      <c r="E35" s="340">
        <v>0.3</v>
      </c>
      <c r="F35" s="192">
        <v>11754</v>
      </c>
      <c r="G35" s="192">
        <v>12114</v>
      </c>
      <c r="H35" s="193">
        <v>3.1</v>
      </c>
      <c r="I35" s="340">
        <v>3.1</v>
      </c>
      <c r="J35" s="192">
        <v>400441.9</v>
      </c>
      <c r="K35" s="192">
        <v>425650.66</v>
      </c>
      <c r="L35" s="193">
        <v>2.7</v>
      </c>
      <c r="M35" s="340">
        <v>6.3</v>
      </c>
      <c r="N35" s="342"/>
      <c r="O35" s="192">
        <v>48989.56</v>
      </c>
      <c r="P35" s="192">
        <v>50747.85</v>
      </c>
      <c r="Q35" s="193">
        <v>2.9</v>
      </c>
      <c r="R35" s="340">
        <v>3.6</v>
      </c>
      <c r="S35" s="192">
        <v>209216.69</v>
      </c>
      <c r="T35" s="192">
        <v>229059.97</v>
      </c>
      <c r="U35" s="193">
        <v>2.4</v>
      </c>
      <c r="V35" s="340">
        <v>9.5</v>
      </c>
      <c r="W35" s="192">
        <v>183197.82</v>
      </c>
      <c r="X35" s="192">
        <v>185823.83</v>
      </c>
      <c r="Y35" s="193">
        <v>3.1</v>
      </c>
      <c r="Z35" s="340">
        <v>1.4</v>
      </c>
      <c r="AA35" s="262"/>
      <c r="AB35" s="262"/>
    </row>
    <row r="36" spans="1:28" ht="13.5">
      <c r="A36" s="191" t="s">
        <v>50</v>
      </c>
      <c r="B36" s="192">
        <v>164</v>
      </c>
      <c r="C36" s="192">
        <v>157</v>
      </c>
      <c r="D36" s="193">
        <v>1.6</v>
      </c>
      <c r="E36" s="340">
        <v>-4.3</v>
      </c>
      <c r="F36" s="192">
        <v>8499</v>
      </c>
      <c r="G36" s="192">
        <v>8290</v>
      </c>
      <c r="H36" s="193">
        <v>2.1</v>
      </c>
      <c r="I36" s="340">
        <v>-2.5</v>
      </c>
      <c r="J36" s="192">
        <v>381532.31</v>
      </c>
      <c r="K36" s="192">
        <v>399781.43</v>
      </c>
      <c r="L36" s="193">
        <v>2.5</v>
      </c>
      <c r="M36" s="340">
        <v>4.8</v>
      </c>
      <c r="N36" s="342"/>
      <c r="O36" s="192">
        <v>43682.72</v>
      </c>
      <c r="P36" s="192">
        <v>41787.93</v>
      </c>
      <c r="Q36" s="193">
        <v>2.4</v>
      </c>
      <c r="R36" s="340">
        <v>-4.3</v>
      </c>
      <c r="S36" s="192">
        <v>261274.47</v>
      </c>
      <c r="T36" s="192">
        <v>267557.07</v>
      </c>
      <c r="U36" s="193">
        <v>2.8</v>
      </c>
      <c r="V36" s="340">
        <v>2.4</v>
      </c>
      <c r="W36" s="192">
        <v>110032.59</v>
      </c>
      <c r="X36" s="192">
        <v>119219.16</v>
      </c>
      <c r="Y36" s="193">
        <v>2</v>
      </c>
      <c r="Z36" s="340">
        <v>8.3</v>
      </c>
      <c r="AA36" s="262"/>
      <c r="AB36" s="262"/>
    </row>
    <row r="37" spans="1:28" ht="13.5">
      <c r="A37" s="191" t="s">
        <v>51</v>
      </c>
      <c r="B37" s="192">
        <v>241</v>
      </c>
      <c r="C37" s="192">
        <v>238</v>
      </c>
      <c r="D37" s="193">
        <v>2.4</v>
      </c>
      <c r="E37" s="340">
        <v>-1.2</v>
      </c>
      <c r="F37" s="192">
        <v>12304</v>
      </c>
      <c r="G37" s="192">
        <v>12162</v>
      </c>
      <c r="H37" s="193">
        <v>3.1</v>
      </c>
      <c r="I37" s="340">
        <v>-1.2</v>
      </c>
      <c r="J37" s="192">
        <v>495663.93</v>
      </c>
      <c r="K37" s="192">
        <v>517456.31</v>
      </c>
      <c r="L37" s="193">
        <v>3.2</v>
      </c>
      <c r="M37" s="340">
        <v>4.4</v>
      </c>
      <c r="N37" s="342"/>
      <c r="O37" s="192">
        <v>55508.83</v>
      </c>
      <c r="P37" s="192">
        <v>56072.89</v>
      </c>
      <c r="Q37" s="193">
        <v>3.2</v>
      </c>
      <c r="R37" s="340">
        <v>1</v>
      </c>
      <c r="S37" s="192">
        <v>289462.72</v>
      </c>
      <c r="T37" s="192">
        <v>315272.14</v>
      </c>
      <c r="U37" s="193">
        <v>3.3</v>
      </c>
      <c r="V37" s="340">
        <v>8.9</v>
      </c>
      <c r="W37" s="192">
        <v>197908.15</v>
      </c>
      <c r="X37" s="192">
        <v>191219.9</v>
      </c>
      <c r="Y37" s="193">
        <v>3.2</v>
      </c>
      <c r="Z37" s="340">
        <v>-3.4</v>
      </c>
      <c r="AA37" s="262"/>
      <c r="AB37" s="262"/>
    </row>
    <row r="38" spans="1:28" ht="13.5" customHeight="1">
      <c r="A38" s="191" t="s">
        <v>52</v>
      </c>
      <c r="B38" s="192">
        <v>12</v>
      </c>
      <c r="C38" s="192">
        <v>10</v>
      </c>
      <c r="D38" s="193">
        <v>0.1</v>
      </c>
      <c r="E38" s="340">
        <v>-16.7</v>
      </c>
      <c r="F38" s="192">
        <v>266</v>
      </c>
      <c r="G38" s="192">
        <v>225</v>
      </c>
      <c r="H38" s="193">
        <v>0.1</v>
      </c>
      <c r="I38" s="340">
        <v>-15.4</v>
      </c>
      <c r="J38" s="192">
        <v>3045.55</v>
      </c>
      <c r="K38" s="192">
        <v>2691.18</v>
      </c>
      <c r="L38" s="193">
        <v>0</v>
      </c>
      <c r="M38" s="340">
        <v>-11.6</v>
      </c>
      <c r="N38" s="342"/>
      <c r="O38" s="192">
        <v>725.97</v>
      </c>
      <c r="P38" s="192">
        <v>569.47</v>
      </c>
      <c r="Q38" s="193">
        <v>0</v>
      </c>
      <c r="R38" s="340">
        <v>-21.6</v>
      </c>
      <c r="S38" s="192">
        <v>1659.52</v>
      </c>
      <c r="T38" s="192">
        <v>1643.09</v>
      </c>
      <c r="U38" s="193">
        <v>0</v>
      </c>
      <c r="V38" s="340">
        <v>-1</v>
      </c>
      <c r="W38" s="192">
        <v>1320.75</v>
      </c>
      <c r="X38" s="192">
        <v>976.09</v>
      </c>
      <c r="Y38" s="193">
        <v>0</v>
      </c>
      <c r="Z38" s="340">
        <v>-26.1</v>
      </c>
      <c r="AA38" s="262"/>
      <c r="AB38" s="262"/>
    </row>
    <row r="39" spans="1:28" ht="13.5" customHeight="1">
      <c r="A39" s="191" t="s">
        <v>53</v>
      </c>
      <c r="B39" s="192">
        <v>107</v>
      </c>
      <c r="C39" s="192">
        <v>109</v>
      </c>
      <c r="D39" s="193">
        <v>1.1</v>
      </c>
      <c r="E39" s="340">
        <v>1.9</v>
      </c>
      <c r="F39" s="192">
        <v>7574</v>
      </c>
      <c r="G39" s="192">
        <v>7263</v>
      </c>
      <c r="H39" s="193">
        <v>1.9</v>
      </c>
      <c r="I39" s="340">
        <v>-4.1</v>
      </c>
      <c r="J39" s="192">
        <v>407350.73</v>
      </c>
      <c r="K39" s="192">
        <v>386589.94</v>
      </c>
      <c r="L39" s="193">
        <v>2.4</v>
      </c>
      <c r="M39" s="340">
        <v>-5.1</v>
      </c>
      <c r="N39" s="342"/>
      <c r="O39" s="192">
        <v>42497.96</v>
      </c>
      <c r="P39" s="192">
        <v>40650.48</v>
      </c>
      <c r="Q39" s="193">
        <v>2.3</v>
      </c>
      <c r="R39" s="340">
        <v>-4.3</v>
      </c>
      <c r="S39" s="192">
        <v>332519.8</v>
      </c>
      <c r="T39" s="192">
        <v>292136.25</v>
      </c>
      <c r="U39" s="193">
        <v>3.1</v>
      </c>
      <c r="V39" s="340">
        <v>-12.1</v>
      </c>
      <c r="W39" s="192">
        <v>71673.49</v>
      </c>
      <c r="X39" s="192">
        <v>88761.37</v>
      </c>
      <c r="Y39" s="193">
        <v>1.5</v>
      </c>
      <c r="Z39" s="340">
        <v>23.8</v>
      </c>
      <c r="AA39" s="262"/>
      <c r="AB39" s="262"/>
    </row>
    <row r="40" spans="1:28" ht="13.5" customHeight="1">
      <c r="A40" s="191" t="s">
        <v>54</v>
      </c>
      <c r="B40" s="192">
        <v>224</v>
      </c>
      <c r="C40" s="192">
        <v>213</v>
      </c>
      <c r="D40" s="193">
        <v>2.2</v>
      </c>
      <c r="E40" s="340">
        <v>-4.9</v>
      </c>
      <c r="F40" s="192">
        <v>22583</v>
      </c>
      <c r="G40" s="192">
        <v>21479</v>
      </c>
      <c r="H40" s="193">
        <v>5.6</v>
      </c>
      <c r="I40" s="340">
        <v>-4.9</v>
      </c>
      <c r="J40" s="192">
        <v>1671604.57</v>
      </c>
      <c r="K40" s="192">
        <v>1750419.01</v>
      </c>
      <c r="L40" s="193">
        <v>10.9</v>
      </c>
      <c r="M40" s="340">
        <v>4.7</v>
      </c>
      <c r="N40" s="342"/>
      <c r="O40" s="192">
        <v>126613.52</v>
      </c>
      <c r="P40" s="192">
        <v>119859.73</v>
      </c>
      <c r="Q40" s="193">
        <v>6.7</v>
      </c>
      <c r="R40" s="340">
        <v>-5.3</v>
      </c>
      <c r="S40" s="192">
        <v>1074528.7</v>
      </c>
      <c r="T40" s="192">
        <v>1168193.85</v>
      </c>
      <c r="U40" s="193">
        <v>12.3</v>
      </c>
      <c r="V40" s="340">
        <v>8.7</v>
      </c>
      <c r="W40" s="192">
        <v>580046.76</v>
      </c>
      <c r="X40" s="192">
        <v>562349.58</v>
      </c>
      <c r="Y40" s="193">
        <v>9.5</v>
      </c>
      <c r="Z40" s="340">
        <v>-3.1</v>
      </c>
      <c r="AA40" s="262"/>
      <c r="AB40" s="262"/>
    </row>
    <row r="41" spans="1:28" ht="13.5" customHeight="1">
      <c r="A41" s="191" t="s">
        <v>124</v>
      </c>
      <c r="B41" s="192">
        <v>70</v>
      </c>
      <c r="C41" s="192">
        <v>67</v>
      </c>
      <c r="D41" s="193">
        <v>0.7</v>
      </c>
      <c r="E41" s="340">
        <v>-4.3</v>
      </c>
      <c r="F41" s="192">
        <v>1048</v>
      </c>
      <c r="G41" s="192">
        <v>1050</v>
      </c>
      <c r="H41" s="193">
        <v>0.3</v>
      </c>
      <c r="I41" s="340">
        <v>0.2</v>
      </c>
      <c r="J41" s="192">
        <v>14324.94</v>
      </c>
      <c r="K41" s="192">
        <v>14657.45</v>
      </c>
      <c r="L41" s="193">
        <v>0.1</v>
      </c>
      <c r="M41" s="340">
        <v>2.3</v>
      </c>
      <c r="N41" s="342"/>
      <c r="O41" s="192">
        <v>3154.24</v>
      </c>
      <c r="P41" s="192">
        <v>3091.51</v>
      </c>
      <c r="Q41" s="193">
        <v>0.2</v>
      </c>
      <c r="R41" s="340">
        <v>-2</v>
      </c>
      <c r="S41" s="192">
        <v>7142.53</v>
      </c>
      <c r="T41" s="192">
        <v>7493.78</v>
      </c>
      <c r="U41" s="193">
        <v>0.1</v>
      </c>
      <c r="V41" s="340">
        <v>4.9</v>
      </c>
      <c r="W41" s="192">
        <v>6815.05</v>
      </c>
      <c r="X41" s="192">
        <v>6668.37</v>
      </c>
      <c r="Y41" s="193">
        <v>0.1</v>
      </c>
      <c r="Z41" s="340">
        <v>-2.2</v>
      </c>
      <c r="AA41" s="262"/>
      <c r="AB41" s="262"/>
    </row>
    <row r="42" spans="1:28" ht="13.5" customHeight="1">
      <c r="A42" s="191" t="s">
        <v>125</v>
      </c>
      <c r="B42" s="192">
        <v>123</v>
      </c>
      <c r="C42" s="192">
        <v>122</v>
      </c>
      <c r="D42" s="193">
        <v>1.2</v>
      </c>
      <c r="E42" s="340">
        <v>-0.8</v>
      </c>
      <c r="F42" s="192">
        <v>3736</v>
      </c>
      <c r="G42" s="192">
        <v>3706</v>
      </c>
      <c r="H42" s="193">
        <v>1</v>
      </c>
      <c r="I42" s="340">
        <v>-0.8</v>
      </c>
      <c r="J42" s="192">
        <v>99338.99</v>
      </c>
      <c r="K42" s="192">
        <v>108152.44</v>
      </c>
      <c r="L42" s="193">
        <v>0.7</v>
      </c>
      <c r="M42" s="340">
        <v>8.9</v>
      </c>
      <c r="N42" s="342"/>
      <c r="O42" s="192">
        <v>14859.14</v>
      </c>
      <c r="P42" s="192">
        <v>14776.35</v>
      </c>
      <c r="Q42" s="193">
        <v>0.8</v>
      </c>
      <c r="R42" s="340">
        <v>-0.6</v>
      </c>
      <c r="S42" s="192">
        <v>57990.44</v>
      </c>
      <c r="T42" s="192">
        <v>61559.14</v>
      </c>
      <c r="U42" s="193">
        <v>0.6</v>
      </c>
      <c r="V42" s="340">
        <v>6.2</v>
      </c>
      <c r="W42" s="192">
        <v>39543.23</v>
      </c>
      <c r="X42" s="192">
        <v>43730.65</v>
      </c>
      <c r="Y42" s="193">
        <v>0.7</v>
      </c>
      <c r="Z42" s="340">
        <v>10.6</v>
      </c>
      <c r="AA42" s="262"/>
      <c r="AB42" s="262"/>
    </row>
    <row r="43" spans="1:28" ht="13.5" customHeight="1">
      <c r="A43" s="191" t="s">
        <v>126</v>
      </c>
      <c r="B43" s="192">
        <v>192</v>
      </c>
      <c r="C43" s="192">
        <v>184</v>
      </c>
      <c r="D43" s="193">
        <v>1.9</v>
      </c>
      <c r="E43" s="340">
        <v>-4.2</v>
      </c>
      <c r="F43" s="192">
        <v>7735</v>
      </c>
      <c r="G43" s="192">
        <v>7727</v>
      </c>
      <c r="H43" s="193">
        <v>2</v>
      </c>
      <c r="I43" s="340">
        <v>-0.1</v>
      </c>
      <c r="J43" s="192">
        <v>242476.36</v>
      </c>
      <c r="K43" s="192">
        <v>254046.2</v>
      </c>
      <c r="L43" s="193">
        <v>1.6</v>
      </c>
      <c r="M43" s="340">
        <v>4.8</v>
      </c>
      <c r="N43" s="342"/>
      <c r="O43" s="192">
        <v>33206.65</v>
      </c>
      <c r="P43" s="192">
        <v>33014.44</v>
      </c>
      <c r="Q43" s="193">
        <v>1.9</v>
      </c>
      <c r="R43" s="340">
        <v>-0.6</v>
      </c>
      <c r="S43" s="192">
        <v>147898.37</v>
      </c>
      <c r="T43" s="192">
        <v>156307.05</v>
      </c>
      <c r="U43" s="193">
        <v>1.6</v>
      </c>
      <c r="V43" s="340">
        <v>5.7</v>
      </c>
      <c r="W43" s="192">
        <v>91293.33</v>
      </c>
      <c r="X43" s="192">
        <v>92890.94</v>
      </c>
      <c r="Y43" s="193">
        <v>1.6</v>
      </c>
      <c r="Z43" s="340">
        <v>1.7</v>
      </c>
      <c r="AA43" s="262"/>
      <c r="AB43" s="262"/>
    </row>
    <row r="44" spans="1:28" ht="13.5" customHeight="1">
      <c r="A44" s="191" t="s">
        <v>127</v>
      </c>
      <c r="B44" s="192">
        <v>103</v>
      </c>
      <c r="C44" s="192">
        <v>101</v>
      </c>
      <c r="D44" s="193">
        <v>1</v>
      </c>
      <c r="E44" s="340">
        <v>-1.9</v>
      </c>
      <c r="F44" s="192">
        <v>3232</v>
      </c>
      <c r="G44" s="192">
        <v>3170</v>
      </c>
      <c r="H44" s="193">
        <v>0.8</v>
      </c>
      <c r="I44" s="340">
        <v>-1.9</v>
      </c>
      <c r="J44" s="192">
        <v>107812.94</v>
      </c>
      <c r="K44" s="192">
        <v>107665.42</v>
      </c>
      <c r="L44" s="193">
        <v>0.7</v>
      </c>
      <c r="M44" s="340">
        <v>-0.1</v>
      </c>
      <c r="N44" s="342"/>
      <c r="O44" s="192">
        <v>16790.28</v>
      </c>
      <c r="P44" s="192">
        <v>15805.17</v>
      </c>
      <c r="Q44" s="193">
        <v>0.9</v>
      </c>
      <c r="R44" s="340">
        <v>-5.9</v>
      </c>
      <c r="S44" s="192">
        <v>56334.77</v>
      </c>
      <c r="T44" s="192">
        <v>58465.35</v>
      </c>
      <c r="U44" s="193">
        <v>0.6</v>
      </c>
      <c r="V44" s="340">
        <v>3.8</v>
      </c>
      <c r="W44" s="192">
        <v>49186.57</v>
      </c>
      <c r="X44" s="192">
        <v>46106.72</v>
      </c>
      <c r="Y44" s="193">
        <v>0.8</v>
      </c>
      <c r="Z44" s="340">
        <v>-6.3</v>
      </c>
      <c r="AA44" s="262"/>
      <c r="AB44" s="262"/>
    </row>
    <row r="45" spans="1:28" ht="13.5" customHeight="1">
      <c r="A45" s="191" t="s">
        <v>128</v>
      </c>
      <c r="B45" s="192">
        <v>195</v>
      </c>
      <c r="C45" s="192">
        <v>193</v>
      </c>
      <c r="D45" s="193">
        <v>2</v>
      </c>
      <c r="E45" s="340">
        <v>-1</v>
      </c>
      <c r="F45" s="192">
        <v>8420</v>
      </c>
      <c r="G45" s="192">
        <v>9481</v>
      </c>
      <c r="H45" s="193">
        <v>2.5</v>
      </c>
      <c r="I45" s="340">
        <v>12.6</v>
      </c>
      <c r="J45" s="192">
        <v>611971.92</v>
      </c>
      <c r="K45" s="192">
        <v>704537.26</v>
      </c>
      <c r="L45" s="193">
        <v>4.4</v>
      </c>
      <c r="M45" s="340">
        <v>15.1</v>
      </c>
      <c r="N45" s="342"/>
      <c r="O45" s="192">
        <v>37718.57</v>
      </c>
      <c r="P45" s="192">
        <v>43672.09</v>
      </c>
      <c r="Q45" s="193">
        <v>2.5</v>
      </c>
      <c r="R45" s="340">
        <v>15.8</v>
      </c>
      <c r="S45" s="192">
        <v>278664.38</v>
      </c>
      <c r="T45" s="192">
        <v>364629.37</v>
      </c>
      <c r="U45" s="193">
        <v>3.8</v>
      </c>
      <c r="V45" s="340">
        <v>30.8</v>
      </c>
      <c r="W45" s="192">
        <v>322636.66</v>
      </c>
      <c r="X45" s="192">
        <v>323703.62</v>
      </c>
      <c r="Y45" s="193">
        <v>5.5</v>
      </c>
      <c r="Z45" s="340">
        <v>0.3</v>
      </c>
      <c r="AA45" s="262"/>
      <c r="AB45" s="262"/>
    </row>
    <row r="46" spans="1:28" ht="22.5" customHeight="1">
      <c r="A46" s="191" t="s">
        <v>55</v>
      </c>
      <c r="B46" s="192">
        <v>7</v>
      </c>
      <c r="C46" s="192">
        <v>7</v>
      </c>
      <c r="D46" s="193">
        <v>0.1</v>
      </c>
      <c r="E46" s="340">
        <v>0</v>
      </c>
      <c r="F46" s="192">
        <v>51</v>
      </c>
      <c r="G46" s="192">
        <v>53</v>
      </c>
      <c r="H46" s="193">
        <v>0</v>
      </c>
      <c r="I46" s="340">
        <v>3.9</v>
      </c>
      <c r="J46" s="192">
        <v>368.93</v>
      </c>
      <c r="K46" s="192">
        <v>547.52</v>
      </c>
      <c r="L46" s="193">
        <v>0</v>
      </c>
      <c r="M46" s="340">
        <v>48.4</v>
      </c>
      <c r="N46" s="342"/>
      <c r="O46" s="192">
        <v>83.23</v>
      </c>
      <c r="P46" s="192">
        <v>87.02</v>
      </c>
      <c r="Q46" s="193">
        <v>0</v>
      </c>
      <c r="R46" s="340">
        <v>4.6</v>
      </c>
      <c r="S46" s="192">
        <v>176.74</v>
      </c>
      <c r="T46" s="192">
        <v>293.29</v>
      </c>
      <c r="U46" s="193">
        <v>0</v>
      </c>
      <c r="V46" s="340">
        <v>65.9</v>
      </c>
      <c r="W46" s="192">
        <v>179.68</v>
      </c>
      <c r="X46" s="192">
        <v>233.72</v>
      </c>
      <c r="Y46" s="193">
        <v>0</v>
      </c>
      <c r="Z46" s="340">
        <v>30.1</v>
      </c>
      <c r="AA46" s="262"/>
      <c r="AB46" s="262"/>
    </row>
    <row r="47" spans="1:28" ht="13.5" customHeight="1">
      <c r="A47" s="191" t="s">
        <v>56</v>
      </c>
      <c r="B47" s="192">
        <v>7</v>
      </c>
      <c r="C47" s="192">
        <v>7</v>
      </c>
      <c r="D47" s="193">
        <v>0.1</v>
      </c>
      <c r="E47" s="340">
        <v>0</v>
      </c>
      <c r="F47" s="192">
        <v>123</v>
      </c>
      <c r="G47" s="192">
        <v>126</v>
      </c>
      <c r="H47" s="193">
        <v>0</v>
      </c>
      <c r="I47" s="340">
        <v>2.4</v>
      </c>
      <c r="J47" s="192">
        <v>1476.98</v>
      </c>
      <c r="K47" s="192">
        <v>1609.75</v>
      </c>
      <c r="L47" s="193">
        <v>0</v>
      </c>
      <c r="M47" s="340">
        <v>9</v>
      </c>
      <c r="N47" s="342"/>
      <c r="O47" s="192">
        <v>335.34</v>
      </c>
      <c r="P47" s="192">
        <v>338.83</v>
      </c>
      <c r="Q47" s="193">
        <v>0</v>
      </c>
      <c r="R47" s="340">
        <v>1</v>
      </c>
      <c r="S47" s="192">
        <v>773.52</v>
      </c>
      <c r="T47" s="192">
        <v>823.91</v>
      </c>
      <c r="U47" s="193">
        <v>0</v>
      </c>
      <c r="V47" s="340">
        <v>6.5</v>
      </c>
      <c r="W47" s="192">
        <v>670.94</v>
      </c>
      <c r="X47" s="192">
        <v>737.41</v>
      </c>
      <c r="Y47" s="193">
        <v>0</v>
      </c>
      <c r="Z47" s="340">
        <v>9.9</v>
      </c>
      <c r="AA47" s="262"/>
      <c r="AB47" s="262"/>
    </row>
    <row r="48" spans="1:28" ht="13.5" customHeight="1">
      <c r="A48" s="191" t="s">
        <v>57</v>
      </c>
      <c r="B48" s="192">
        <v>9</v>
      </c>
      <c r="C48" s="192">
        <v>9</v>
      </c>
      <c r="D48" s="193">
        <v>0.1</v>
      </c>
      <c r="E48" s="340">
        <v>0</v>
      </c>
      <c r="F48" s="192">
        <v>105</v>
      </c>
      <c r="G48" s="192">
        <v>104</v>
      </c>
      <c r="H48" s="193">
        <v>0</v>
      </c>
      <c r="I48" s="340">
        <v>-1</v>
      </c>
      <c r="J48" s="192">
        <v>1006.54</v>
      </c>
      <c r="K48" s="192">
        <v>1062.32</v>
      </c>
      <c r="L48" s="193">
        <v>0</v>
      </c>
      <c r="M48" s="340">
        <v>5.5</v>
      </c>
      <c r="N48" s="342"/>
      <c r="O48" s="192">
        <v>289.82</v>
      </c>
      <c r="P48" s="192">
        <v>288.3</v>
      </c>
      <c r="Q48" s="193">
        <v>0</v>
      </c>
      <c r="R48" s="340">
        <v>-0.5</v>
      </c>
      <c r="S48" s="192">
        <v>535.9</v>
      </c>
      <c r="T48" s="192">
        <v>590.93</v>
      </c>
      <c r="U48" s="193">
        <v>0</v>
      </c>
      <c r="V48" s="340">
        <v>10.3</v>
      </c>
      <c r="W48" s="192">
        <v>448.23</v>
      </c>
      <c r="X48" s="192">
        <v>439.87</v>
      </c>
      <c r="Y48" s="193">
        <v>0</v>
      </c>
      <c r="Z48" s="340">
        <v>-1.9</v>
      </c>
      <c r="AA48" s="262"/>
      <c r="AB48" s="262"/>
    </row>
    <row r="49" spans="1:28" ht="13.5" customHeight="1">
      <c r="A49" s="264" t="s">
        <v>58</v>
      </c>
      <c r="B49" s="192">
        <v>9</v>
      </c>
      <c r="C49" s="192">
        <v>9</v>
      </c>
      <c r="D49" s="193">
        <v>0.1</v>
      </c>
      <c r="E49" s="340">
        <v>0</v>
      </c>
      <c r="F49" s="192">
        <v>102</v>
      </c>
      <c r="G49" s="192">
        <v>94</v>
      </c>
      <c r="H49" s="193">
        <v>0</v>
      </c>
      <c r="I49" s="340">
        <v>-7.8</v>
      </c>
      <c r="J49" s="192">
        <v>664.33</v>
      </c>
      <c r="K49" s="192">
        <v>863.95</v>
      </c>
      <c r="L49" s="193">
        <v>0</v>
      </c>
      <c r="M49" s="340">
        <v>30</v>
      </c>
      <c r="N49" s="342"/>
      <c r="O49" s="192">
        <v>210.61</v>
      </c>
      <c r="P49" s="192">
        <v>202.13</v>
      </c>
      <c r="Q49" s="193">
        <v>0</v>
      </c>
      <c r="R49" s="340">
        <v>-4</v>
      </c>
      <c r="S49" s="192">
        <v>234.08</v>
      </c>
      <c r="T49" s="192">
        <v>277.25</v>
      </c>
      <c r="U49" s="193">
        <v>0</v>
      </c>
      <c r="V49" s="340">
        <v>18.4</v>
      </c>
      <c r="W49" s="192">
        <v>409.77</v>
      </c>
      <c r="X49" s="192">
        <v>547.29</v>
      </c>
      <c r="Y49" s="193">
        <v>0</v>
      </c>
      <c r="Z49" s="340">
        <v>33.6</v>
      </c>
      <c r="AA49" s="262"/>
      <c r="AB49" s="262"/>
    </row>
    <row r="50" spans="1:28" ht="13.5" customHeight="1">
      <c r="A50" s="191" t="s">
        <v>59</v>
      </c>
      <c r="B50" s="192">
        <v>27</v>
      </c>
      <c r="C50" s="192">
        <v>24</v>
      </c>
      <c r="D50" s="193">
        <v>0.2</v>
      </c>
      <c r="E50" s="340">
        <v>-11.1</v>
      </c>
      <c r="F50" s="192">
        <v>381</v>
      </c>
      <c r="G50" s="192">
        <v>388</v>
      </c>
      <c r="H50" s="193">
        <v>0.1</v>
      </c>
      <c r="I50" s="340">
        <v>1.8</v>
      </c>
      <c r="J50" s="192">
        <v>4747.32</v>
      </c>
      <c r="K50" s="192">
        <v>4754.11</v>
      </c>
      <c r="L50" s="193">
        <v>0</v>
      </c>
      <c r="M50" s="340">
        <v>0.1</v>
      </c>
      <c r="N50" s="342"/>
      <c r="O50" s="192">
        <v>1175.48</v>
      </c>
      <c r="P50" s="192">
        <v>1039.02</v>
      </c>
      <c r="Q50" s="193">
        <v>0.1</v>
      </c>
      <c r="R50" s="340">
        <v>-11.6</v>
      </c>
      <c r="S50" s="192">
        <v>2504.56</v>
      </c>
      <c r="T50" s="192">
        <v>2442.34</v>
      </c>
      <c r="U50" s="193">
        <v>0</v>
      </c>
      <c r="V50" s="340">
        <v>-2.5</v>
      </c>
      <c r="W50" s="192">
        <v>2135.58</v>
      </c>
      <c r="X50" s="192">
        <v>2166.29</v>
      </c>
      <c r="Y50" s="193">
        <v>0</v>
      </c>
      <c r="Z50" s="340">
        <v>1.4</v>
      </c>
      <c r="AA50" s="262"/>
      <c r="AB50" s="262"/>
    </row>
    <row r="51" spans="1:28" ht="22.5" customHeight="1">
      <c r="A51" s="191" t="s">
        <v>60</v>
      </c>
      <c r="B51" s="192">
        <v>59</v>
      </c>
      <c r="C51" s="192">
        <v>58</v>
      </c>
      <c r="D51" s="193">
        <v>0.6</v>
      </c>
      <c r="E51" s="340">
        <v>-1.7</v>
      </c>
      <c r="F51" s="192">
        <v>1241</v>
      </c>
      <c r="G51" s="192">
        <v>1241</v>
      </c>
      <c r="H51" s="193">
        <v>0.3</v>
      </c>
      <c r="I51" s="340">
        <v>0</v>
      </c>
      <c r="J51" s="192">
        <v>24526.48</v>
      </c>
      <c r="K51" s="192">
        <v>25855.62</v>
      </c>
      <c r="L51" s="193">
        <v>0.2</v>
      </c>
      <c r="M51" s="340">
        <v>5.4</v>
      </c>
      <c r="N51" s="342"/>
      <c r="O51" s="192">
        <v>4005.48</v>
      </c>
      <c r="P51" s="192">
        <v>4183.61</v>
      </c>
      <c r="Q51" s="193">
        <v>0.2</v>
      </c>
      <c r="R51" s="340">
        <v>4.4</v>
      </c>
      <c r="S51" s="192">
        <v>14876.23</v>
      </c>
      <c r="T51" s="192">
        <v>16050.56</v>
      </c>
      <c r="U51" s="193">
        <v>0.2</v>
      </c>
      <c r="V51" s="340">
        <v>7.9</v>
      </c>
      <c r="W51" s="192">
        <v>9189.84</v>
      </c>
      <c r="X51" s="192">
        <v>9168.15</v>
      </c>
      <c r="Y51" s="193">
        <v>0.2</v>
      </c>
      <c r="Z51" s="340">
        <v>-0.2</v>
      </c>
      <c r="AA51" s="138"/>
      <c r="AB51" s="262"/>
    </row>
    <row r="52" spans="1:28" ht="22.5" customHeight="1">
      <c r="A52" s="191" t="s">
        <v>61</v>
      </c>
      <c r="B52" s="192">
        <v>108</v>
      </c>
      <c r="C52" s="192">
        <v>106</v>
      </c>
      <c r="D52" s="193">
        <v>1.1</v>
      </c>
      <c r="E52" s="340">
        <v>-1.9</v>
      </c>
      <c r="F52" s="192">
        <v>3076</v>
      </c>
      <c r="G52" s="192">
        <v>3109</v>
      </c>
      <c r="H52" s="193">
        <v>0.8</v>
      </c>
      <c r="I52" s="340">
        <v>1.1</v>
      </c>
      <c r="J52" s="192">
        <v>85674.94</v>
      </c>
      <c r="K52" s="192">
        <v>96114.63</v>
      </c>
      <c r="L52" s="193">
        <v>0.6</v>
      </c>
      <c r="M52" s="340">
        <v>12.2</v>
      </c>
      <c r="N52" s="342"/>
      <c r="O52" s="192">
        <v>12373.21</v>
      </c>
      <c r="P52" s="192">
        <v>13024.78</v>
      </c>
      <c r="Q52" s="193">
        <v>0.7</v>
      </c>
      <c r="R52" s="340">
        <v>5.3</v>
      </c>
      <c r="S52" s="192">
        <v>44386.55</v>
      </c>
      <c r="T52" s="192">
        <v>49336.05</v>
      </c>
      <c r="U52" s="193">
        <v>0.5</v>
      </c>
      <c r="V52" s="340">
        <v>11.2</v>
      </c>
      <c r="W52" s="192">
        <v>40127.19</v>
      </c>
      <c r="X52" s="192">
        <v>45112.22</v>
      </c>
      <c r="Y52" s="193">
        <v>0.8</v>
      </c>
      <c r="Z52" s="340">
        <v>12.4</v>
      </c>
      <c r="AA52" s="138"/>
      <c r="AB52" s="138"/>
    </row>
    <row r="53" spans="1:28" ht="13.5">
      <c r="A53" s="191" t="s">
        <v>62</v>
      </c>
      <c r="B53" s="192">
        <v>104</v>
      </c>
      <c r="C53" s="192">
        <v>100</v>
      </c>
      <c r="D53" s="193">
        <v>1</v>
      </c>
      <c r="E53" s="340">
        <v>-3.8</v>
      </c>
      <c r="F53" s="192">
        <v>5047</v>
      </c>
      <c r="G53" s="192">
        <v>5103</v>
      </c>
      <c r="H53" s="193">
        <v>1.3</v>
      </c>
      <c r="I53" s="340">
        <v>1.1</v>
      </c>
      <c r="J53" s="192">
        <v>329893.37</v>
      </c>
      <c r="K53" s="192">
        <v>378661.81</v>
      </c>
      <c r="L53" s="193">
        <v>2.4</v>
      </c>
      <c r="M53" s="340">
        <v>14.8</v>
      </c>
      <c r="N53" s="342"/>
      <c r="O53" s="192">
        <v>24379.29</v>
      </c>
      <c r="P53" s="192">
        <v>25070.61</v>
      </c>
      <c r="Q53" s="193">
        <v>1.4</v>
      </c>
      <c r="R53" s="340">
        <v>2.8</v>
      </c>
      <c r="S53" s="192">
        <v>183714.36</v>
      </c>
      <c r="T53" s="192">
        <v>225218.39</v>
      </c>
      <c r="U53" s="193">
        <v>2.4</v>
      </c>
      <c r="V53" s="340">
        <v>22.6</v>
      </c>
      <c r="W53" s="192">
        <v>140463.27</v>
      </c>
      <c r="X53" s="192">
        <v>144823.87</v>
      </c>
      <c r="Y53" s="193">
        <v>2.5</v>
      </c>
      <c r="Z53" s="340">
        <v>3.1</v>
      </c>
      <c r="AA53" s="138"/>
      <c r="AB53" s="138"/>
    </row>
    <row r="54" spans="1:28" ht="13.5">
      <c r="A54" s="191" t="s">
        <v>63</v>
      </c>
      <c r="B54" s="192">
        <v>48</v>
      </c>
      <c r="C54" s="192">
        <v>46</v>
      </c>
      <c r="D54" s="193">
        <v>0.5</v>
      </c>
      <c r="E54" s="340">
        <v>-4.2</v>
      </c>
      <c r="F54" s="192">
        <v>2581</v>
      </c>
      <c r="G54" s="192">
        <v>2560</v>
      </c>
      <c r="H54" s="193">
        <v>0.7</v>
      </c>
      <c r="I54" s="340">
        <v>-0.8</v>
      </c>
      <c r="J54" s="192">
        <v>125642.09</v>
      </c>
      <c r="K54" s="192">
        <v>129197.79</v>
      </c>
      <c r="L54" s="193">
        <v>0.8</v>
      </c>
      <c r="M54" s="340">
        <v>2.8</v>
      </c>
      <c r="N54" s="342"/>
      <c r="O54" s="192">
        <v>11852.02</v>
      </c>
      <c r="P54" s="192">
        <v>12624.08</v>
      </c>
      <c r="Q54" s="193">
        <v>0.7</v>
      </c>
      <c r="R54" s="340">
        <v>6.5</v>
      </c>
      <c r="S54" s="192">
        <v>58474.98</v>
      </c>
      <c r="T54" s="192">
        <v>61052.01</v>
      </c>
      <c r="U54" s="193">
        <v>0.6</v>
      </c>
      <c r="V54" s="340">
        <v>4.4</v>
      </c>
      <c r="W54" s="192">
        <v>64428.72</v>
      </c>
      <c r="X54" s="192">
        <v>64167.25</v>
      </c>
      <c r="Y54" s="193">
        <v>1.1</v>
      </c>
      <c r="Z54" s="340">
        <v>-0.4</v>
      </c>
      <c r="AA54" s="138"/>
      <c r="AB54" s="138"/>
    </row>
    <row r="55" spans="1:28" ht="22.5" customHeight="1">
      <c r="A55" s="191" t="s">
        <v>69</v>
      </c>
      <c r="B55" s="192">
        <v>134</v>
      </c>
      <c r="C55" s="192">
        <v>130</v>
      </c>
      <c r="D55" s="193">
        <v>1.3</v>
      </c>
      <c r="E55" s="340">
        <v>-3</v>
      </c>
      <c r="F55" s="192">
        <v>7830</v>
      </c>
      <c r="G55" s="192">
        <v>6998</v>
      </c>
      <c r="H55" s="193">
        <v>1.8</v>
      </c>
      <c r="I55" s="340">
        <v>-10.6</v>
      </c>
      <c r="J55" s="192">
        <v>230442.52</v>
      </c>
      <c r="K55" s="192">
        <v>221574.32</v>
      </c>
      <c r="L55" s="193">
        <v>1.4</v>
      </c>
      <c r="M55" s="340">
        <v>-3.8</v>
      </c>
      <c r="N55" s="342"/>
      <c r="O55" s="192">
        <v>31657.5</v>
      </c>
      <c r="P55" s="192">
        <v>29471.96</v>
      </c>
      <c r="Q55" s="193">
        <v>1.7</v>
      </c>
      <c r="R55" s="340">
        <v>-6.9</v>
      </c>
      <c r="S55" s="192">
        <v>127351.13</v>
      </c>
      <c r="T55" s="192">
        <v>118258.18</v>
      </c>
      <c r="U55" s="193">
        <v>1.2</v>
      </c>
      <c r="V55" s="340">
        <v>-7.1</v>
      </c>
      <c r="W55" s="192">
        <v>99002.08</v>
      </c>
      <c r="X55" s="192">
        <v>98042.07</v>
      </c>
      <c r="Y55" s="193">
        <v>1.7</v>
      </c>
      <c r="Z55" s="340">
        <v>-1</v>
      </c>
      <c r="AA55" s="138"/>
      <c r="AB55" s="138"/>
    </row>
    <row r="56" spans="1:28" ht="13.5" customHeight="1">
      <c r="A56" s="191" t="s">
        <v>132</v>
      </c>
      <c r="B56" s="192">
        <v>25</v>
      </c>
      <c r="C56" s="192">
        <v>25</v>
      </c>
      <c r="D56" s="193">
        <v>0.3</v>
      </c>
      <c r="E56" s="340">
        <v>0</v>
      </c>
      <c r="F56" s="192">
        <v>653</v>
      </c>
      <c r="G56" s="192">
        <v>671</v>
      </c>
      <c r="H56" s="193">
        <v>0.2</v>
      </c>
      <c r="I56" s="340">
        <v>2.8</v>
      </c>
      <c r="J56" s="192">
        <v>8452.67</v>
      </c>
      <c r="K56" s="192">
        <v>8501.86</v>
      </c>
      <c r="L56" s="193">
        <v>0.1</v>
      </c>
      <c r="M56" s="340">
        <v>0.6</v>
      </c>
      <c r="N56" s="342"/>
      <c r="O56" s="192">
        <v>1668.81</v>
      </c>
      <c r="P56" s="192">
        <v>1721.19</v>
      </c>
      <c r="Q56" s="193">
        <v>0.1</v>
      </c>
      <c r="R56" s="340">
        <v>3.1</v>
      </c>
      <c r="S56" s="192">
        <v>5396.67</v>
      </c>
      <c r="T56" s="192">
        <v>6015.19</v>
      </c>
      <c r="U56" s="193">
        <v>0.1</v>
      </c>
      <c r="V56" s="340">
        <v>11.5</v>
      </c>
      <c r="W56" s="192">
        <v>2917.14</v>
      </c>
      <c r="X56" s="192">
        <v>2324.88</v>
      </c>
      <c r="Y56" s="193">
        <v>0</v>
      </c>
      <c r="Z56" s="340">
        <v>-20.3</v>
      </c>
      <c r="AA56" s="262"/>
      <c r="AB56" s="262"/>
    </row>
    <row r="57" spans="1:28" ht="22.5" customHeight="1">
      <c r="A57" s="191" t="s">
        <v>71</v>
      </c>
      <c r="B57" s="192">
        <v>80</v>
      </c>
      <c r="C57" s="192">
        <v>77</v>
      </c>
      <c r="D57" s="193">
        <v>0.8</v>
      </c>
      <c r="E57" s="340">
        <v>-3.8</v>
      </c>
      <c r="F57" s="192">
        <v>4123</v>
      </c>
      <c r="G57" s="192">
        <v>4079</v>
      </c>
      <c r="H57" s="193">
        <v>1.1</v>
      </c>
      <c r="I57" s="340">
        <v>-1.1</v>
      </c>
      <c r="J57" s="192">
        <v>127984.76</v>
      </c>
      <c r="K57" s="192">
        <v>126799.61</v>
      </c>
      <c r="L57" s="193">
        <v>0.8</v>
      </c>
      <c r="M57" s="340">
        <v>-0.9</v>
      </c>
      <c r="N57" s="342"/>
      <c r="O57" s="192">
        <v>18307.57</v>
      </c>
      <c r="P57" s="192">
        <v>18152.89</v>
      </c>
      <c r="Q57" s="193">
        <v>1</v>
      </c>
      <c r="R57" s="340">
        <v>-0.8</v>
      </c>
      <c r="S57" s="192">
        <v>72432.91</v>
      </c>
      <c r="T57" s="192">
        <v>71224.75</v>
      </c>
      <c r="U57" s="193">
        <v>0.7</v>
      </c>
      <c r="V57" s="340">
        <v>-1.7</v>
      </c>
      <c r="W57" s="192">
        <v>53355.81</v>
      </c>
      <c r="X57" s="192">
        <v>52594.24</v>
      </c>
      <c r="Y57" s="193">
        <v>0.9</v>
      </c>
      <c r="Z57" s="340">
        <v>-1.4</v>
      </c>
      <c r="AA57" s="262"/>
      <c r="AB57" s="262"/>
    </row>
    <row r="58" spans="1:28" ht="9" customHeight="1">
      <c r="A58" s="265"/>
      <c r="B58" s="266"/>
      <c r="C58" s="266"/>
      <c r="D58" s="267"/>
      <c r="E58" s="343"/>
      <c r="F58" s="266"/>
      <c r="G58" s="266"/>
      <c r="H58" s="267"/>
      <c r="I58" s="343"/>
      <c r="J58" s="266"/>
      <c r="K58" s="266"/>
      <c r="L58" s="267"/>
      <c r="M58" s="343"/>
      <c r="N58" s="342"/>
      <c r="O58" s="266"/>
      <c r="P58" s="266"/>
      <c r="Q58" s="267"/>
      <c r="R58" s="343"/>
      <c r="S58" s="266"/>
      <c r="T58" s="266"/>
      <c r="U58" s="267"/>
      <c r="V58" s="343"/>
      <c r="W58" s="266"/>
      <c r="X58" s="266"/>
      <c r="Y58" s="267"/>
      <c r="Z58" s="343"/>
      <c r="AA58" s="262"/>
      <c r="AB58" s="262"/>
    </row>
    <row r="59" spans="1:28" ht="9" customHeight="1">
      <c r="A59" s="344"/>
      <c r="B59" s="345"/>
      <c r="C59" s="345"/>
      <c r="D59" s="346"/>
      <c r="E59" s="347"/>
      <c r="F59" s="345"/>
      <c r="G59" s="345"/>
      <c r="H59" s="346"/>
      <c r="I59" s="347"/>
      <c r="J59" s="345"/>
      <c r="K59" s="345"/>
      <c r="L59" s="346"/>
      <c r="M59" s="347"/>
      <c r="N59" s="342"/>
      <c r="O59" s="192"/>
      <c r="P59" s="192"/>
      <c r="Q59" s="193"/>
      <c r="R59" s="340"/>
      <c r="S59" s="192"/>
      <c r="T59" s="192"/>
      <c r="U59" s="193"/>
      <c r="V59" s="340"/>
      <c r="W59" s="192"/>
      <c r="X59" s="192"/>
      <c r="Y59" s="193"/>
      <c r="Z59" s="340"/>
      <c r="AA59" s="262"/>
      <c r="AB59" s="262"/>
    </row>
    <row r="60" spans="1:28" ht="13.5">
      <c r="A60" s="348"/>
      <c r="B60" s="349"/>
      <c r="C60" s="349"/>
      <c r="D60" s="350"/>
      <c r="E60" s="351"/>
      <c r="F60" s="349"/>
      <c r="G60" s="349"/>
      <c r="H60" s="350"/>
      <c r="I60" s="351"/>
      <c r="J60" s="349"/>
      <c r="K60" s="349"/>
      <c r="L60" s="350"/>
      <c r="M60" s="351"/>
      <c r="N60" s="342"/>
      <c r="O60" s="192"/>
      <c r="P60" s="192"/>
      <c r="Q60" s="193"/>
      <c r="R60" s="340"/>
      <c r="S60" s="192"/>
      <c r="T60" s="192"/>
      <c r="U60" s="193"/>
      <c r="V60" s="340"/>
      <c r="W60" s="192"/>
      <c r="X60" s="192"/>
      <c r="Y60" s="193"/>
      <c r="Z60" s="340"/>
      <c r="AA60" s="262"/>
      <c r="AB60" s="262"/>
    </row>
    <row r="61" spans="1:28" ht="13.5">
      <c r="A61" s="348"/>
      <c r="B61" s="349"/>
      <c r="C61" s="349"/>
      <c r="D61" s="350"/>
      <c r="E61" s="351"/>
      <c r="F61" s="349"/>
      <c r="G61" s="349"/>
      <c r="H61" s="350"/>
      <c r="I61" s="351"/>
      <c r="J61" s="349"/>
      <c r="K61" s="349"/>
      <c r="L61" s="350"/>
      <c r="M61" s="351"/>
      <c r="N61" s="342"/>
      <c r="O61" s="192"/>
      <c r="P61" s="192"/>
      <c r="Q61" s="193"/>
      <c r="R61" s="340"/>
      <c r="S61" s="192"/>
      <c r="T61" s="192"/>
      <c r="U61" s="193"/>
      <c r="V61" s="340"/>
      <c r="W61" s="192"/>
      <c r="X61" s="192"/>
      <c r="Y61" s="193"/>
      <c r="Z61" s="340"/>
      <c r="AA61" s="262"/>
      <c r="AB61" s="262"/>
    </row>
    <row r="62" spans="1:28" ht="13.5">
      <c r="A62" s="348"/>
      <c r="B62" s="349"/>
      <c r="C62" s="349"/>
      <c r="D62" s="350"/>
      <c r="E62" s="351"/>
      <c r="F62" s="349"/>
      <c r="G62" s="349"/>
      <c r="H62" s="350"/>
      <c r="I62" s="351"/>
      <c r="J62" s="349"/>
      <c r="K62" s="349"/>
      <c r="L62" s="350"/>
      <c r="M62" s="351"/>
      <c r="N62" s="342"/>
      <c r="O62" s="192"/>
      <c r="P62" s="192"/>
      <c r="Q62" s="193"/>
      <c r="R62" s="340"/>
      <c r="S62" s="192"/>
      <c r="T62" s="192"/>
      <c r="U62" s="193"/>
      <c r="V62" s="340"/>
      <c r="W62" s="192"/>
      <c r="X62" s="192"/>
      <c r="Y62" s="193"/>
      <c r="Z62" s="340"/>
      <c r="AA62" s="262"/>
      <c r="AB62" s="262"/>
    </row>
  </sheetData>
  <sheetProtection formatCells="0" formatColumns="0" formatRows="0" selectLockedCells="1" selectUnlockedCells="1"/>
  <printOptions horizontalCentered="1" verticalCentered="1"/>
  <pageMargins left="0.64" right="0.44" top="0.92" bottom="0.81" header="0.5118110236220472" footer="0.5118110236220472"/>
  <pageSetup horizontalDpi="1200" verticalDpi="12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39" customWidth="1"/>
    <col min="5" max="5" width="8.75390625" style="60" customWidth="1"/>
    <col min="6" max="6" width="10.375" style="66" customWidth="1"/>
    <col min="7" max="7" width="10.625" style="96" customWidth="1"/>
    <col min="8" max="8" width="7.625" style="98" customWidth="1"/>
    <col min="9" max="16384" width="9.00390625" style="39" customWidth="1"/>
  </cols>
  <sheetData>
    <row r="1" ht="13.5">
      <c r="A1" s="39" t="s">
        <v>81</v>
      </c>
    </row>
    <row r="3" ht="13.5">
      <c r="B3" s="39" t="s">
        <v>79</v>
      </c>
    </row>
    <row r="4" ht="13.5">
      <c r="D4" s="39" t="s">
        <v>1</v>
      </c>
    </row>
    <row r="6" spans="4:8" ht="13.5">
      <c r="D6" s="55" t="s">
        <v>150</v>
      </c>
      <c r="E6" s="61" t="s">
        <v>171</v>
      </c>
      <c r="F6" s="66" t="s">
        <v>11</v>
      </c>
      <c r="G6" s="96" t="s">
        <v>9</v>
      </c>
      <c r="H6" s="100" t="s">
        <v>118</v>
      </c>
    </row>
    <row r="7" spans="4:7" ht="13.5">
      <c r="D7" s="39" t="s">
        <v>80</v>
      </c>
      <c r="E7" s="60" t="s">
        <v>80</v>
      </c>
      <c r="F7" s="66" t="s">
        <v>33</v>
      </c>
      <c r="G7" s="96" t="s">
        <v>33</v>
      </c>
    </row>
    <row r="8" spans="3:8" ht="13.5">
      <c r="C8" s="39" t="s">
        <v>73</v>
      </c>
      <c r="D8" s="58">
        <f>D10+D11</f>
        <v>12525</v>
      </c>
      <c r="E8" s="58">
        <f>E10+E11</f>
        <v>12423</v>
      </c>
      <c r="F8" s="66">
        <v>100</v>
      </c>
      <c r="G8" s="96">
        <f>(E8/D8-1)*100</f>
        <v>-0.8143712574850248</v>
      </c>
      <c r="H8" s="98">
        <f>E8-D8</f>
        <v>-102</v>
      </c>
    </row>
    <row r="9" ht="13.5">
      <c r="E9" s="39"/>
    </row>
    <row r="10" spans="3:8" ht="13.5">
      <c r="C10" s="39" t="s">
        <v>74</v>
      </c>
      <c r="D10" s="58">
        <f>D13+D17+SUM(D25:D45)</f>
        <v>11251</v>
      </c>
      <c r="E10" s="58">
        <f>E13+E17+SUM(E25:E45)</f>
        <v>11155</v>
      </c>
      <c r="F10" s="66">
        <f>E10/E8*100</f>
        <v>89.79312565402881</v>
      </c>
      <c r="G10" s="96">
        <f>(E10/D10-1)*100</f>
        <v>-0.8532574882232691</v>
      </c>
      <c r="H10" s="98">
        <f>E10-D10</f>
        <v>-96</v>
      </c>
    </row>
    <row r="11" spans="3:19" ht="13.5">
      <c r="C11" s="39" t="s">
        <v>75</v>
      </c>
      <c r="D11" s="172">
        <f>SUM(D46:D64)</f>
        <v>1274</v>
      </c>
      <c r="E11" s="172">
        <f>SUM(E46:E64)</f>
        <v>1268</v>
      </c>
      <c r="F11" s="66">
        <f>E11/E8*100</f>
        <v>10.206874345971183</v>
      </c>
      <c r="G11" s="96">
        <f>(E11/D11-1)*100</f>
        <v>-0.47095761381475976</v>
      </c>
      <c r="H11" s="98">
        <f>E11-D11</f>
        <v>-6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10:19" ht="13.5"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ht="13.5">
      <c r="A13" s="39">
        <v>3</v>
      </c>
      <c r="B13" s="101">
        <v>100</v>
      </c>
      <c r="C13" s="101" t="s">
        <v>37</v>
      </c>
      <c r="D13" s="155">
        <v>1846</v>
      </c>
      <c r="E13" s="155">
        <v>1771</v>
      </c>
      <c r="F13" s="102">
        <f>E13/E$8*100</f>
        <v>14.255815825484989</v>
      </c>
      <c r="G13" s="103">
        <f aca="true" t="shared" si="0" ref="G13:G38">(E13/D13-1)*100</f>
        <v>-4.062838569880823</v>
      </c>
      <c r="H13" s="104">
        <f aca="true" t="shared" si="1" ref="H13:H71">E13-D13</f>
        <v>-75</v>
      </c>
      <c r="J13" s="157">
        <f>IF($A13=1,D13,"")</f>
      </c>
      <c r="K13" s="157">
        <f aca="true" t="shared" si="2" ref="K13:K24">IF($A13=2,$D13,"")</f>
      </c>
      <c r="L13" s="157">
        <f aca="true" t="shared" si="3" ref="L13:L24">IF($A13=3,$D13,"")</f>
        <v>1846</v>
      </c>
      <c r="M13" s="157">
        <f aca="true" t="shared" si="4" ref="M13:M24">IF($A13=4,$D13,"")</f>
      </c>
      <c r="N13" s="157">
        <f aca="true" t="shared" si="5" ref="N13:N24">IF($A13=5,$D13,"")</f>
      </c>
      <c r="O13" s="157">
        <f>IF($A13=1,E13,"")</f>
      </c>
      <c r="P13" s="157">
        <f>IF($A13=2,E13,"")</f>
      </c>
      <c r="Q13" s="157">
        <f>IF($A13=3,E13,"")</f>
        <v>1771</v>
      </c>
      <c r="R13" s="157">
        <f>IF($A13=4,E13,"")</f>
      </c>
      <c r="S13" s="157">
        <f>IF($A13=5,E13,"")</f>
      </c>
    </row>
    <row r="14" spans="1:19" ht="13.5">
      <c r="A14" s="39">
        <v>3</v>
      </c>
      <c r="B14" s="101">
        <v>101</v>
      </c>
      <c r="C14" s="105" t="s">
        <v>129</v>
      </c>
      <c r="D14" s="156">
        <v>552</v>
      </c>
      <c r="E14" s="155">
        <v>514</v>
      </c>
      <c r="F14" s="102">
        <f>E14/E$8*100</f>
        <v>4.137486919423649</v>
      </c>
      <c r="G14" s="103">
        <f t="shared" si="0"/>
        <v>-6.8840579710144905</v>
      </c>
      <c r="H14" s="104">
        <f t="shared" si="1"/>
        <v>-38</v>
      </c>
      <c r="J14" s="157">
        <f>IF($A14=1,D14,"")</f>
      </c>
      <c r="K14" s="157">
        <f t="shared" si="2"/>
      </c>
      <c r="L14" s="157">
        <f t="shared" si="3"/>
        <v>552</v>
      </c>
      <c r="M14" s="157">
        <f t="shared" si="4"/>
      </c>
      <c r="N14" s="157">
        <f t="shared" si="5"/>
      </c>
      <c r="O14" s="157">
        <f>IF($A14=1,E14,"")</f>
      </c>
      <c r="P14" s="157">
        <f>IF($A14=2,E14,"")</f>
      </c>
      <c r="Q14" s="157">
        <f>IF($A14=3,E14,"")</f>
        <v>514</v>
      </c>
      <c r="R14" s="157">
        <f>IF($A14=4,E14,"")</f>
      </c>
      <c r="S14" s="157">
        <f>IF($A14=5,E14,"")</f>
      </c>
    </row>
    <row r="15" spans="1:19" ht="13.5">
      <c r="A15" s="39">
        <v>3</v>
      </c>
      <c r="B15" s="101">
        <v>102</v>
      </c>
      <c r="C15" s="105" t="s">
        <v>130</v>
      </c>
      <c r="D15" s="156">
        <v>575</v>
      </c>
      <c r="E15" s="155">
        <v>549</v>
      </c>
      <c r="F15" s="102">
        <f>E15/E$8*100</f>
        <v>4.419222410045882</v>
      </c>
      <c r="G15" s="103">
        <f t="shared" si="0"/>
        <v>-4.521739130434788</v>
      </c>
      <c r="H15" s="104">
        <f t="shared" si="1"/>
        <v>-26</v>
      </c>
      <c r="J15" s="157">
        <f>IF($A15=1,D15,"")</f>
      </c>
      <c r="K15" s="157">
        <f t="shared" si="2"/>
      </c>
      <c r="L15" s="157">
        <f t="shared" si="3"/>
        <v>575</v>
      </c>
      <c r="M15" s="157">
        <f t="shared" si="4"/>
      </c>
      <c r="N15" s="157">
        <f t="shared" si="5"/>
      </c>
      <c r="O15" s="157">
        <f>IF($A15=1,E15,"")</f>
      </c>
      <c r="P15" s="157">
        <f>IF($A15=2,E15,"")</f>
      </c>
      <c r="Q15" s="157">
        <f>IF($A15=3,E15,"")</f>
        <v>549</v>
      </c>
      <c r="R15" s="157">
        <f>IF($A15=4,E15,"")</f>
      </c>
      <c r="S15" s="157">
        <f>IF($A15=5,E15,"")</f>
      </c>
    </row>
    <row r="16" spans="1:19" ht="13.5">
      <c r="A16" s="39">
        <v>3</v>
      </c>
      <c r="B16" s="101">
        <v>103</v>
      </c>
      <c r="C16" s="105" t="s">
        <v>131</v>
      </c>
      <c r="D16" s="156">
        <v>719</v>
      </c>
      <c r="E16" s="155">
        <v>708</v>
      </c>
      <c r="F16" s="102">
        <f>E16/E$8*100</f>
        <v>5.699106496015456</v>
      </c>
      <c r="G16" s="103">
        <f t="shared" si="0"/>
        <v>-1.5299026425591111</v>
      </c>
      <c r="H16" s="104">
        <f t="shared" si="1"/>
        <v>-11</v>
      </c>
      <c r="J16" s="157">
        <f>IF($A16=1,D16,"")</f>
      </c>
      <c r="K16" s="157">
        <f t="shared" si="2"/>
      </c>
      <c r="L16" s="157">
        <f t="shared" si="3"/>
        <v>719</v>
      </c>
      <c r="M16" s="157">
        <f t="shared" si="4"/>
      </c>
      <c r="N16" s="157">
        <f t="shared" si="5"/>
      </c>
      <c r="O16" s="157">
        <f>IF($A16=1,E16,"")</f>
      </c>
      <c r="P16" s="157">
        <f>IF($A16=2,E16,"")</f>
      </c>
      <c r="Q16" s="157">
        <f>IF($A16=3,E16,"")</f>
        <v>708</v>
      </c>
      <c r="R16" s="157">
        <f>IF($A16=4,E16,"")</f>
      </c>
      <c r="S16" s="157">
        <f>IF($A16=5,E16,"")</f>
      </c>
    </row>
    <row r="17" spans="1:19" ht="13.5">
      <c r="A17" s="39">
        <v>5</v>
      </c>
      <c r="B17" s="101">
        <v>130</v>
      </c>
      <c r="C17" s="101" t="s">
        <v>38</v>
      </c>
      <c r="D17" s="155">
        <v>2850</v>
      </c>
      <c r="E17" s="155">
        <v>2856</v>
      </c>
      <c r="F17" s="102">
        <f>E17/E$8*100</f>
        <v>22.989616034774212</v>
      </c>
      <c r="G17" s="103">
        <f t="shared" si="0"/>
        <v>0.21052631578948322</v>
      </c>
      <c r="H17" s="104">
        <f t="shared" si="1"/>
        <v>6</v>
      </c>
      <c r="J17" s="157">
        <f>IF($A17=1,D17,"")</f>
      </c>
      <c r="K17" s="157">
        <f t="shared" si="2"/>
      </c>
      <c r="L17" s="157">
        <f t="shared" si="3"/>
      </c>
      <c r="M17" s="157">
        <f t="shared" si="4"/>
      </c>
      <c r="N17" s="157">
        <f t="shared" si="5"/>
        <v>2850</v>
      </c>
      <c r="O17" s="157">
        <f>IF($A17=1,E17,"")</f>
      </c>
      <c r="P17" s="157">
        <f>IF($A17=2,E17,"")</f>
      </c>
      <c r="Q17" s="157">
        <f>IF($A17=3,E17,"")</f>
      </c>
      <c r="R17" s="157">
        <f>IF($A17=4,E17,"")</f>
      </c>
      <c r="S17" s="157">
        <f>IF($A17=5,E17,"")</f>
        <v>2856</v>
      </c>
    </row>
    <row r="18" spans="1:19" ht="13.5">
      <c r="A18" s="39">
        <v>5</v>
      </c>
      <c r="B18" s="101">
        <v>131</v>
      </c>
      <c r="C18" s="101" t="s">
        <v>164</v>
      </c>
      <c r="D18" s="155"/>
      <c r="E18" s="155">
        <v>571</v>
      </c>
      <c r="F18" s="102">
        <f aca="true" t="shared" si="6" ref="F18:F24">E18/E$8*100</f>
        <v>4.596313289865572</v>
      </c>
      <c r="G18" s="103"/>
      <c r="H18" s="104"/>
      <c r="J18" s="157">
        <f aca="true" t="shared" si="7" ref="J18:J24">IF($A18=1,D18,"")</f>
      </c>
      <c r="K18" s="157">
        <f t="shared" si="2"/>
      </c>
      <c r="L18" s="157">
        <f t="shared" si="3"/>
      </c>
      <c r="M18" s="157">
        <f t="shared" si="4"/>
      </c>
      <c r="N18" s="157">
        <f t="shared" si="5"/>
        <v>0</v>
      </c>
      <c r="O18" s="157">
        <f aca="true" t="shared" si="8" ref="O18:O24">IF($A18=1,E18,"")</f>
      </c>
      <c r="P18" s="157">
        <f aca="true" t="shared" si="9" ref="P18:P24">IF($A18=2,E18,"")</f>
      </c>
      <c r="Q18" s="157">
        <f aca="true" t="shared" si="10" ref="Q18:Q24">IF($A18=3,E18,"")</f>
      </c>
      <c r="R18" s="157">
        <f aca="true" t="shared" si="11" ref="R18:R24">IF($A18=4,E18,"")</f>
      </c>
      <c r="S18" s="157">
        <f aca="true" t="shared" si="12" ref="S18:S24">IF($A18=5,E18,"")</f>
        <v>571</v>
      </c>
    </row>
    <row r="19" spans="1:19" ht="13.5">
      <c r="A19" s="39">
        <v>5</v>
      </c>
      <c r="B19" s="101">
        <v>132</v>
      </c>
      <c r="C19" s="101" t="s">
        <v>165</v>
      </c>
      <c r="D19" s="155"/>
      <c r="E19" s="155">
        <v>593</v>
      </c>
      <c r="F19" s="102">
        <f t="shared" si="6"/>
        <v>4.773404169685262</v>
      </c>
      <c r="G19" s="103"/>
      <c r="H19" s="104"/>
      <c r="J19" s="157">
        <f t="shared" si="7"/>
      </c>
      <c r="K19" s="157">
        <f t="shared" si="2"/>
      </c>
      <c r="L19" s="157">
        <f t="shared" si="3"/>
      </c>
      <c r="M19" s="157">
        <f t="shared" si="4"/>
      </c>
      <c r="N19" s="157">
        <f t="shared" si="5"/>
        <v>0</v>
      </c>
      <c r="O19" s="157">
        <f t="shared" si="8"/>
      </c>
      <c r="P19" s="157">
        <f t="shared" si="9"/>
      </c>
      <c r="Q19" s="157">
        <f t="shared" si="10"/>
      </c>
      <c r="R19" s="157">
        <f t="shared" si="11"/>
      </c>
      <c r="S19" s="157">
        <f t="shared" si="12"/>
        <v>593</v>
      </c>
    </row>
    <row r="20" spans="1:19" ht="13.5">
      <c r="A20" s="39">
        <v>5</v>
      </c>
      <c r="B20" s="101">
        <v>133</v>
      </c>
      <c r="C20" s="101" t="s">
        <v>166</v>
      </c>
      <c r="D20" s="155"/>
      <c r="E20" s="155">
        <v>336</v>
      </c>
      <c r="F20" s="102">
        <f t="shared" si="6"/>
        <v>2.7046607099734365</v>
      </c>
      <c r="G20" s="103"/>
      <c r="H20" s="104"/>
      <c r="J20" s="157">
        <f t="shared" si="7"/>
      </c>
      <c r="K20" s="157">
        <f t="shared" si="2"/>
      </c>
      <c r="L20" s="157">
        <f t="shared" si="3"/>
      </c>
      <c r="M20" s="157">
        <f t="shared" si="4"/>
      </c>
      <c r="N20" s="157">
        <f t="shared" si="5"/>
        <v>0</v>
      </c>
      <c r="O20" s="157">
        <f t="shared" si="8"/>
      </c>
      <c r="P20" s="157">
        <f t="shared" si="9"/>
      </c>
      <c r="Q20" s="157">
        <f t="shared" si="10"/>
      </c>
      <c r="R20" s="157">
        <f t="shared" si="11"/>
      </c>
      <c r="S20" s="157">
        <f t="shared" si="12"/>
        <v>336</v>
      </c>
    </row>
    <row r="21" spans="1:19" ht="13.5">
      <c r="A21" s="39">
        <v>5</v>
      </c>
      <c r="B21" s="101">
        <v>134</v>
      </c>
      <c r="C21" s="101" t="s">
        <v>167</v>
      </c>
      <c r="D21" s="155"/>
      <c r="E21" s="155">
        <v>485</v>
      </c>
      <c r="F21" s="102">
        <f t="shared" si="6"/>
        <v>3.904048941479514</v>
      </c>
      <c r="G21" s="103"/>
      <c r="H21" s="104"/>
      <c r="J21" s="157">
        <f t="shared" si="7"/>
      </c>
      <c r="K21" s="157">
        <f t="shared" si="2"/>
      </c>
      <c r="L21" s="157">
        <f t="shared" si="3"/>
      </c>
      <c r="M21" s="157">
        <f t="shared" si="4"/>
      </c>
      <c r="N21" s="157">
        <f t="shared" si="5"/>
        <v>0</v>
      </c>
      <c r="O21" s="157">
        <f t="shared" si="8"/>
      </c>
      <c r="P21" s="157">
        <f t="shared" si="9"/>
      </c>
      <c r="Q21" s="157">
        <f t="shared" si="10"/>
      </c>
      <c r="R21" s="157">
        <f t="shared" si="11"/>
      </c>
      <c r="S21" s="157">
        <f t="shared" si="12"/>
        <v>485</v>
      </c>
    </row>
    <row r="22" spans="1:19" ht="13.5">
      <c r="A22" s="39">
        <v>5</v>
      </c>
      <c r="B22" s="101">
        <v>135</v>
      </c>
      <c r="C22" s="101" t="s">
        <v>168</v>
      </c>
      <c r="D22" s="155"/>
      <c r="E22" s="155">
        <v>328</v>
      </c>
      <c r="F22" s="102">
        <f t="shared" si="6"/>
        <v>2.6402640264026402</v>
      </c>
      <c r="G22" s="103"/>
      <c r="H22" s="104"/>
      <c r="J22" s="157">
        <f t="shared" si="7"/>
      </c>
      <c r="K22" s="157">
        <f t="shared" si="2"/>
      </c>
      <c r="L22" s="157">
        <f t="shared" si="3"/>
      </c>
      <c r="M22" s="157">
        <f t="shared" si="4"/>
      </c>
      <c r="N22" s="157">
        <f t="shared" si="5"/>
        <v>0</v>
      </c>
      <c r="O22" s="157">
        <f t="shared" si="8"/>
      </c>
      <c r="P22" s="157">
        <f t="shared" si="9"/>
      </c>
      <c r="Q22" s="157">
        <f t="shared" si="10"/>
      </c>
      <c r="R22" s="157">
        <f t="shared" si="11"/>
      </c>
      <c r="S22" s="157">
        <f t="shared" si="12"/>
        <v>328</v>
      </c>
    </row>
    <row r="23" spans="1:19" ht="13.5">
      <c r="A23" s="39">
        <v>5</v>
      </c>
      <c r="B23" s="101">
        <v>136</v>
      </c>
      <c r="C23" s="101" t="s">
        <v>169</v>
      </c>
      <c r="D23" s="155"/>
      <c r="E23" s="155">
        <v>406</v>
      </c>
      <c r="F23" s="102">
        <f t="shared" si="6"/>
        <v>3.2681316912179024</v>
      </c>
      <c r="G23" s="103"/>
      <c r="H23" s="104"/>
      <c r="J23" s="157">
        <f t="shared" si="7"/>
      </c>
      <c r="K23" s="157">
        <f t="shared" si="2"/>
      </c>
      <c r="L23" s="157">
        <f t="shared" si="3"/>
      </c>
      <c r="M23" s="157">
        <f t="shared" si="4"/>
      </c>
      <c r="N23" s="157">
        <f t="shared" si="5"/>
        <v>0</v>
      </c>
      <c r="O23" s="157">
        <f t="shared" si="8"/>
      </c>
      <c r="P23" s="157">
        <f t="shared" si="9"/>
      </c>
      <c r="Q23" s="157">
        <f t="shared" si="10"/>
      </c>
      <c r="R23" s="157">
        <f t="shared" si="11"/>
      </c>
      <c r="S23" s="157">
        <f t="shared" si="12"/>
        <v>406</v>
      </c>
    </row>
    <row r="24" spans="1:19" ht="13.5">
      <c r="A24" s="39">
        <v>5</v>
      </c>
      <c r="B24" s="101">
        <v>137</v>
      </c>
      <c r="C24" s="101" t="s">
        <v>170</v>
      </c>
      <c r="D24" s="155"/>
      <c r="E24" s="155">
        <v>137</v>
      </c>
      <c r="F24" s="102">
        <f t="shared" si="6"/>
        <v>1.1027932061498833</v>
      </c>
      <c r="G24" s="103"/>
      <c r="H24" s="104"/>
      <c r="J24" s="157">
        <f t="shared" si="7"/>
      </c>
      <c r="K24" s="157">
        <f t="shared" si="2"/>
      </c>
      <c r="L24" s="157">
        <f t="shared" si="3"/>
      </c>
      <c r="M24" s="157">
        <f t="shared" si="4"/>
      </c>
      <c r="N24" s="157">
        <f t="shared" si="5"/>
        <v>0</v>
      </c>
      <c r="O24" s="157">
        <f t="shared" si="8"/>
      </c>
      <c r="P24" s="157">
        <f t="shared" si="9"/>
      </c>
      <c r="Q24" s="157">
        <f t="shared" si="10"/>
      </c>
      <c r="R24" s="157">
        <f t="shared" si="11"/>
      </c>
      <c r="S24" s="157">
        <f t="shared" si="12"/>
        <v>137</v>
      </c>
    </row>
    <row r="25" spans="1:19" ht="13.5">
      <c r="A25" s="39">
        <v>2</v>
      </c>
      <c r="B25" s="101">
        <v>203</v>
      </c>
      <c r="C25" s="101" t="s">
        <v>39</v>
      </c>
      <c r="D25" s="155">
        <v>755</v>
      </c>
      <c r="E25" s="155">
        <v>760</v>
      </c>
      <c r="F25" s="102">
        <f>E25/E$8*100</f>
        <v>6.11768493922563</v>
      </c>
      <c r="G25" s="103">
        <f t="shared" si="0"/>
        <v>0.6622516556291425</v>
      </c>
      <c r="H25" s="104">
        <f t="shared" si="1"/>
        <v>5</v>
      </c>
      <c r="J25" s="157">
        <f aca="true" t="shared" si="13" ref="J25:J64">IF($A25=1,D25,"")</f>
      </c>
      <c r="K25" s="157">
        <f aca="true" t="shared" si="14" ref="K25:K64">IF($A25=2,$D25,"")</f>
        <v>755</v>
      </c>
      <c r="L25" s="157">
        <f aca="true" t="shared" si="15" ref="L25:L64">IF($A25=3,$D25,"")</f>
      </c>
      <c r="M25" s="157">
        <f aca="true" t="shared" si="16" ref="M25:M64">IF($A25=4,$D25,"")</f>
      </c>
      <c r="N25" s="157">
        <f aca="true" t="shared" si="17" ref="N25:N64">IF($A25=5,$D25,"")</f>
      </c>
      <c r="O25" s="157">
        <f aca="true" t="shared" si="18" ref="O25:O64">IF($A25=1,E25,"")</f>
      </c>
      <c r="P25" s="157">
        <f aca="true" t="shared" si="19" ref="P25:P64">IF($A25=2,E25,"")</f>
        <v>760</v>
      </c>
      <c r="Q25" s="157">
        <f aca="true" t="shared" si="20" ref="Q25:Q64">IF($A25=3,E25,"")</f>
      </c>
      <c r="R25" s="157">
        <f aca="true" t="shared" si="21" ref="R25:R64">IF($A25=4,E25,"")</f>
      </c>
      <c r="S25" s="157">
        <f aca="true" t="shared" si="22" ref="S25:S64">IF($A25=5,E25,"")</f>
      </c>
    </row>
    <row r="26" spans="1:19" ht="13.5">
      <c r="A26" s="39">
        <v>1</v>
      </c>
      <c r="B26" s="101">
        <v>205</v>
      </c>
      <c r="C26" s="101" t="s">
        <v>40</v>
      </c>
      <c r="D26" s="155">
        <v>47</v>
      </c>
      <c r="E26" s="155">
        <v>45</v>
      </c>
      <c r="F26" s="102">
        <f>E26/E$8*100</f>
        <v>0.36223134508572813</v>
      </c>
      <c r="G26" s="103">
        <f t="shared" si="0"/>
        <v>-4.255319148936165</v>
      </c>
      <c r="H26" s="104">
        <f t="shared" si="1"/>
        <v>-2</v>
      </c>
      <c r="J26" s="157">
        <f t="shared" si="13"/>
        <v>47</v>
      </c>
      <c r="K26" s="157">
        <f t="shared" si="14"/>
      </c>
      <c r="L26" s="157">
        <f t="shared" si="15"/>
      </c>
      <c r="M26" s="157">
        <f t="shared" si="16"/>
      </c>
      <c r="N26" s="157">
        <f t="shared" si="17"/>
      </c>
      <c r="O26" s="157">
        <f t="shared" si="18"/>
        <v>45</v>
      </c>
      <c r="P26" s="157">
        <f t="shared" si="19"/>
      </c>
      <c r="Q26" s="157">
        <f t="shared" si="20"/>
      </c>
      <c r="R26" s="157">
        <f t="shared" si="21"/>
      </c>
      <c r="S26" s="157">
        <f t="shared" si="22"/>
      </c>
    </row>
    <row r="27" spans="1:19" ht="13.5">
      <c r="A27" s="39">
        <v>2</v>
      </c>
      <c r="B27" s="101">
        <v>206</v>
      </c>
      <c r="C27" s="101" t="s">
        <v>41</v>
      </c>
      <c r="D27" s="155">
        <v>236</v>
      </c>
      <c r="E27" s="155">
        <v>235</v>
      </c>
      <c r="F27" s="102">
        <f aca="true" t="shared" si="23" ref="F27:F71">E27/E$8*100</f>
        <v>1.8916525798921355</v>
      </c>
      <c r="G27" s="103">
        <f t="shared" si="0"/>
        <v>-0.4237288135593209</v>
      </c>
      <c r="H27" s="104">
        <f t="shared" si="1"/>
        <v>-1</v>
      </c>
      <c r="J27" s="157">
        <f t="shared" si="13"/>
      </c>
      <c r="K27" s="157">
        <f t="shared" si="14"/>
        <v>236</v>
      </c>
      <c r="L27" s="157">
        <f t="shared" si="15"/>
      </c>
      <c r="M27" s="157">
        <f t="shared" si="16"/>
      </c>
      <c r="N27" s="157">
        <f t="shared" si="17"/>
      </c>
      <c r="O27" s="157">
        <f t="shared" si="18"/>
      </c>
      <c r="P27" s="157">
        <f t="shared" si="19"/>
        <v>235</v>
      </c>
      <c r="Q27" s="157">
        <f t="shared" si="20"/>
      </c>
      <c r="R27" s="157">
        <f t="shared" si="21"/>
      </c>
      <c r="S27" s="157">
        <f t="shared" si="22"/>
      </c>
    </row>
    <row r="28" spans="1:19" ht="13.5">
      <c r="A28" s="39">
        <v>2</v>
      </c>
      <c r="B28" s="101">
        <v>207</v>
      </c>
      <c r="C28" s="101" t="s">
        <v>42</v>
      </c>
      <c r="D28" s="155">
        <v>345</v>
      </c>
      <c r="E28" s="155">
        <v>355</v>
      </c>
      <c r="F28" s="102">
        <f t="shared" si="23"/>
        <v>2.857602833454077</v>
      </c>
      <c r="G28" s="103">
        <f t="shared" si="0"/>
        <v>2.898550724637672</v>
      </c>
      <c r="H28" s="104">
        <f t="shared" si="1"/>
        <v>10</v>
      </c>
      <c r="J28" s="157">
        <f t="shared" si="13"/>
      </c>
      <c r="K28" s="157">
        <f t="shared" si="14"/>
        <v>345</v>
      </c>
      <c r="L28" s="157">
        <f t="shared" si="15"/>
      </c>
      <c r="M28" s="157">
        <f t="shared" si="16"/>
      </c>
      <c r="N28" s="157">
        <f t="shared" si="17"/>
      </c>
      <c r="O28" s="157">
        <f t="shared" si="18"/>
      </c>
      <c r="P28" s="157">
        <f t="shared" si="19"/>
        <v>355</v>
      </c>
      <c r="Q28" s="157">
        <f t="shared" si="20"/>
      </c>
      <c r="R28" s="157">
        <f t="shared" si="21"/>
      </c>
      <c r="S28" s="157">
        <f t="shared" si="22"/>
      </c>
    </row>
    <row r="29" spans="1:19" ht="13.5">
      <c r="A29" s="39">
        <v>1</v>
      </c>
      <c r="B29" s="101">
        <v>208</v>
      </c>
      <c r="C29" s="101" t="s">
        <v>43</v>
      </c>
      <c r="D29" s="155">
        <v>79</v>
      </c>
      <c r="E29" s="155">
        <v>75</v>
      </c>
      <c r="F29" s="102">
        <f t="shared" si="23"/>
        <v>0.6037189084762135</v>
      </c>
      <c r="G29" s="103">
        <f t="shared" si="0"/>
        <v>-5.063291139240511</v>
      </c>
      <c r="H29" s="104">
        <f t="shared" si="1"/>
        <v>-4</v>
      </c>
      <c r="J29" s="157">
        <f t="shared" si="13"/>
        <v>79</v>
      </c>
      <c r="K29" s="157">
        <f t="shared" si="14"/>
      </c>
      <c r="L29" s="157">
        <f t="shared" si="15"/>
      </c>
      <c r="M29" s="157">
        <f t="shared" si="16"/>
      </c>
      <c r="N29" s="157">
        <f t="shared" si="17"/>
      </c>
      <c r="O29" s="157">
        <f t="shared" si="18"/>
        <v>75</v>
      </c>
      <c r="P29" s="157">
        <f t="shared" si="19"/>
      </c>
      <c r="Q29" s="157">
        <f t="shared" si="20"/>
      </c>
      <c r="R29" s="157">
        <f t="shared" si="21"/>
      </c>
      <c r="S29" s="157">
        <f t="shared" si="22"/>
      </c>
    </row>
    <row r="30" spans="1:19" ht="13.5">
      <c r="A30" s="39">
        <v>4</v>
      </c>
      <c r="B30" s="101">
        <v>209</v>
      </c>
      <c r="C30" s="101" t="s">
        <v>44</v>
      </c>
      <c r="D30" s="155">
        <v>380</v>
      </c>
      <c r="E30" s="155">
        <v>378</v>
      </c>
      <c r="F30" s="102">
        <f t="shared" si="23"/>
        <v>3.042743298720116</v>
      </c>
      <c r="G30" s="103">
        <f t="shared" si="0"/>
        <v>-0.5263157894736858</v>
      </c>
      <c r="H30" s="104">
        <f t="shared" si="1"/>
        <v>-2</v>
      </c>
      <c r="J30" s="157">
        <f t="shared" si="13"/>
      </c>
      <c r="K30" s="157">
        <f t="shared" si="14"/>
      </c>
      <c r="L30" s="157">
        <f t="shared" si="15"/>
      </c>
      <c r="M30" s="157">
        <f t="shared" si="16"/>
        <v>380</v>
      </c>
      <c r="N30" s="157">
        <f t="shared" si="17"/>
      </c>
      <c r="O30" s="157">
        <f t="shared" si="18"/>
      </c>
      <c r="P30" s="157">
        <f t="shared" si="19"/>
      </c>
      <c r="Q30" s="157">
        <f t="shared" si="20"/>
      </c>
      <c r="R30" s="157">
        <f t="shared" si="21"/>
        <v>378</v>
      </c>
      <c r="S30" s="157">
        <f t="shared" si="22"/>
      </c>
    </row>
    <row r="31" spans="1:19" ht="13.5">
      <c r="A31" s="39">
        <v>2</v>
      </c>
      <c r="B31" s="101">
        <v>210</v>
      </c>
      <c r="C31" s="101" t="s">
        <v>45</v>
      </c>
      <c r="D31" s="155">
        <v>1003</v>
      </c>
      <c r="E31" s="155">
        <v>1005</v>
      </c>
      <c r="F31" s="102">
        <f t="shared" si="23"/>
        <v>8.08983337358126</v>
      </c>
      <c r="G31" s="103">
        <f t="shared" si="0"/>
        <v>0.1994017946161497</v>
      </c>
      <c r="H31" s="104">
        <f t="shared" si="1"/>
        <v>2</v>
      </c>
      <c r="J31" s="157">
        <f t="shared" si="13"/>
      </c>
      <c r="K31" s="157">
        <f t="shared" si="14"/>
        <v>1003</v>
      </c>
      <c r="L31" s="157">
        <f t="shared" si="15"/>
      </c>
      <c r="M31" s="157">
        <f t="shared" si="16"/>
      </c>
      <c r="N31" s="157">
        <f t="shared" si="17"/>
      </c>
      <c r="O31" s="157">
        <f t="shared" si="18"/>
      </c>
      <c r="P31" s="157">
        <f t="shared" si="19"/>
        <v>1005</v>
      </c>
      <c r="Q31" s="157">
        <f t="shared" si="20"/>
      </c>
      <c r="R31" s="157">
        <f t="shared" si="21"/>
      </c>
      <c r="S31" s="157">
        <f t="shared" si="22"/>
      </c>
    </row>
    <row r="32" spans="1:19" ht="13.5">
      <c r="A32" s="39">
        <v>4</v>
      </c>
      <c r="B32" s="101">
        <v>211</v>
      </c>
      <c r="C32" s="101" t="s">
        <v>46</v>
      </c>
      <c r="D32" s="155">
        <v>737</v>
      </c>
      <c r="E32" s="155">
        <v>737</v>
      </c>
      <c r="F32" s="102">
        <f aca="true" t="shared" si="24" ref="F32:F37">E32/E$8*100</f>
        <v>5.932544473959591</v>
      </c>
      <c r="G32" s="103">
        <f t="shared" si="0"/>
        <v>0</v>
      </c>
      <c r="H32" s="104">
        <f t="shared" si="1"/>
        <v>0</v>
      </c>
      <c r="J32" s="157">
        <f t="shared" si="13"/>
      </c>
      <c r="K32" s="157">
        <f t="shared" si="14"/>
      </c>
      <c r="L32" s="157">
        <f t="shared" si="15"/>
      </c>
      <c r="M32" s="157">
        <f t="shared" si="16"/>
        <v>737</v>
      </c>
      <c r="N32" s="157">
        <f t="shared" si="17"/>
      </c>
      <c r="O32" s="157">
        <f t="shared" si="18"/>
      </c>
      <c r="P32" s="157">
        <f t="shared" si="19"/>
      </c>
      <c r="Q32" s="157">
        <f t="shared" si="20"/>
      </c>
      <c r="R32" s="157">
        <f t="shared" si="21"/>
        <v>737</v>
      </c>
      <c r="S32" s="157">
        <f t="shared" si="22"/>
      </c>
    </row>
    <row r="33" spans="1:19" ht="13.5">
      <c r="A33" s="39">
        <v>4</v>
      </c>
      <c r="B33" s="101">
        <v>212</v>
      </c>
      <c r="C33" s="101" t="s">
        <v>47</v>
      </c>
      <c r="D33" s="155">
        <v>534</v>
      </c>
      <c r="E33" s="155">
        <v>540</v>
      </c>
      <c r="F33" s="102">
        <f t="shared" si="24"/>
        <v>4.346776141028736</v>
      </c>
      <c r="G33" s="103">
        <f t="shared" si="0"/>
        <v>1.1235955056179803</v>
      </c>
      <c r="H33" s="104">
        <f t="shared" si="1"/>
        <v>6</v>
      </c>
      <c r="J33" s="157">
        <f t="shared" si="13"/>
      </c>
      <c r="K33" s="157">
        <f t="shared" si="14"/>
      </c>
      <c r="L33" s="157">
        <f t="shared" si="15"/>
      </c>
      <c r="M33" s="157">
        <f t="shared" si="16"/>
        <v>534</v>
      </c>
      <c r="N33" s="157">
        <f t="shared" si="17"/>
      </c>
      <c r="O33" s="157">
        <f t="shared" si="18"/>
      </c>
      <c r="P33" s="157">
        <f t="shared" si="19"/>
      </c>
      <c r="Q33" s="157">
        <f t="shared" si="20"/>
      </c>
      <c r="R33" s="157">
        <f t="shared" si="21"/>
        <v>540</v>
      </c>
      <c r="S33" s="157">
        <f t="shared" si="22"/>
      </c>
    </row>
    <row r="34" spans="1:19" ht="13.5">
      <c r="A34" s="39">
        <v>4</v>
      </c>
      <c r="B34" s="101">
        <v>213</v>
      </c>
      <c r="C34" s="101" t="s">
        <v>48</v>
      </c>
      <c r="D34" s="155">
        <v>441</v>
      </c>
      <c r="E34" s="155">
        <v>433</v>
      </c>
      <c r="F34" s="102">
        <f t="shared" si="24"/>
        <v>3.4854704982693394</v>
      </c>
      <c r="G34" s="103">
        <f t="shared" si="0"/>
        <v>-1.814058956916098</v>
      </c>
      <c r="H34" s="104">
        <f t="shared" si="1"/>
        <v>-8</v>
      </c>
      <c r="J34" s="157">
        <f t="shared" si="13"/>
      </c>
      <c r="K34" s="157">
        <f t="shared" si="14"/>
      </c>
      <c r="L34" s="157">
        <f t="shared" si="15"/>
      </c>
      <c r="M34" s="157">
        <f t="shared" si="16"/>
        <v>441</v>
      </c>
      <c r="N34" s="157">
        <f t="shared" si="17"/>
      </c>
      <c r="O34" s="157">
        <f t="shared" si="18"/>
      </c>
      <c r="P34" s="157">
        <f t="shared" si="19"/>
      </c>
      <c r="Q34" s="157">
        <f t="shared" si="20"/>
      </c>
      <c r="R34" s="157">
        <f t="shared" si="21"/>
        <v>433</v>
      </c>
      <c r="S34" s="157">
        <f t="shared" si="22"/>
      </c>
    </row>
    <row r="35" spans="1:19" ht="13.5">
      <c r="A35" s="39">
        <v>4</v>
      </c>
      <c r="B35" s="101">
        <v>214</v>
      </c>
      <c r="C35" s="101" t="s">
        <v>49</v>
      </c>
      <c r="D35" s="155">
        <v>379</v>
      </c>
      <c r="E35" s="155">
        <v>366</v>
      </c>
      <c r="F35" s="102">
        <f t="shared" si="24"/>
        <v>2.9461482733639217</v>
      </c>
      <c r="G35" s="103">
        <f t="shared" si="0"/>
        <v>-3.430079155672827</v>
      </c>
      <c r="H35" s="104">
        <f t="shared" si="1"/>
        <v>-13</v>
      </c>
      <c r="J35" s="157">
        <f t="shared" si="13"/>
      </c>
      <c r="K35" s="157">
        <f t="shared" si="14"/>
      </c>
      <c r="L35" s="157">
        <f t="shared" si="15"/>
      </c>
      <c r="M35" s="157">
        <f t="shared" si="16"/>
        <v>379</v>
      </c>
      <c r="N35" s="157">
        <f t="shared" si="17"/>
      </c>
      <c r="O35" s="157">
        <f t="shared" si="18"/>
      </c>
      <c r="P35" s="157">
        <f t="shared" si="19"/>
      </c>
      <c r="Q35" s="157">
        <f t="shared" si="20"/>
      </c>
      <c r="R35" s="157">
        <f t="shared" si="21"/>
        <v>366</v>
      </c>
      <c r="S35" s="157">
        <f t="shared" si="22"/>
      </c>
    </row>
    <row r="36" spans="1:19" ht="13.5">
      <c r="A36" s="39">
        <v>2</v>
      </c>
      <c r="B36" s="101">
        <v>215</v>
      </c>
      <c r="C36" s="101" t="s">
        <v>50</v>
      </c>
      <c r="D36" s="155">
        <v>184</v>
      </c>
      <c r="E36" s="155">
        <v>189</v>
      </c>
      <c r="F36" s="102">
        <f t="shared" si="24"/>
        <v>1.521371649360058</v>
      </c>
      <c r="G36" s="103">
        <f t="shared" si="0"/>
        <v>2.717391304347827</v>
      </c>
      <c r="H36" s="104">
        <f t="shared" si="1"/>
        <v>5</v>
      </c>
      <c r="J36" s="157">
        <f t="shared" si="13"/>
      </c>
      <c r="K36" s="157">
        <f t="shared" si="14"/>
        <v>184</v>
      </c>
      <c r="L36" s="157">
        <f t="shared" si="15"/>
      </c>
      <c r="M36" s="157">
        <f t="shared" si="16"/>
      </c>
      <c r="N36" s="157">
        <f t="shared" si="17"/>
      </c>
      <c r="O36" s="157">
        <f t="shared" si="18"/>
      </c>
      <c r="P36" s="157">
        <f t="shared" si="19"/>
        <v>189</v>
      </c>
      <c r="Q36" s="157">
        <f t="shared" si="20"/>
      </c>
      <c r="R36" s="157">
        <f t="shared" si="21"/>
      </c>
      <c r="S36" s="157">
        <f t="shared" si="22"/>
      </c>
    </row>
    <row r="37" spans="1:19" ht="13.5">
      <c r="A37" s="39">
        <v>4</v>
      </c>
      <c r="B37" s="101">
        <v>216</v>
      </c>
      <c r="C37" s="101" t="s">
        <v>51</v>
      </c>
      <c r="D37" s="155">
        <v>272</v>
      </c>
      <c r="E37" s="155">
        <v>273</v>
      </c>
      <c r="F37" s="102">
        <f t="shared" si="24"/>
        <v>2.197536826853417</v>
      </c>
      <c r="G37" s="103">
        <f t="shared" si="0"/>
        <v>0.3676470588235281</v>
      </c>
      <c r="H37" s="104">
        <f t="shared" si="1"/>
        <v>1</v>
      </c>
      <c r="J37" s="157">
        <f t="shared" si="13"/>
      </c>
      <c r="K37" s="157">
        <f t="shared" si="14"/>
      </c>
      <c r="L37" s="157">
        <f t="shared" si="15"/>
      </c>
      <c r="M37" s="157">
        <f t="shared" si="16"/>
        <v>272</v>
      </c>
      <c r="N37" s="157">
        <f t="shared" si="17"/>
      </c>
      <c r="O37" s="157">
        <f t="shared" si="18"/>
      </c>
      <c r="P37" s="157">
        <f t="shared" si="19"/>
      </c>
      <c r="Q37" s="157">
        <f t="shared" si="20"/>
      </c>
      <c r="R37" s="157">
        <f t="shared" si="21"/>
        <v>273</v>
      </c>
      <c r="S37" s="157">
        <f t="shared" si="22"/>
      </c>
    </row>
    <row r="38" spans="1:19" ht="13.5">
      <c r="A38" s="39">
        <v>1</v>
      </c>
      <c r="B38" s="101">
        <v>219</v>
      </c>
      <c r="C38" s="101" t="s">
        <v>52</v>
      </c>
      <c r="D38" s="155">
        <v>23</v>
      </c>
      <c r="E38" s="155">
        <v>19</v>
      </c>
      <c r="F38" s="102">
        <f t="shared" si="23"/>
        <v>0.15294212348064073</v>
      </c>
      <c r="G38" s="103">
        <f t="shared" si="0"/>
        <v>-17.391304347826086</v>
      </c>
      <c r="H38" s="104">
        <f t="shared" si="1"/>
        <v>-4</v>
      </c>
      <c r="J38" s="157">
        <f t="shared" si="13"/>
        <v>23</v>
      </c>
      <c r="K38" s="157">
        <f t="shared" si="14"/>
      </c>
      <c r="L38" s="157">
        <f t="shared" si="15"/>
      </c>
      <c r="M38" s="157">
        <f t="shared" si="16"/>
      </c>
      <c r="N38" s="157">
        <f t="shared" si="17"/>
      </c>
      <c r="O38" s="157">
        <f t="shared" si="18"/>
        <v>19</v>
      </c>
      <c r="P38" s="157">
        <f t="shared" si="19"/>
      </c>
      <c r="Q38" s="157">
        <f t="shared" si="20"/>
      </c>
      <c r="R38" s="157">
        <f t="shared" si="21"/>
      </c>
      <c r="S38" s="157">
        <f t="shared" si="22"/>
      </c>
    </row>
    <row r="39" spans="1:19" ht="13.5">
      <c r="A39" s="39">
        <v>2</v>
      </c>
      <c r="B39" s="101">
        <v>220</v>
      </c>
      <c r="C39" s="101" t="s">
        <v>53</v>
      </c>
      <c r="D39" s="155">
        <v>138</v>
      </c>
      <c r="E39" s="155">
        <v>136</v>
      </c>
      <c r="F39" s="102">
        <f>E39/E$8*100</f>
        <v>1.0947436207035337</v>
      </c>
      <c r="G39" s="103">
        <f>(E39/D39-1)*100</f>
        <v>-1.449275362318836</v>
      </c>
      <c r="H39" s="104">
        <f t="shared" si="1"/>
        <v>-2</v>
      </c>
      <c r="J39" s="157">
        <f t="shared" si="13"/>
      </c>
      <c r="K39" s="157">
        <f t="shared" si="14"/>
        <v>138</v>
      </c>
      <c r="L39" s="157">
        <f t="shared" si="15"/>
      </c>
      <c r="M39" s="157">
        <f t="shared" si="16"/>
      </c>
      <c r="N39" s="157">
        <f t="shared" si="17"/>
      </c>
      <c r="O39" s="157">
        <f t="shared" si="18"/>
      </c>
      <c r="P39" s="157">
        <f t="shared" si="19"/>
        <v>136</v>
      </c>
      <c r="Q39" s="157">
        <f t="shared" si="20"/>
      </c>
      <c r="R39" s="157">
        <f t="shared" si="21"/>
      </c>
      <c r="S39" s="157">
        <f t="shared" si="22"/>
      </c>
    </row>
    <row r="40" spans="1:19" ht="13.5">
      <c r="A40" s="39">
        <v>5</v>
      </c>
      <c r="B40" s="101">
        <v>221</v>
      </c>
      <c r="C40" s="101" t="s">
        <v>54</v>
      </c>
      <c r="D40" s="155">
        <v>205</v>
      </c>
      <c r="E40" s="155">
        <v>204</v>
      </c>
      <c r="F40" s="102">
        <f>E40/E$8*100</f>
        <v>1.6421154310553008</v>
      </c>
      <c r="G40" s="103">
        <f>(E40/D40-1)*100</f>
        <v>-0.4878048780487809</v>
      </c>
      <c r="H40" s="104">
        <f t="shared" si="1"/>
        <v>-1</v>
      </c>
      <c r="J40" s="157">
        <f t="shared" si="13"/>
      </c>
      <c r="K40" s="157">
        <f t="shared" si="14"/>
      </c>
      <c r="L40" s="157">
        <f t="shared" si="15"/>
      </c>
      <c r="M40" s="157">
        <f t="shared" si="16"/>
      </c>
      <c r="N40" s="157">
        <f t="shared" si="17"/>
        <v>205</v>
      </c>
      <c r="O40" s="157">
        <f t="shared" si="18"/>
      </c>
      <c r="P40" s="157">
        <f t="shared" si="19"/>
      </c>
      <c r="Q40" s="157">
        <f t="shared" si="20"/>
      </c>
      <c r="R40" s="157">
        <f t="shared" si="21"/>
      </c>
      <c r="S40" s="157">
        <f t="shared" si="22"/>
        <v>204</v>
      </c>
    </row>
    <row r="41" spans="1:19" ht="13.5">
      <c r="A41" s="39">
        <v>1</v>
      </c>
      <c r="B41" s="101">
        <v>222</v>
      </c>
      <c r="C41" s="105" t="s">
        <v>124</v>
      </c>
      <c r="D41" s="155">
        <v>93</v>
      </c>
      <c r="E41" s="155">
        <v>90</v>
      </c>
      <c r="F41" s="102">
        <f>E41/E$8*100</f>
        <v>0.7244626901714563</v>
      </c>
      <c r="G41" s="103">
        <f>(E41/D41-1)*100</f>
        <v>-3.2258064516129004</v>
      </c>
      <c r="H41" s="104">
        <f t="shared" si="1"/>
        <v>-3</v>
      </c>
      <c r="J41" s="157">
        <f t="shared" si="13"/>
        <v>93</v>
      </c>
      <c r="K41" s="157">
        <f t="shared" si="14"/>
      </c>
      <c r="L41" s="157">
        <f t="shared" si="15"/>
      </c>
      <c r="M41" s="157">
        <f t="shared" si="16"/>
      </c>
      <c r="N41" s="157">
        <f t="shared" si="17"/>
      </c>
      <c r="O41" s="157">
        <f t="shared" si="18"/>
        <v>90</v>
      </c>
      <c r="P41" s="157">
        <f t="shared" si="19"/>
      </c>
      <c r="Q41" s="157">
        <f t="shared" si="20"/>
      </c>
      <c r="R41" s="157">
        <f t="shared" si="21"/>
      </c>
      <c r="S41" s="157">
        <f t="shared" si="22"/>
      </c>
    </row>
    <row r="42" spans="1:19" ht="13.5">
      <c r="A42" s="39">
        <v>4</v>
      </c>
      <c r="B42" s="101">
        <v>223</v>
      </c>
      <c r="C42" s="105" t="s">
        <v>125</v>
      </c>
      <c r="D42" s="155">
        <v>131</v>
      </c>
      <c r="E42" s="155">
        <v>134</v>
      </c>
      <c r="F42" s="102">
        <f t="shared" si="23"/>
        <v>1.0786444498108347</v>
      </c>
      <c r="G42" s="103">
        <f aca="true" t="shared" si="25" ref="G42:G47">(E42/D42-1)*100</f>
        <v>2.2900763358778553</v>
      </c>
      <c r="H42" s="104">
        <f t="shared" si="1"/>
        <v>3</v>
      </c>
      <c r="J42" s="157">
        <f t="shared" si="13"/>
      </c>
      <c r="K42" s="157">
        <f t="shared" si="14"/>
      </c>
      <c r="L42" s="157">
        <f t="shared" si="15"/>
      </c>
      <c r="M42" s="157">
        <f t="shared" si="16"/>
        <v>131</v>
      </c>
      <c r="N42" s="157">
        <f t="shared" si="17"/>
      </c>
      <c r="O42" s="157">
        <f t="shared" si="18"/>
      </c>
      <c r="P42" s="157">
        <f t="shared" si="19"/>
      </c>
      <c r="Q42" s="157">
        <f t="shared" si="20"/>
      </c>
      <c r="R42" s="157">
        <f t="shared" si="21"/>
        <v>134</v>
      </c>
      <c r="S42" s="157">
        <f t="shared" si="22"/>
      </c>
    </row>
    <row r="43" spans="1:19" ht="13.5">
      <c r="A43" s="39">
        <v>4</v>
      </c>
      <c r="B43" s="101">
        <v>224</v>
      </c>
      <c r="C43" s="105" t="s">
        <v>126</v>
      </c>
      <c r="D43" s="155">
        <v>198</v>
      </c>
      <c r="E43" s="155">
        <v>188</v>
      </c>
      <c r="F43" s="102">
        <f t="shared" si="23"/>
        <v>1.5133220639137084</v>
      </c>
      <c r="G43" s="103">
        <f t="shared" si="25"/>
        <v>-5.05050505050505</v>
      </c>
      <c r="H43" s="104">
        <f t="shared" si="1"/>
        <v>-10</v>
      </c>
      <c r="J43" s="157">
        <f t="shared" si="13"/>
      </c>
      <c r="K43" s="157">
        <f t="shared" si="14"/>
      </c>
      <c r="L43" s="157">
        <f t="shared" si="15"/>
      </c>
      <c r="M43" s="157">
        <f t="shared" si="16"/>
        <v>198</v>
      </c>
      <c r="N43" s="157">
        <f t="shared" si="17"/>
      </c>
      <c r="O43" s="157">
        <f t="shared" si="18"/>
      </c>
      <c r="P43" s="157">
        <f t="shared" si="19"/>
      </c>
      <c r="Q43" s="157">
        <f t="shared" si="20"/>
      </c>
      <c r="R43" s="157">
        <f t="shared" si="21"/>
        <v>188</v>
      </c>
      <c r="S43" s="157">
        <f t="shared" si="22"/>
      </c>
    </row>
    <row r="44" spans="1:19" ht="13.5">
      <c r="A44" s="39">
        <v>1</v>
      </c>
      <c r="B44" s="101">
        <v>225</v>
      </c>
      <c r="C44" s="105" t="s">
        <v>127</v>
      </c>
      <c r="D44" s="155">
        <v>138</v>
      </c>
      <c r="E44" s="155">
        <v>126</v>
      </c>
      <c r="F44" s="102">
        <f t="shared" si="23"/>
        <v>1.0142477662400387</v>
      </c>
      <c r="G44" s="103">
        <f t="shared" si="25"/>
        <v>-8.695652173913048</v>
      </c>
      <c r="H44" s="104">
        <f t="shared" si="1"/>
        <v>-12</v>
      </c>
      <c r="J44" s="157">
        <f t="shared" si="13"/>
        <v>138</v>
      </c>
      <c r="K44" s="157">
        <f t="shared" si="14"/>
      </c>
      <c r="L44" s="157">
        <f t="shared" si="15"/>
      </c>
      <c r="M44" s="157">
        <f t="shared" si="16"/>
      </c>
      <c r="N44" s="157">
        <f t="shared" si="17"/>
      </c>
      <c r="O44" s="157">
        <f t="shared" si="18"/>
        <v>126</v>
      </c>
      <c r="P44" s="157">
        <f t="shared" si="19"/>
      </c>
      <c r="Q44" s="157">
        <f t="shared" si="20"/>
      </c>
      <c r="R44" s="157">
        <f t="shared" si="21"/>
      </c>
      <c r="S44" s="157">
        <f t="shared" si="22"/>
      </c>
    </row>
    <row r="45" spans="1:19" ht="13.5">
      <c r="A45" s="39">
        <v>4</v>
      </c>
      <c r="B45" s="101">
        <v>226</v>
      </c>
      <c r="C45" s="105" t="s">
        <v>128</v>
      </c>
      <c r="D45" s="155">
        <v>237</v>
      </c>
      <c r="E45" s="155">
        <v>240</v>
      </c>
      <c r="F45" s="102">
        <f t="shared" si="23"/>
        <v>1.931900507123883</v>
      </c>
      <c r="G45" s="103">
        <f t="shared" si="25"/>
        <v>1.2658227848101333</v>
      </c>
      <c r="H45" s="104">
        <f t="shared" si="1"/>
        <v>3</v>
      </c>
      <c r="J45" s="157">
        <f t="shared" si="13"/>
      </c>
      <c r="K45" s="157">
        <f t="shared" si="14"/>
      </c>
      <c r="L45" s="157">
        <f t="shared" si="15"/>
      </c>
      <c r="M45" s="157">
        <f t="shared" si="16"/>
        <v>237</v>
      </c>
      <c r="N45" s="157">
        <f t="shared" si="17"/>
      </c>
      <c r="O45" s="157">
        <f t="shared" si="18"/>
      </c>
      <c r="P45" s="157">
        <f t="shared" si="19"/>
      </c>
      <c r="Q45" s="157">
        <f t="shared" si="20"/>
      </c>
      <c r="R45" s="157">
        <f t="shared" si="21"/>
        <v>240</v>
      </c>
      <c r="S45" s="157">
        <f t="shared" si="22"/>
      </c>
    </row>
    <row r="46" spans="1:19" ht="13.5">
      <c r="A46" s="39">
        <v>1</v>
      </c>
      <c r="B46" s="101">
        <v>301</v>
      </c>
      <c r="C46" s="101" t="s">
        <v>55</v>
      </c>
      <c r="D46" s="155">
        <v>10</v>
      </c>
      <c r="E46" s="155">
        <v>8</v>
      </c>
      <c r="F46" s="102">
        <f t="shared" si="23"/>
        <v>0.0643966835707961</v>
      </c>
      <c r="G46" s="103">
        <f t="shared" si="25"/>
        <v>-19.999999999999996</v>
      </c>
      <c r="H46" s="104">
        <f t="shared" si="1"/>
        <v>-2</v>
      </c>
      <c r="J46" s="157">
        <f t="shared" si="13"/>
        <v>10</v>
      </c>
      <c r="K46" s="157">
        <f t="shared" si="14"/>
      </c>
      <c r="L46" s="157">
        <f t="shared" si="15"/>
      </c>
      <c r="M46" s="157">
        <f t="shared" si="16"/>
      </c>
      <c r="N46" s="157">
        <f t="shared" si="17"/>
      </c>
      <c r="O46" s="157">
        <f t="shared" si="18"/>
        <v>8</v>
      </c>
      <c r="P46" s="157">
        <f t="shared" si="19"/>
      </c>
      <c r="Q46" s="157">
        <f t="shared" si="20"/>
      </c>
      <c r="R46" s="157">
        <f t="shared" si="21"/>
      </c>
      <c r="S46" s="157">
        <f t="shared" si="22"/>
      </c>
    </row>
    <row r="47" spans="1:19" ht="13.5">
      <c r="A47" s="39">
        <v>1</v>
      </c>
      <c r="B47" s="101">
        <v>302</v>
      </c>
      <c r="C47" s="101" t="s">
        <v>56</v>
      </c>
      <c r="D47" s="155">
        <v>12</v>
      </c>
      <c r="E47" s="155">
        <v>14</v>
      </c>
      <c r="F47" s="102">
        <f t="shared" si="23"/>
        <v>0.1126941962488932</v>
      </c>
      <c r="G47" s="103">
        <f t="shared" si="25"/>
        <v>16.666666666666675</v>
      </c>
      <c r="H47" s="104">
        <f t="shared" si="1"/>
        <v>2</v>
      </c>
      <c r="J47" s="157">
        <f t="shared" si="13"/>
        <v>12</v>
      </c>
      <c r="K47" s="157">
        <f t="shared" si="14"/>
      </c>
      <c r="L47" s="157">
        <f t="shared" si="15"/>
      </c>
      <c r="M47" s="157">
        <f t="shared" si="16"/>
      </c>
      <c r="N47" s="157">
        <f t="shared" si="17"/>
      </c>
      <c r="O47" s="157">
        <f t="shared" si="18"/>
        <v>14</v>
      </c>
      <c r="P47" s="157">
        <f t="shared" si="19"/>
      </c>
      <c r="Q47" s="157">
        <f t="shared" si="20"/>
      </c>
      <c r="R47" s="157">
        <f t="shared" si="21"/>
      </c>
      <c r="S47" s="157">
        <f t="shared" si="22"/>
      </c>
    </row>
    <row r="48" spans="1:19" ht="13.5">
      <c r="A48" s="39">
        <v>1</v>
      </c>
      <c r="B48" s="101">
        <v>304</v>
      </c>
      <c r="C48" s="101" t="s">
        <v>57</v>
      </c>
      <c r="D48" s="155">
        <v>10</v>
      </c>
      <c r="E48" s="155">
        <v>10</v>
      </c>
      <c r="F48" s="102">
        <f t="shared" si="23"/>
        <v>0.08049585446349514</v>
      </c>
      <c r="G48" s="103">
        <f>(E48/D48-1)*100</f>
        <v>0</v>
      </c>
      <c r="H48" s="104">
        <f t="shared" si="1"/>
        <v>0</v>
      </c>
      <c r="J48" s="157">
        <f t="shared" si="13"/>
        <v>10</v>
      </c>
      <c r="K48" s="157">
        <f t="shared" si="14"/>
      </c>
      <c r="L48" s="157">
        <f t="shared" si="15"/>
      </c>
      <c r="M48" s="157">
        <f t="shared" si="16"/>
      </c>
      <c r="N48" s="157">
        <f t="shared" si="17"/>
      </c>
      <c r="O48" s="157">
        <f t="shared" si="18"/>
        <v>10</v>
      </c>
      <c r="P48" s="157">
        <f t="shared" si="19"/>
      </c>
      <c r="Q48" s="157">
        <f t="shared" si="20"/>
      </c>
      <c r="R48" s="157">
        <f t="shared" si="21"/>
      </c>
      <c r="S48" s="157">
        <f t="shared" si="22"/>
      </c>
    </row>
    <row r="49" spans="1:19" ht="13.5">
      <c r="A49" s="39">
        <v>1</v>
      </c>
      <c r="B49" s="101">
        <v>305</v>
      </c>
      <c r="C49" s="101" t="s">
        <v>58</v>
      </c>
      <c r="D49" s="155">
        <v>13</v>
      </c>
      <c r="E49" s="155">
        <v>13</v>
      </c>
      <c r="F49" s="102">
        <f t="shared" si="23"/>
        <v>0.10464461080254366</v>
      </c>
      <c r="G49" s="103">
        <f>(E49/D49-1)*100</f>
        <v>0</v>
      </c>
      <c r="H49" s="104">
        <f t="shared" si="1"/>
        <v>0</v>
      </c>
      <c r="J49" s="157">
        <f t="shared" si="13"/>
        <v>13</v>
      </c>
      <c r="K49" s="157">
        <f t="shared" si="14"/>
      </c>
      <c r="L49" s="157">
        <f t="shared" si="15"/>
      </c>
      <c r="M49" s="157">
        <f t="shared" si="16"/>
      </c>
      <c r="N49" s="157">
        <f t="shared" si="17"/>
      </c>
      <c r="O49" s="157">
        <f t="shared" si="18"/>
        <v>13</v>
      </c>
      <c r="P49" s="157">
        <f t="shared" si="19"/>
      </c>
      <c r="Q49" s="157">
        <f t="shared" si="20"/>
      </c>
      <c r="R49" s="157">
        <f t="shared" si="21"/>
      </c>
      <c r="S49" s="157">
        <f t="shared" si="22"/>
      </c>
    </row>
    <row r="50" spans="1:19" ht="13.5">
      <c r="A50" s="39">
        <v>1</v>
      </c>
      <c r="B50" s="101">
        <v>306</v>
      </c>
      <c r="C50" s="101" t="s">
        <v>59</v>
      </c>
      <c r="D50" s="155">
        <v>40</v>
      </c>
      <c r="E50" s="155">
        <v>40</v>
      </c>
      <c r="F50" s="102">
        <f t="shared" si="23"/>
        <v>0.32198341785398055</v>
      </c>
      <c r="G50" s="103">
        <f>(E50/D50-1)*100</f>
        <v>0</v>
      </c>
      <c r="H50" s="104">
        <f t="shared" si="1"/>
        <v>0</v>
      </c>
      <c r="J50" s="157">
        <f t="shared" si="13"/>
        <v>40</v>
      </c>
      <c r="K50" s="157">
        <f t="shared" si="14"/>
      </c>
      <c r="L50" s="157">
        <f t="shared" si="15"/>
      </c>
      <c r="M50" s="157">
        <f t="shared" si="16"/>
      </c>
      <c r="N50" s="157">
        <f t="shared" si="17"/>
      </c>
      <c r="O50" s="157">
        <f t="shared" si="18"/>
        <v>40</v>
      </c>
      <c r="P50" s="157">
        <f t="shared" si="19"/>
      </c>
      <c r="Q50" s="157">
        <f t="shared" si="20"/>
      </c>
      <c r="R50" s="157">
        <f t="shared" si="21"/>
      </c>
      <c r="S50" s="157">
        <f t="shared" si="22"/>
      </c>
    </row>
    <row r="51" spans="1:19" ht="13.5">
      <c r="A51" s="39">
        <v>2</v>
      </c>
      <c r="B51" s="101">
        <v>325</v>
      </c>
      <c r="C51" s="101" t="s">
        <v>60</v>
      </c>
      <c r="D51" s="155">
        <v>82</v>
      </c>
      <c r="E51" s="155">
        <v>88</v>
      </c>
      <c r="F51" s="102">
        <f t="shared" si="23"/>
        <v>0.7083635192787571</v>
      </c>
      <c r="G51" s="103">
        <f>(E51/D51-1)*100</f>
        <v>7.317073170731714</v>
      </c>
      <c r="H51" s="104">
        <f t="shared" si="1"/>
        <v>6</v>
      </c>
      <c r="J51" s="157">
        <f t="shared" si="13"/>
      </c>
      <c r="K51" s="157">
        <f t="shared" si="14"/>
        <v>82</v>
      </c>
      <c r="L51" s="157">
        <f t="shared" si="15"/>
      </c>
      <c r="M51" s="157">
        <f t="shared" si="16"/>
      </c>
      <c r="N51" s="157">
        <f t="shared" si="17"/>
      </c>
      <c r="O51" s="157">
        <f t="shared" si="18"/>
      </c>
      <c r="P51" s="157">
        <f t="shared" si="19"/>
        <v>88</v>
      </c>
      <c r="Q51" s="157">
        <f t="shared" si="20"/>
      </c>
      <c r="R51" s="157">
        <f t="shared" si="21"/>
      </c>
      <c r="S51" s="157">
        <f t="shared" si="22"/>
      </c>
    </row>
    <row r="52" spans="1:19" ht="13.5">
      <c r="A52" s="39">
        <v>2</v>
      </c>
      <c r="B52" s="101">
        <v>341</v>
      </c>
      <c r="C52" s="101" t="s">
        <v>61</v>
      </c>
      <c r="D52" s="155">
        <v>124</v>
      </c>
      <c r="E52" s="155">
        <v>120</v>
      </c>
      <c r="F52" s="102">
        <f t="shared" si="23"/>
        <v>0.9659502535619415</v>
      </c>
      <c r="G52" s="103">
        <f>(E52/D52-1)*100</f>
        <v>-3.2258064516129004</v>
      </c>
      <c r="H52" s="104">
        <f t="shared" si="1"/>
        <v>-4</v>
      </c>
      <c r="J52" s="157">
        <f t="shared" si="13"/>
      </c>
      <c r="K52" s="157">
        <f t="shared" si="14"/>
        <v>124</v>
      </c>
      <c r="L52" s="157">
        <f t="shared" si="15"/>
      </c>
      <c r="M52" s="157">
        <f t="shared" si="16"/>
      </c>
      <c r="N52" s="157">
        <f t="shared" si="17"/>
      </c>
      <c r="O52" s="157">
        <f t="shared" si="18"/>
      </c>
      <c r="P52" s="157">
        <f t="shared" si="19"/>
        <v>120</v>
      </c>
      <c r="Q52" s="157">
        <f t="shared" si="20"/>
      </c>
      <c r="R52" s="157">
        <f t="shared" si="21"/>
      </c>
      <c r="S52" s="157">
        <f t="shared" si="22"/>
      </c>
    </row>
    <row r="53" spans="1:19" ht="13.5">
      <c r="A53" s="39">
        <v>2</v>
      </c>
      <c r="B53" s="101">
        <v>342</v>
      </c>
      <c r="C53" s="101" t="s">
        <v>62</v>
      </c>
      <c r="D53" s="155">
        <v>141</v>
      </c>
      <c r="E53" s="155">
        <v>133</v>
      </c>
      <c r="F53" s="102">
        <f t="shared" si="23"/>
        <v>1.0705948643644851</v>
      </c>
      <c r="G53" s="103">
        <f aca="true" t="shared" si="26" ref="G53:G60">(E53/D53-1)*100</f>
        <v>-5.6737588652482245</v>
      </c>
      <c r="H53" s="104">
        <f t="shared" si="1"/>
        <v>-8</v>
      </c>
      <c r="J53" s="157">
        <f t="shared" si="13"/>
      </c>
      <c r="K53" s="157">
        <f t="shared" si="14"/>
        <v>141</v>
      </c>
      <c r="L53" s="157">
        <f t="shared" si="15"/>
      </c>
      <c r="M53" s="157">
        <f t="shared" si="16"/>
      </c>
      <c r="N53" s="157">
        <f t="shared" si="17"/>
      </c>
      <c r="O53" s="157">
        <f t="shared" si="18"/>
      </c>
      <c r="P53" s="157">
        <f t="shared" si="19"/>
        <v>133</v>
      </c>
      <c r="Q53" s="157">
        <f t="shared" si="20"/>
      </c>
      <c r="R53" s="157">
        <f t="shared" si="21"/>
      </c>
      <c r="S53" s="157">
        <f t="shared" si="22"/>
      </c>
    </row>
    <row r="54" spans="1:19" ht="13.5">
      <c r="A54" s="39">
        <v>2</v>
      </c>
      <c r="B54" s="101">
        <v>344</v>
      </c>
      <c r="C54" s="101" t="s">
        <v>63</v>
      </c>
      <c r="D54" s="155">
        <v>59</v>
      </c>
      <c r="E54" s="155">
        <v>63</v>
      </c>
      <c r="F54" s="102">
        <f t="shared" si="23"/>
        <v>0.5071238831200193</v>
      </c>
      <c r="G54" s="103">
        <f t="shared" si="26"/>
        <v>6.779661016949157</v>
      </c>
      <c r="H54" s="104">
        <f t="shared" si="1"/>
        <v>4</v>
      </c>
      <c r="J54" s="157">
        <f t="shared" si="13"/>
      </c>
      <c r="K54" s="157">
        <f t="shared" si="14"/>
        <v>59</v>
      </c>
      <c r="L54" s="157">
        <f t="shared" si="15"/>
      </c>
      <c r="M54" s="157">
        <f t="shared" si="16"/>
      </c>
      <c r="N54" s="157">
        <f t="shared" si="17"/>
      </c>
      <c r="O54" s="157">
        <f t="shared" si="18"/>
      </c>
      <c r="P54" s="157">
        <f t="shared" si="19"/>
        <v>63</v>
      </c>
      <c r="Q54" s="157">
        <f t="shared" si="20"/>
      </c>
      <c r="R54" s="157">
        <f t="shared" si="21"/>
      </c>
      <c r="S54" s="157">
        <f t="shared" si="22"/>
      </c>
    </row>
    <row r="55" spans="1:19" ht="13.5">
      <c r="A55" s="39">
        <v>2</v>
      </c>
      <c r="B55" s="101">
        <v>361</v>
      </c>
      <c r="C55" s="101" t="s">
        <v>64</v>
      </c>
      <c r="D55" s="155">
        <v>47</v>
      </c>
      <c r="E55" s="155">
        <v>48</v>
      </c>
      <c r="F55" s="102">
        <f t="shared" si="23"/>
        <v>0.38638010142477663</v>
      </c>
      <c r="G55" s="103">
        <f t="shared" si="26"/>
        <v>2.127659574468077</v>
      </c>
      <c r="H55" s="104">
        <f t="shared" si="1"/>
        <v>1</v>
      </c>
      <c r="J55" s="157">
        <f t="shared" si="13"/>
      </c>
      <c r="K55" s="157">
        <f t="shared" si="14"/>
        <v>47</v>
      </c>
      <c r="L55" s="157">
        <f t="shared" si="15"/>
      </c>
      <c r="M55" s="157">
        <f t="shared" si="16"/>
      </c>
      <c r="N55" s="157">
        <f t="shared" si="17"/>
      </c>
      <c r="O55" s="157">
        <f t="shared" si="18"/>
      </c>
      <c r="P55" s="157">
        <f t="shared" si="19"/>
        <v>48</v>
      </c>
      <c r="Q55" s="157">
        <f t="shared" si="20"/>
      </c>
      <c r="R55" s="157">
        <f t="shared" si="21"/>
      </c>
      <c r="S55" s="157">
        <f t="shared" si="22"/>
      </c>
    </row>
    <row r="56" spans="1:19" ht="13.5">
      <c r="A56" s="39">
        <v>2</v>
      </c>
      <c r="B56" s="101">
        <v>381</v>
      </c>
      <c r="C56" s="101" t="s">
        <v>65</v>
      </c>
      <c r="D56" s="155">
        <v>58</v>
      </c>
      <c r="E56" s="155">
        <v>57</v>
      </c>
      <c r="F56" s="102">
        <f t="shared" si="23"/>
        <v>0.4588263704419222</v>
      </c>
      <c r="G56" s="103">
        <f t="shared" si="26"/>
        <v>-1.7241379310344862</v>
      </c>
      <c r="H56" s="104">
        <f t="shared" si="1"/>
        <v>-1</v>
      </c>
      <c r="J56" s="157">
        <f t="shared" si="13"/>
      </c>
      <c r="K56" s="157">
        <f t="shared" si="14"/>
        <v>58</v>
      </c>
      <c r="L56" s="157">
        <f t="shared" si="15"/>
      </c>
      <c r="M56" s="157">
        <f t="shared" si="16"/>
      </c>
      <c r="N56" s="157">
        <f t="shared" si="17"/>
      </c>
      <c r="O56" s="157">
        <f t="shared" si="18"/>
      </c>
      <c r="P56" s="157">
        <f t="shared" si="19"/>
        <v>57</v>
      </c>
      <c r="Q56" s="157">
        <f t="shared" si="20"/>
      </c>
      <c r="R56" s="157">
        <f t="shared" si="21"/>
      </c>
      <c r="S56" s="157">
        <f t="shared" si="22"/>
      </c>
    </row>
    <row r="57" spans="1:19" ht="13.5">
      <c r="A57" s="39">
        <v>3</v>
      </c>
      <c r="B57" s="101">
        <v>383</v>
      </c>
      <c r="C57" s="101" t="s">
        <v>66</v>
      </c>
      <c r="D57" s="155">
        <v>51</v>
      </c>
      <c r="E57" s="155">
        <v>49</v>
      </c>
      <c r="F57" s="102">
        <f t="shared" si="23"/>
        <v>0.3944296868711262</v>
      </c>
      <c r="G57" s="103">
        <f t="shared" si="26"/>
        <v>-3.9215686274509776</v>
      </c>
      <c r="H57" s="104">
        <f t="shared" si="1"/>
        <v>-2</v>
      </c>
      <c r="J57" s="157">
        <f t="shared" si="13"/>
      </c>
      <c r="K57" s="157">
        <f t="shared" si="14"/>
      </c>
      <c r="L57" s="157">
        <f t="shared" si="15"/>
        <v>51</v>
      </c>
      <c r="M57" s="157">
        <f t="shared" si="16"/>
      </c>
      <c r="N57" s="157">
        <f t="shared" si="17"/>
      </c>
      <c r="O57" s="157">
        <f t="shared" si="18"/>
      </c>
      <c r="P57" s="157">
        <f t="shared" si="19"/>
      </c>
      <c r="Q57" s="157">
        <f t="shared" si="20"/>
        <v>49</v>
      </c>
      <c r="R57" s="157">
        <f t="shared" si="21"/>
      </c>
      <c r="S57" s="157">
        <f t="shared" si="22"/>
      </c>
    </row>
    <row r="58" spans="1:19" ht="13.5">
      <c r="A58" s="39">
        <v>4</v>
      </c>
      <c r="B58" s="101">
        <v>401</v>
      </c>
      <c r="C58" s="101" t="s">
        <v>67</v>
      </c>
      <c r="D58" s="155">
        <v>70</v>
      </c>
      <c r="E58" s="155">
        <v>67</v>
      </c>
      <c r="F58" s="102">
        <f t="shared" si="23"/>
        <v>0.5393222249054174</v>
      </c>
      <c r="G58" s="103">
        <f t="shared" si="26"/>
        <v>-4.285714285714281</v>
      </c>
      <c r="H58" s="104">
        <f t="shared" si="1"/>
        <v>-3</v>
      </c>
      <c r="J58" s="157">
        <f t="shared" si="13"/>
      </c>
      <c r="K58" s="157">
        <f t="shared" si="14"/>
      </c>
      <c r="L58" s="157">
        <f t="shared" si="15"/>
      </c>
      <c r="M58" s="157">
        <f t="shared" si="16"/>
        <v>70</v>
      </c>
      <c r="N58" s="157">
        <f t="shared" si="17"/>
      </c>
      <c r="O58" s="157">
        <f t="shared" si="18"/>
      </c>
      <c r="P58" s="157">
        <f t="shared" si="19"/>
      </c>
      <c r="Q58" s="157">
        <f t="shared" si="20"/>
      </c>
      <c r="R58" s="157">
        <f t="shared" si="21"/>
        <v>67</v>
      </c>
      <c r="S58" s="157">
        <f t="shared" si="22"/>
      </c>
    </row>
    <row r="59" spans="1:19" ht="13.5">
      <c r="A59" s="39">
        <v>4</v>
      </c>
      <c r="B59" s="101">
        <v>402</v>
      </c>
      <c r="C59" s="101" t="s">
        <v>68</v>
      </c>
      <c r="D59" s="155">
        <v>146</v>
      </c>
      <c r="E59" s="155">
        <v>155</v>
      </c>
      <c r="F59" s="102">
        <f t="shared" si="23"/>
        <v>1.2476857441841744</v>
      </c>
      <c r="G59" s="103">
        <f t="shared" si="26"/>
        <v>6.164383561643838</v>
      </c>
      <c r="H59" s="104">
        <f t="shared" si="1"/>
        <v>9</v>
      </c>
      <c r="J59" s="157">
        <f t="shared" si="13"/>
      </c>
      <c r="K59" s="157">
        <f t="shared" si="14"/>
      </c>
      <c r="L59" s="157">
        <f t="shared" si="15"/>
      </c>
      <c r="M59" s="157">
        <f t="shared" si="16"/>
        <v>146</v>
      </c>
      <c r="N59" s="157">
        <f t="shared" si="17"/>
      </c>
      <c r="O59" s="157">
        <f t="shared" si="18"/>
      </c>
      <c r="P59" s="157">
        <f t="shared" si="19"/>
      </c>
      <c r="Q59" s="157">
        <f t="shared" si="20"/>
      </c>
      <c r="R59" s="157">
        <f t="shared" si="21"/>
        <v>155</v>
      </c>
      <c r="S59" s="157">
        <f t="shared" si="22"/>
      </c>
    </row>
    <row r="60" spans="1:19" ht="13.5">
      <c r="A60" s="39">
        <v>4</v>
      </c>
      <c r="B60" s="101">
        <v>424</v>
      </c>
      <c r="C60" s="101" t="s">
        <v>69</v>
      </c>
      <c r="D60" s="155">
        <v>167</v>
      </c>
      <c r="E60" s="155">
        <v>165</v>
      </c>
      <c r="F60" s="102">
        <f t="shared" si="23"/>
        <v>1.3281815986476697</v>
      </c>
      <c r="G60" s="103">
        <f t="shared" si="26"/>
        <v>-1.19760479041916</v>
      </c>
      <c r="H60" s="104">
        <f t="shared" si="1"/>
        <v>-2</v>
      </c>
      <c r="J60" s="157">
        <f t="shared" si="13"/>
      </c>
      <c r="K60" s="157">
        <f t="shared" si="14"/>
      </c>
      <c r="L60" s="157">
        <f t="shared" si="15"/>
      </c>
      <c r="M60" s="157">
        <f t="shared" si="16"/>
        <v>167</v>
      </c>
      <c r="N60" s="157">
        <f t="shared" si="17"/>
      </c>
      <c r="O60" s="157">
        <f t="shared" si="18"/>
      </c>
      <c r="P60" s="157">
        <f t="shared" si="19"/>
      </c>
      <c r="Q60" s="157">
        <f t="shared" si="20"/>
      </c>
      <c r="R60" s="157">
        <f t="shared" si="21"/>
        <v>165</v>
      </c>
      <c r="S60" s="157">
        <f t="shared" si="22"/>
      </c>
    </row>
    <row r="61" spans="1:19" ht="13.5">
      <c r="A61" s="39">
        <v>4</v>
      </c>
      <c r="B61" s="101">
        <v>426</v>
      </c>
      <c r="C61" s="101" t="s">
        <v>70</v>
      </c>
      <c r="D61" s="155">
        <v>27</v>
      </c>
      <c r="E61" s="155">
        <v>25</v>
      </c>
      <c r="F61" s="102">
        <f t="shared" si="23"/>
        <v>0.20123963615873783</v>
      </c>
      <c r="G61" s="103">
        <f>(E61/D61-1)*100</f>
        <v>-7.4074074074074066</v>
      </c>
      <c r="H61" s="104">
        <f t="shared" si="1"/>
        <v>-2</v>
      </c>
      <c r="J61" s="157">
        <f t="shared" si="13"/>
      </c>
      <c r="K61" s="157">
        <f t="shared" si="14"/>
      </c>
      <c r="L61" s="157">
        <f t="shared" si="15"/>
      </c>
      <c r="M61" s="157">
        <f t="shared" si="16"/>
        <v>27</v>
      </c>
      <c r="N61" s="157">
        <f t="shared" si="17"/>
      </c>
      <c r="O61" s="157">
        <f t="shared" si="18"/>
      </c>
      <c r="P61" s="157">
        <f t="shared" si="19"/>
      </c>
      <c r="Q61" s="157">
        <f t="shared" si="20"/>
      </c>
      <c r="R61" s="157">
        <f t="shared" si="21"/>
        <v>25</v>
      </c>
      <c r="S61" s="157">
        <f t="shared" si="22"/>
      </c>
    </row>
    <row r="62" spans="1:19" ht="13.5">
      <c r="A62" s="39">
        <v>4</v>
      </c>
      <c r="B62" s="101">
        <v>429</v>
      </c>
      <c r="C62" s="105" t="s">
        <v>132</v>
      </c>
      <c r="D62" s="155">
        <v>29</v>
      </c>
      <c r="E62" s="155">
        <v>25</v>
      </c>
      <c r="F62" s="102">
        <f t="shared" si="23"/>
        <v>0.20123963615873783</v>
      </c>
      <c r="G62" s="103">
        <f>(E62/D62-1)*100</f>
        <v>-13.793103448275868</v>
      </c>
      <c r="H62" s="104">
        <f t="shared" si="1"/>
        <v>-4</v>
      </c>
      <c r="J62" s="157">
        <f t="shared" si="13"/>
      </c>
      <c r="K62" s="157">
        <f t="shared" si="14"/>
      </c>
      <c r="L62" s="157">
        <f t="shared" si="15"/>
      </c>
      <c r="M62" s="157">
        <f t="shared" si="16"/>
        <v>29</v>
      </c>
      <c r="N62" s="157">
        <f t="shared" si="17"/>
      </c>
      <c r="O62" s="157">
        <f t="shared" si="18"/>
      </c>
      <c r="P62" s="157">
        <f t="shared" si="19"/>
      </c>
      <c r="Q62" s="157">
        <f t="shared" si="20"/>
      </c>
      <c r="R62" s="157">
        <f t="shared" si="21"/>
        <v>25</v>
      </c>
      <c r="S62" s="157">
        <f t="shared" si="22"/>
      </c>
    </row>
    <row r="63" spans="1:19" ht="13.5">
      <c r="A63" s="39">
        <v>4</v>
      </c>
      <c r="B63" s="101">
        <v>461</v>
      </c>
      <c r="C63" s="101" t="s">
        <v>71</v>
      </c>
      <c r="D63" s="155">
        <v>101</v>
      </c>
      <c r="E63" s="155">
        <v>103</v>
      </c>
      <c r="F63" s="102">
        <f t="shared" si="23"/>
        <v>0.8291073009739999</v>
      </c>
      <c r="G63" s="103">
        <f>(E63/D63-1)*100</f>
        <v>1.980198019801982</v>
      </c>
      <c r="H63" s="104">
        <f t="shared" si="1"/>
        <v>2</v>
      </c>
      <c r="J63" s="157">
        <f t="shared" si="13"/>
      </c>
      <c r="K63" s="157">
        <f t="shared" si="14"/>
      </c>
      <c r="L63" s="157">
        <f t="shared" si="15"/>
      </c>
      <c r="M63" s="157">
        <f t="shared" si="16"/>
        <v>101</v>
      </c>
      <c r="N63" s="157">
        <f t="shared" si="17"/>
      </c>
      <c r="O63" s="157">
        <f t="shared" si="18"/>
      </c>
      <c r="P63" s="157">
        <f t="shared" si="19"/>
      </c>
      <c r="Q63" s="157">
        <f t="shared" si="20"/>
      </c>
      <c r="R63" s="157">
        <f t="shared" si="21"/>
        <v>103</v>
      </c>
      <c r="S63" s="157">
        <f t="shared" si="22"/>
      </c>
    </row>
    <row r="64" spans="1:19" ht="13.5">
      <c r="A64" s="39">
        <v>5</v>
      </c>
      <c r="B64" s="101">
        <v>503</v>
      </c>
      <c r="C64" s="101" t="s">
        <v>72</v>
      </c>
      <c r="D64" s="155">
        <v>87</v>
      </c>
      <c r="E64" s="155">
        <v>85</v>
      </c>
      <c r="F64" s="102">
        <f t="shared" si="23"/>
        <v>0.6842147629397086</v>
      </c>
      <c r="G64" s="103">
        <f>(E64/D64-1)*100</f>
        <v>-2.298850574712641</v>
      </c>
      <c r="H64" s="104">
        <f t="shared" si="1"/>
        <v>-2</v>
      </c>
      <c r="J64" s="157">
        <f t="shared" si="13"/>
      </c>
      <c r="K64" s="157">
        <f t="shared" si="14"/>
      </c>
      <c r="L64" s="157">
        <f t="shared" si="15"/>
      </c>
      <c r="M64" s="157">
        <f t="shared" si="16"/>
      </c>
      <c r="N64" s="157">
        <f t="shared" si="17"/>
        <v>87</v>
      </c>
      <c r="O64" s="157">
        <f t="shared" si="18"/>
      </c>
      <c r="P64" s="157">
        <f t="shared" si="19"/>
      </c>
      <c r="Q64" s="157">
        <f t="shared" si="20"/>
      </c>
      <c r="R64" s="157">
        <f t="shared" si="21"/>
      </c>
      <c r="S64" s="157">
        <f t="shared" si="22"/>
        <v>85</v>
      </c>
    </row>
    <row r="65" spans="3:19" ht="13.5">
      <c r="C65" s="139"/>
      <c r="D65" s="151" t="s">
        <v>175</v>
      </c>
      <c r="E65" s="152" t="s">
        <v>176</v>
      </c>
      <c r="F65" s="102"/>
      <c r="G65" s="103"/>
      <c r="H65" s="104"/>
      <c r="J65" s="158">
        <f>SUM(J13:J64)</f>
        <v>465</v>
      </c>
      <c r="K65" s="158">
        <f>SUM(K13:K64)</f>
        <v>3172</v>
      </c>
      <c r="L65" s="158">
        <f>SUM(L17:L64)+L13</f>
        <v>1897</v>
      </c>
      <c r="M65" s="158">
        <f>SUM(M13:M64)</f>
        <v>3849</v>
      </c>
      <c r="N65" s="158">
        <f>SUM(N13:N64)</f>
        <v>3142</v>
      </c>
      <c r="O65" s="158">
        <f>SUM(O13:O64)</f>
        <v>440</v>
      </c>
      <c r="P65" s="158">
        <f>SUM(P13:P64)</f>
        <v>3189</v>
      </c>
      <c r="Q65" s="158">
        <f>SUM(Q17:Q64)+Q13</f>
        <v>1820</v>
      </c>
      <c r="R65" s="158">
        <f>SUM(R13:R64)</f>
        <v>3829</v>
      </c>
      <c r="S65" s="158">
        <f>SUM(S18:S64)</f>
        <v>3145</v>
      </c>
    </row>
    <row r="66" spans="3:8" ht="13.5">
      <c r="C66" s="141" t="s">
        <v>140</v>
      </c>
      <c r="D66" s="142">
        <f>J65</f>
        <v>465</v>
      </c>
      <c r="E66" s="143">
        <f>O65</f>
        <v>440</v>
      </c>
      <c r="F66" s="102">
        <f t="shared" si="23"/>
        <v>3.5418175963937855</v>
      </c>
      <c r="G66" s="103">
        <f aca="true" t="shared" si="27" ref="G66:G71">(E66/D66-1)*100</f>
        <v>-5.376344086021501</v>
      </c>
      <c r="H66" s="104">
        <f t="shared" si="1"/>
        <v>-25</v>
      </c>
    </row>
    <row r="67" spans="3:8" ht="13.5">
      <c r="C67" s="141" t="s">
        <v>114</v>
      </c>
      <c r="D67" s="144">
        <f>K65</f>
        <v>3172</v>
      </c>
      <c r="E67" s="143">
        <f>P65</f>
        <v>3189</v>
      </c>
      <c r="F67" s="102">
        <f t="shared" si="23"/>
        <v>25.6701279884086</v>
      </c>
      <c r="G67" s="103">
        <f t="shared" si="27"/>
        <v>0.5359394703656983</v>
      </c>
      <c r="H67" s="104">
        <f t="shared" si="1"/>
        <v>17</v>
      </c>
    </row>
    <row r="68" spans="3:8" ht="13.5">
      <c r="C68" s="141" t="s">
        <v>115</v>
      </c>
      <c r="D68" s="144">
        <f>L65</f>
        <v>1897</v>
      </c>
      <c r="E68" s="143">
        <f>Q65</f>
        <v>1820</v>
      </c>
      <c r="F68" s="102">
        <f t="shared" si="23"/>
        <v>14.650245512356113</v>
      </c>
      <c r="G68" s="103">
        <f t="shared" si="27"/>
        <v>-4.059040590405905</v>
      </c>
      <c r="H68" s="104">
        <f t="shared" si="1"/>
        <v>-77</v>
      </c>
    </row>
    <row r="69" spans="3:8" ht="13.5">
      <c r="C69" s="141" t="s">
        <v>141</v>
      </c>
      <c r="D69" s="144">
        <f>M65</f>
        <v>3849</v>
      </c>
      <c r="E69" s="143">
        <f>R65</f>
        <v>3829</v>
      </c>
      <c r="F69" s="102">
        <f t="shared" si="23"/>
        <v>30.821862674072285</v>
      </c>
      <c r="G69" s="103">
        <f t="shared" si="27"/>
        <v>-0.5196154845414358</v>
      </c>
      <c r="H69" s="104">
        <f t="shared" si="1"/>
        <v>-20</v>
      </c>
    </row>
    <row r="70" spans="3:8" ht="13.5">
      <c r="C70" s="141" t="s">
        <v>116</v>
      </c>
      <c r="D70" s="144">
        <f>N65</f>
        <v>3142</v>
      </c>
      <c r="E70" s="143">
        <f>S65</f>
        <v>3145</v>
      </c>
      <c r="F70" s="102">
        <f t="shared" si="23"/>
        <v>25.31594622876922</v>
      </c>
      <c r="G70" s="103">
        <f t="shared" si="27"/>
        <v>0.09548058561426043</v>
      </c>
      <c r="H70" s="104">
        <f t="shared" si="1"/>
        <v>3</v>
      </c>
    </row>
    <row r="71" spans="3:8" ht="13.5">
      <c r="C71" s="171" t="s">
        <v>163</v>
      </c>
      <c r="D71" s="146">
        <f>SUM(D66:D70)</f>
        <v>12525</v>
      </c>
      <c r="E71" s="147">
        <f>SUM(E66:E70)</f>
        <v>12423</v>
      </c>
      <c r="F71" s="102">
        <f t="shared" si="23"/>
        <v>100</v>
      </c>
      <c r="G71" s="103">
        <f t="shared" si="27"/>
        <v>-0.8143712574850248</v>
      </c>
      <c r="H71" s="104">
        <f t="shared" si="1"/>
        <v>-102</v>
      </c>
    </row>
    <row r="75" spans="1:2" ht="13.5">
      <c r="A75" s="55" t="s">
        <v>149</v>
      </c>
      <c r="B75" s="55"/>
    </row>
    <row r="76" spans="1:10" ht="13.5">
      <c r="A76" s="159">
        <v>2</v>
      </c>
      <c r="B76" s="159">
        <v>207</v>
      </c>
      <c r="C76" s="159" t="s">
        <v>42</v>
      </c>
      <c r="D76" s="180">
        <v>345</v>
      </c>
      <c r="E76" s="160">
        <v>355</v>
      </c>
      <c r="F76" s="161">
        <v>2.857602833454077</v>
      </c>
      <c r="G76" s="162">
        <v>2.898550724637672</v>
      </c>
      <c r="H76" s="163">
        <v>10</v>
      </c>
      <c r="J76" s="55" t="s">
        <v>177</v>
      </c>
    </row>
    <row r="77" spans="1:8" ht="13.5">
      <c r="A77" s="159">
        <v>4</v>
      </c>
      <c r="B77" s="159">
        <v>402</v>
      </c>
      <c r="C77" s="159" t="s">
        <v>68</v>
      </c>
      <c r="D77" s="180">
        <v>146</v>
      </c>
      <c r="E77" s="160">
        <v>155</v>
      </c>
      <c r="F77" s="161">
        <v>1.2476857441841744</v>
      </c>
      <c r="G77" s="162">
        <v>6.164383561643838</v>
      </c>
      <c r="H77" s="163">
        <v>9</v>
      </c>
    </row>
    <row r="78" spans="1:10" ht="13.5">
      <c r="A78" s="159">
        <v>5</v>
      </c>
      <c r="B78" s="159">
        <v>130</v>
      </c>
      <c r="C78" s="159" t="s">
        <v>38</v>
      </c>
      <c r="D78" s="180">
        <v>2850</v>
      </c>
      <c r="E78" s="160">
        <v>2856</v>
      </c>
      <c r="F78" s="161">
        <v>22.989616034774212</v>
      </c>
      <c r="G78" s="162">
        <v>0.21052631578948322</v>
      </c>
      <c r="H78" s="163">
        <v>6</v>
      </c>
      <c r="J78" s="55" t="s">
        <v>183</v>
      </c>
    </row>
    <row r="79" spans="1:8" ht="13.5">
      <c r="A79" s="159">
        <v>4</v>
      </c>
      <c r="B79" s="159">
        <v>212</v>
      </c>
      <c r="C79" s="159" t="s">
        <v>47</v>
      </c>
      <c r="D79" s="180">
        <v>534</v>
      </c>
      <c r="E79" s="160">
        <v>540</v>
      </c>
      <c r="F79" s="161">
        <v>4.346776141028736</v>
      </c>
      <c r="G79" s="162">
        <v>1.1235955056179803</v>
      </c>
      <c r="H79" s="163">
        <v>6</v>
      </c>
    </row>
    <row r="80" spans="1:8" ht="13.5">
      <c r="A80" s="159">
        <v>2</v>
      </c>
      <c r="B80" s="159">
        <v>325</v>
      </c>
      <c r="C80" s="159" t="s">
        <v>60</v>
      </c>
      <c r="D80" s="180">
        <v>82</v>
      </c>
      <c r="E80" s="160">
        <v>88</v>
      </c>
      <c r="F80" s="161">
        <v>0.7083635192787571</v>
      </c>
      <c r="G80" s="162">
        <v>7.317073170731714</v>
      </c>
      <c r="H80" s="163">
        <v>6</v>
      </c>
    </row>
    <row r="81" spans="1:8" ht="13.5">
      <c r="A81" s="159">
        <v>2</v>
      </c>
      <c r="B81" s="159">
        <v>203</v>
      </c>
      <c r="C81" s="159" t="s">
        <v>39</v>
      </c>
      <c r="D81" s="180">
        <v>755</v>
      </c>
      <c r="E81" s="160">
        <v>760</v>
      </c>
      <c r="F81" s="161">
        <v>6.11768493922563</v>
      </c>
      <c r="G81" s="162">
        <v>0.6622516556291425</v>
      </c>
      <c r="H81" s="163">
        <v>5</v>
      </c>
    </row>
    <row r="82" spans="1:8" ht="13.5">
      <c r="A82" s="159">
        <v>2</v>
      </c>
      <c r="B82" s="159">
        <v>215</v>
      </c>
      <c r="C82" s="159" t="s">
        <v>50</v>
      </c>
      <c r="D82" s="180">
        <v>184</v>
      </c>
      <c r="E82" s="160">
        <v>189</v>
      </c>
      <c r="F82" s="161">
        <v>1.521371649360058</v>
      </c>
      <c r="G82" s="162">
        <v>2.717391304347827</v>
      </c>
      <c r="H82" s="163">
        <v>5</v>
      </c>
    </row>
    <row r="83" spans="1:8" ht="13.5">
      <c r="A83" s="159">
        <v>2</v>
      </c>
      <c r="B83" s="159">
        <v>344</v>
      </c>
      <c r="C83" s="159" t="s">
        <v>63</v>
      </c>
      <c r="D83" s="180">
        <v>59</v>
      </c>
      <c r="E83" s="160">
        <v>63</v>
      </c>
      <c r="F83" s="161">
        <v>0.5071238831200193</v>
      </c>
      <c r="G83" s="162">
        <v>6.779661016949157</v>
      </c>
      <c r="H83" s="163">
        <v>4</v>
      </c>
    </row>
    <row r="84" spans="1:8" ht="13.5">
      <c r="A84" s="159">
        <v>4</v>
      </c>
      <c r="B84" s="159">
        <v>226</v>
      </c>
      <c r="C84" s="159" t="s">
        <v>128</v>
      </c>
      <c r="D84" s="180">
        <v>237</v>
      </c>
      <c r="E84" s="160">
        <v>240</v>
      </c>
      <c r="F84" s="161">
        <v>1.931900507123883</v>
      </c>
      <c r="G84" s="162">
        <v>1.2658227848101333</v>
      </c>
      <c r="H84" s="163">
        <v>3</v>
      </c>
    </row>
    <row r="85" spans="1:8" ht="13.5">
      <c r="A85" s="159">
        <v>4</v>
      </c>
      <c r="B85" s="159">
        <v>223</v>
      </c>
      <c r="C85" s="159" t="s">
        <v>125</v>
      </c>
      <c r="D85" s="180">
        <v>131</v>
      </c>
      <c r="E85" s="160">
        <v>134</v>
      </c>
      <c r="F85" s="161">
        <v>1.0786444498108347</v>
      </c>
      <c r="G85" s="162">
        <v>2.2900763358778553</v>
      </c>
      <c r="H85" s="163">
        <v>3</v>
      </c>
    </row>
    <row r="86" spans="1:8" ht="13.5">
      <c r="A86" s="159">
        <v>2</v>
      </c>
      <c r="B86" s="159">
        <v>210</v>
      </c>
      <c r="C86" s="159" t="s">
        <v>45</v>
      </c>
      <c r="D86" s="180">
        <v>1003</v>
      </c>
      <c r="E86" s="160">
        <v>1005</v>
      </c>
      <c r="F86" s="161">
        <v>8.08983337358126</v>
      </c>
      <c r="G86" s="162">
        <v>0.1994017946161497</v>
      </c>
      <c r="H86" s="163">
        <v>2</v>
      </c>
    </row>
    <row r="87" spans="1:8" ht="13.5">
      <c r="A87" s="159">
        <v>4</v>
      </c>
      <c r="B87" s="159">
        <v>461</v>
      </c>
      <c r="C87" s="159" t="s">
        <v>71</v>
      </c>
      <c r="D87" s="180">
        <v>101</v>
      </c>
      <c r="E87" s="160">
        <v>103</v>
      </c>
      <c r="F87" s="161">
        <v>0.8291073009739999</v>
      </c>
      <c r="G87" s="162">
        <v>1.980198019801982</v>
      </c>
      <c r="H87" s="163">
        <v>2</v>
      </c>
    </row>
    <row r="88" spans="1:8" ht="13.5">
      <c r="A88" s="159">
        <v>1</v>
      </c>
      <c r="B88" s="159">
        <v>302</v>
      </c>
      <c r="C88" s="159" t="s">
        <v>56</v>
      </c>
      <c r="D88" s="180">
        <v>12</v>
      </c>
      <c r="E88" s="160">
        <v>14</v>
      </c>
      <c r="F88" s="161">
        <v>0.1126941962488932</v>
      </c>
      <c r="G88" s="162">
        <v>16.666666666666675</v>
      </c>
      <c r="H88" s="163">
        <v>2</v>
      </c>
    </row>
    <row r="89" spans="1:8" ht="13.5">
      <c r="A89" s="159">
        <v>4</v>
      </c>
      <c r="B89" s="159">
        <v>216</v>
      </c>
      <c r="C89" s="159" t="s">
        <v>51</v>
      </c>
      <c r="D89" s="180">
        <v>272</v>
      </c>
      <c r="E89" s="160">
        <v>273</v>
      </c>
      <c r="F89" s="161">
        <v>2.197536826853417</v>
      </c>
      <c r="G89" s="162">
        <v>0.3676470588235281</v>
      </c>
      <c r="H89" s="163">
        <v>1</v>
      </c>
    </row>
    <row r="90" spans="1:8" ht="13.5">
      <c r="A90" s="159">
        <v>2</v>
      </c>
      <c r="B90" s="159">
        <v>361</v>
      </c>
      <c r="C90" s="159" t="s">
        <v>64</v>
      </c>
      <c r="D90" s="180">
        <v>47</v>
      </c>
      <c r="E90" s="160">
        <v>48</v>
      </c>
      <c r="F90" s="161">
        <v>0.38638010142477663</v>
      </c>
      <c r="G90" s="162">
        <v>2.127659574468077</v>
      </c>
      <c r="H90" s="163">
        <v>1</v>
      </c>
    </row>
    <row r="91" spans="1:8" ht="13.5">
      <c r="A91" s="159">
        <v>4</v>
      </c>
      <c r="B91" s="159">
        <v>211</v>
      </c>
      <c r="C91" s="159" t="s">
        <v>46</v>
      </c>
      <c r="D91" s="180">
        <v>737</v>
      </c>
      <c r="E91" s="160">
        <v>737</v>
      </c>
      <c r="F91" s="161">
        <v>5.932544473959591</v>
      </c>
      <c r="G91" s="162">
        <v>0</v>
      </c>
      <c r="H91" s="163">
        <v>0</v>
      </c>
    </row>
    <row r="92" spans="1:8" ht="13.5">
      <c r="A92" s="159">
        <v>1</v>
      </c>
      <c r="B92" s="159">
        <v>306</v>
      </c>
      <c r="C92" s="159" t="s">
        <v>59</v>
      </c>
      <c r="D92" s="180">
        <v>40</v>
      </c>
      <c r="E92" s="160">
        <v>40</v>
      </c>
      <c r="F92" s="161">
        <v>0.32198341785398055</v>
      </c>
      <c r="G92" s="162">
        <v>0</v>
      </c>
      <c r="H92" s="163">
        <v>0</v>
      </c>
    </row>
    <row r="93" spans="1:8" ht="13.5">
      <c r="A93" s="159">
        <v>1</v>
      </c>
      <c r="B93" s="159">
        <v>305</v>
      </c>
      <c r="C93" s="159" t="s">
        <v>58</v>
      </c>
      <c r="D93" s="180">
        <v>13</v>
      </c>
      <c r="E93" s="160">
        <v>13</v>
      </c>
      <c r="F93" s="161">
        <v>0.10464461080254366</v>
      </c>
      <c r="G93" s="162">
        <v>0</v>
      </c>
      <c r="H93" s="163">
        <v>0</v>
      </c>
    </row>
    <row r="94" spans="1:8" ht="13.5">
      <c r="A94" s="159">
        <v>1</v>
      </c>
      <c r="B94" s="159">
        <v>304</v>
      </c>
      <c r="C94" s="159" t="s">
        <v>57</v>
      </c>
      <c r="D94" s="180">
        <v>10</v>
      </c>
      <c r="E94" s="160">
        <v>10</v>
      </c>
      <c r="F94" s="161">
        <v>0.08049585446349514</v>
      </c>
      <c r="G94" s="162">
        <v>0</v>
      </c>
      <c r="H94" s="163">
        <v>0</v>
      </c>
    </row>
    <row r="95" spans="1:8" ht="13.5">
      <c r="A95" s="159">
        <v>2</v>
      </c>
      <c r="B95" s="159">
        <v>206</v>
      </c>
      <c r="C95" s="159" t="s">
        <v>41</v>
      </c>
      <c r="D95" s="180">
        <v>236</v>
      </c>
      <c r="E95" s="160">
        <v>235</v>
      </c>
      <c r="F95" s="161">
        <v>1.8916525798921355</v>
      </c>
      <c r="G95" s="162">
        <v>-0.4237288135593209</v>
      </c>
      <c r="H95" s="163">
        <v>-1</v>
      </c>
    </row>
    <row r="96" spans="1:8" ht="13.5">
      <c r="A96" s="159">
        <v>5</v>
      </c>
      <c r="B96" s="159">
        <v>221</v>
      </c>
      <c r="C96" s="159" t="s">
        <v>54</v>
      </c>
      <c r="D96" s="180">
        <v>205</v>
      </c>
      <c r="E96" s="160">
        <v>204</v>
      </c>
      <c r="F96" s="161">
        <v>1.6421154310553008</v>
      </c>
      <c r="G96" s="162">
        <v>-0.4878048780487809</v>
      </c>
      <c r="H96" s="163">
        <v>-1</v>
      </c>
    </row>
    <row r="97" spans="1:8" ht="13.5">
      <c r="A97" s="159">
        <v>2</v>
      </c>
      <c r="B97" s="159">
        <v>381</v>
      </c>
      <c r="C97" s="159" t="s">
        <v>65</v>
      </c>
      <c r="D97" s="180">
        <v>58</v>
      </c>
      <c r="E97" s="160">
        <v>57</v>
      </c>
      <c r="F97" s="161">
        <v>0.4588263704419222</v>
      </c>
      <c r="G97" s="162">
        <v>-1.7241379310344862</v>
      </c>
      <c r="H97" s="163">
        <v>-1</v>
      </c>
    </row>
    <row r="98" spans="1:8" ht="13.5">
      <c r="A98" s="159">
        <v>4</v>
      </c>
      <c r="B98" s="159">
        <v>209</v>
      </c>
      <c r="C98" s="159" t="s">
        <v>44</v>
      </c>
      <c r="D98" s="180">
        <v>380</v>
      </c>
      <c r="E98" s="160">
        <v>378</v>
      </c>
      <c r="F98" s="161">
        <v>3.042743298720116</v>
      </c>
      <c r="G98" s="162">
        <v>-0.5263157894736858</v>
      </c>
      <c r="H98" s="163">
        <v>-2</v>
      </c>
    </row>
    <row r="99" spans="1:8" ht="13.5">
      <c r="A99" s="159">
        <v>4</v>
      </c>
      <c r="B99" s="159">
        <v>424</v>
      </c>
      <c r="C99" s="159" t="s">
        <v>69</v>
      </c>
      <c r="D99" s="180">
        <v>167</v>
      </c>
      <c r="E99" s="160">
        <v>165</v>
      </c>
      <c r="F99" s="161">
        <v>1.3281815986476697</v>
      </c>
      <c r="G99" s="162">
        <v>-1.19760479041916</v>
      </c>
      <c r="H99" s="163">
        <v>-2</v>
      </c>
    </row>
    <row r="100" spans="1:8" ht="13.5">
      <c r="A100" s="159">
        <v>2</v>
      </c>
      <c r="B100" s="159">
        <v>220</v>
      </c>
      <c r="C100" s="159" t="s">
        <v>53</v>
      </c>
      <c r="D100" s="180">
        <v>138</v>
      </c>
      <c r="E100" s="160">
        <v>136</v>
      </c>
      <c r="F100" s="161">
        <v>1.0947436207035337</v>
      </c>
      <c r="G100" s="162">
        <v>-1.449275362318836</v>
      </c>
      <c r="H100" s="163">
        <v>-2</v>
      </c>
    </row>
    <row r="101" spans="1:8" ht="13.5">
      <c r="A101" s="159">
        <v>5</v>
      </c>
      <c r="B101" s="159">
        <v>503</v>
      </c>
      <c r="C101" s="159" t="s">
        <v>72</v>
      </c>
      <c r="D101" s="180">
        <v>87</v>
      </c>
      <c r="E101" s="160">
        <v>85</v>
      </c>
      <c r="F101" s="161">
        <v>0.6842147629397086</v>
      </c>
      <c r="G101" s="162">
        <v>-2.298850574712641</v>
      </c>
      <c r="H101" s="163">
        <v>-2</v>
      </c>
    </row>
    <row r="102" spans="1:8" ht="13.5">
      <c r="A102" s="159">
        <v>3</v>
      </c>
      <c r="B102" s="159">
        <v>383</v>
      </c>
      <c r="C102" s="159" t="s">
        <v>66</v>
      </c>
      <c r="D102" s="180">
        <v>51</v>
      </c>
      <c r="E102" s="160">
        <v>49</v>
      </c>
      <c r="F102" s="161">
        <v>0.3944296868711262</v>
      </c>
      <c r="G102" s="162">
        <v>-3.9215686274509776</v>
      </c>
      <c r="H102" s="163">
        <v>-2</v>
      </c>
    </row>
    <row r="103" spans="1:8" ht="13.5">
      <c r="A103" s="159">
        <v>1</v>
      </c>
      <c r="B103" s="159">
        <v>205</v>
      </c>
      <c r="C103" s="159" t="s">
        <v>40</v>
      </c>
      <c r="D103" s="180">
        <v>47</v>
      </c>
      <c r="E103" s="160">
        <v>45</v>
      </c>
      <c r="F103" s="161">
        <v>0.36223134508572813</v>
      </c>
      <c r="G103" s="162">
        <v>-4.255319148936165</v>
      </c>
      <c r="H103" s="163">
        <v>-2</v>
      </c>
    </row>
    <row r="104" spans="1:8" ht="13.5">
      <c r="A104" s="159">
        <v>4</v>
      </c>
      <c r="B104" s="159">
        <v>426</v>
      </c>
      <c r="C104" s="159" t="s">
        <v>70</v>
      </c>
      <c r="D104" s="180">
        <v>27</v>
      </c>
      <c r="E104" s="160">
        <v>25</v>
      </c>
      <c r="F104" s="161">
        <v>0.20123963615873783</v>
      </c>
      <c r="G104" s="162">
        <v>-7.4074074074074066</v>
      </c>
      <c r="H104" s="163">
        <v>-2</v>
      </c>
    </row>
    <row r="105" spans="1:8" ht="13.5">
      <c r="A105" s="159">
        <v>1</v>
      </c>
      <c r="B105" s="159">
        <v>301</v>
      </c>
      <c r="C105" s="159" t="s">
        <v>55</v>
      </c>
      <c r="D105" s="180">
        <v>10</v>
      </c>
      <c r="E105" s="160">
        <v>8</v>
      </c>
      <c r="F105" s="161">
        <v>0.0643966835707961</v>
      </c>
      <c r="G105" s="162">
        <v>-20</v>
      </c>
      <c r="H105" s="163">
        <v>-2</v>
      </c>
    </row>
    <row r="106" spans="1:8" ht="13.5">
      <c r="A106" s="159">
        <v>1</v>
      </c>
      <c r="B106" s="159">
        <v>222</v>
      </c>
      <c r="C106" s="159" t="s">
        <v>124</v>
      </c>
      <c r="D106" s="180">
        <v>93</v>
      </c>
      <c r="E106" s="160">
        <v>90</v>
      </c>
      <c r="F106" s="161">
        <v>0.7244626901714563</v>
      </c>
      <c r="G106" s="162">
        <v>-3.2258064516129004</v>
      </c>
      <c r="H106" s="163">
        <v>-3</v>
      </c>
    </row>
    <row r="107" spans="1:8" ht="13.5">
      <c r="A107" s="159">
        <v>4</v>
      </c>
      <c r="B107" s="159">
        <v>401</v>
      </c>
      <c r="C107" s="159" t="s">
        <v>67</v>
      </c>
      <c r="D107" s="180">
        <v>70</v>
      </c>
      <c r="E107" s="160">
        <v>67</v>
      </c>
      <c r="F107" s="161">
        <v>0.5393222249054174</v>
      </c>
      <c r="G107" s="162">
        <v>-4.285714285714281</v>
      </c>
      <c r="H107" s="163">
        <v>-3</v>
      </c>
    </row>
    <row r="108" spans="1:8" ht="13.5">
      <c r="A108" s="159">
        <v>2</v>
      </c>
      <c r="B108" s="159">
        <v>341</v>
      </c>
      <c r="C108" s="159" t="s">
        <v>61</v>
      </c>
      <c r="D108" s="180">
        <v>124</v>
      </c>
      <c r="E108" s="160">
        <v>120</v>
      </c>
      <c r="F108" s="161">
        <v>0.9659502535619415</v>
      </c>
      <c r="G108" s="162">
        <v>-3.2258064516129004</v>
      </c>
      <c r="H108" s="163">
        <v>-4</v>
      </c>
    </row>
    <row r="109" spans="1:8" ht="13.5">
      <c r="A109" s="159">
        <v>1</v>
      </c>
      <c r="B109" s="159">
        <v>208</v>
      </c>
      <c r="C109" s="159" t="s">
        <v>43</v>
      </c>
      <c r="D109" s="180">
        <v>79</v>
      </c>
      <c r="E109" s="160">
        <v>75</v>
      </c>
      <c r="F109" s="161">
        <v>0.6037189084762135</v>
      </c>
      <c r="G109" s="162">
        <v>-5.063291139240511</v>
      </c>
      <c r="H109" s="163">
        <v>-4</v>
      </c>
    </row>
    <row r="110" spans="1:8" ht="13.5">
      <c r="A110" s="159">
        <v>4</v>
      </c>
      <c r="B110" s="159">
        <v>429</v>
      </c>
      <c r="C110" s="159" t="s">
        <v>132</v>
      </c>
      <c r="D110" s="180">
        <v>29</v>
      </c>
      <c r="E110" s="160">
        <v>25</v>
      </c>
      <c r="F110" s="161">
        <v>0.20123963615873783</v>
      </c>
      <c r="G110" s="162">
        <v>-13.793103448275868</v>
      </c>
      <c r="H110" s="163">
        <v>-4</v>
      </c>
    </row>
    <row r="111" spans="1:8" ht="13.5">
      <c r="A111" s="159">
        <v>1</v>
      </c>
      <c r="B111" s="159">
        <v>219</v>
      </c>
      <c r="C111" s="159" t="s">
        <v>52</v>
      </c>
      <c r="D111" s="180">
        <v>23</v>
      </c>
      <c r="E111" s="160">
        <v>19</v>
      </c>
      <c r="F111" s="161">
        <v>0.15294212348064073</v>
      </c>
      <c r="G111" s="162">
        <v>-17.391304347826086</v>
      </c>
      <c r="H111" s="163">
        <v>-4</v>
      </c>
    </row>
    <row r="112" spans="1:8" ht="13.5">
      <c r="A112" s="159">
        <v>4</v>
      </c>
      <c r="B112" s="159">
        <v>213</v>
      </c>
      <c r="C112" s="159" t="s">
        <v>48</v>
      </c>
      <c r="D112" s="180">
        <v>441</v>
      </c>
      <c r="E112" s="160">
        <v>433</v>
      </c>
      <c r="F112" s="161">
        <v>3.4854704982693394</v>
      </c>
      <c r="G112" s="162">
        <v>-1.814058956916098</v>
      </c>
      <c r="H112" s="163">
        <v>-8</v>
      </c>
    </row>
    <row r="113" spans="1:8" ht="13.5">
      <c r="A113" s="159">
        <v>2</v>
      </c>
      <c r="B113" s="159">
        <v>342</v>
      </c>
      <c r="C113" s="159" t="s">
        <v>62</v>
      </c>
      <c r="D113" s="180">
        <v>141</v>
      </c>
      <c r="E113" s="160">
        <v>133</v>
      </c>
      <c r="F113" s="161">
        <v>1.0705948643644851</v>
      </c>
      <c r="G113" s="162">
        <v>-5.6737588652482245</v>
      </c>
      <c r="H113" s="163">
        <v>-8</v>
      </c>
    </row>
    <row r="114" spans="1:8" ht="13.5">
      <c r="A114" s="159">
        <v>4</v>
      </c>
      <c r="B114" s="159">
        <v>224</v>
      </c>
      <c r="C114" s="159" t="s">
        <v>126</v>
      </c>
      <c r="D114" s="180">
        <v>198</v>
      </c>
      <c r="E114" s="160">
        <v>188</v>
      </c>
      <c r="F114" s="161">
        <v>1.5133220639137084</v>
      </c>
      <c r="G114" s="162">
        <v>-5.05050505050505</v>
      </c>
      <c r="H114" s="163">
        <v>-10</v>
      </c>
    </row>
    <row r="115" spans="1:8" ht="13.5">
      <c r="A115" s="159">
        <v>1</v>
      </c>
      <c r="B115" s="159">
        <v>225</v>
      </c>
      <c r="C115" s="159" t="s">
        <v>127</v>
      </c>
      <c r="D115" s="180">
        <v>138</v>
      </c>
      <c r="E115" s="160">
        <v>126</v>
      </c>
      <c r="F115" s="161">
        <v>1.0142477662400387</v>
      </c>
      <c r="G115" s="162">
        <v>-8.695652173913048</v>
      </c>
      <c r="H115" s="163">
        <v>-12</v>
      </c>
    </row>
    <row r="116" spans="1:8" ht="13.5">
      <c r="A116" s="159">
        <v>4</v>
      </c>
      <c r="B116" s="159">
        <v>214</v>
      </c>
      <c r="C116" s="159" t="s">
        <v>49</v>
      </c>
      <c r="D116" s="180">
        <v>379</v>
      </c>
      <c r="E116" s="160">
        <v>366</v>
      </c>
      <c r="F116" s="161">
        <v>2.9461482733639217</v>
      </c>
      <c r="G116" s="162">
        <v>-3.430079155672827</v>
      </c>
      <c r="H116" s="163">
        <v>-13</v>
      </c>
    </row>
    <row r="117" spans="1:8" ht="13.5">
      <c r="A117" s="159">
        <v>3</v>
      </c>
      <c r="B117" s="159">
        <v>100</v>
      </c>
      <c r="C117" s="159" t="s">
        <v>37</v>
      </c>
      <c r="D117" s="180">
        <v>1846</v>
      </c>
      <c r="E117" s="160">
        <v>1771</v>
      </c>
      <c r="F117" s="161">
        <v>14.255815825484989</v>
      </c>
      <c r="G117" s="162">
        <v>-4.062838569880823</v>
      </c>
      <c r="H117" s="163">
        <v>-75</v>
      </c>
    </row>
    <row r="120" spans="1:8" ht="13.5">
      <c r="A120" s="39">
        <v>4</v>
      </c>
      <c r="B120" s="39">
        <v>424</v>
      </c>
      <c r="C120" s="39" t="s">
        <v>69</v>
      </c>
      <c r="D120" s="39">
        <v>167</v>
      </c>
      <c r="E120" s="60">
        <v>165</v>
      </c>
      <c r="F120" s="66">
        <v>1.3281815986476697</v>
      </c>
      <c r="G120" s="96">
        <v>-1.19760479041916</v>
      </c>
      <c r="H120" s="98">
        <v>-2</v>
      </c>
    </row>
    <row r="121" spans="1:8" ht="13.5">
      <c r="A121" s="39">
        <v>4</v>
      </c>
      <c r="B121" s="39">
        <v>402</v>
      </c>
      <c r="C121" s="39" t="s">
        <v>68</v>
      </c>
      <c r="D121" s="39">
        <v>146</v>
      </c>
      <c r="E121" s="60">
        <v>155</v>
      </c>
      <c r="F121" s="66">
        <v>1.2476857441841744</v>
      </c>
      <c r="G121" s="96">
        <v>6.164383561643838</v>
      </c>
      <c r="H121" s="98">
        <v>9</v>
      </c>
    </row>
    <row r="122" spans="1:8" ht="13.5">
      <c r="A122" s="39">
        <v>2</v>
      </c>
      <c r="B122" s="39">
        <v>342</v>
      </c>
      <c r="C122" s="39" t="s">
        <v>62</v>
      </c>
      <c r="D122" s="39">
        <v>141</v>
      </c>
      <c r="E122" s="60">
        <v>133</v>
      </c>
      <c r="F122" s="66">
        <v>1.0705948643644851</v>
      </c>
      <c r="G122" s="96">
        <v>-5.6737588652482245</v>
      </c>
      <c r="H122" s="98">
        <v>-8</v>
      </c>
    </row>
    <row r="123" spans="1:8" ht="13.5">
      <c r="A123" s="39">
        <v>2</v>
      </c>
      <c r="B123" s="39">
        <v>341</v>
      </c>
      <c r="C123" s="39" t="s">
        <v>61</v>
      </c>
      <c r="D123" s="39">
        <v>124</v>
      </c>
      <c r="E123" s="60">
        <v>120</v>
      </c>
      <c r="F123" s="66">
        <v>0.9659502535619415</v>
      </c>
      <c r="G123" s="96">
        <v>-3.2258064516129004</v>
      </c>
      <c r="H123" s="98">
        <v>-4</v>
      </c>
    </row>
    <row r="124" spans="1:8" ht="13.5">
      <c r="A124" s="39">
        <v>4</v>
      </c>
      <c r="B124" s="39">
        <v>461</v>
      </c>
      <c r="C124" s="39" t="s">
        <v>71</v>
      </c>
      <c r="D124" s="39">
        <v>101</v>
      </c>
      <c r="E124" s="60">
        <v>103</v>
      </c>
      <c r="F124" s="66">
        <v>0.8291073009739999</v>
      </c>
      <c r="G124" s="96">
        <v>1.980198019801982</v>
      </c>
      <c r="H124" s="98">
        <v>2</v>
      </c>
    </row>
    <row r="125" spans="1:8" ht="13.5">
      <c r="A125" s="39">
        <v>2</v>
      </c>
      <c r="B125" s="39">
        <v>325</v>
      </c>
      <c r="C125" s="39" t="s">
        <v>60</v>
      </c>
      <c r="D125" s="39">
        <v>82</v>
      </c>
      <c r="E125" s="60">
        <v>88</v>
      </c>
      <c r="F125" s="66">
        <v>0.7083635192787571</v>
      </c>
      <c r="G125" s="96">
        <v>7.317073170731714</v>
      </c>
      <c r="H125" s="98">
        <v>6</v>
      </c>
    </row>
    <row r="126" spans="1:8" ht="13.5">
      <c r="A126" s="39">
        <v>5</v>
      </c>
      <c r="B126" s="39">
        <v>503</v>
      </c>
      <c r="C126" s="39" t="s">
        <v>72</v>
      </c>
      <c r="D126" s="39">
        <v>87</v>
      </c>
      <c r="E126" s="60">
        <v>85</v>
      </c>
      <c r="F126" s="66">
        <v>0.6842147629397086</v>
      </c>
      <c r="G126" s="96">
        <v>-2.298850574712641</v>
      </c>
      <c r="H126" s="98">
        <v>-2</v>
      </c>
    </row>
    <row r="127" spans="1:8" ht="13.5">
      <c r="A127" s="39">
        <v>4</v>
      </c>
      <c r="B127" s="39">
        <v>401</v>
      </c>
      <c r="C127" s="39" t="s">
        <v>67</v>
      </c>
      <c r="D127" s="39">
        <v>70</v>
      </c>
      <c r="E127" s="60">
        <v>67</v>
      </c>
      <c r="F127" s="66">
        <v>0.5393222249054174</v>
      </c>
      <c r="G127" s="96">
        <v>-4.285714285714281</v>
      </c>
      <c r="H127" s="98">
        <v>-3</v>
      </c>
    </row>
    <row r="128" spans="1:8" ht="13.5">
      <c r="A128" s="39">
        <v>2</v>
      </c>
      <c r="B128" s="39">
        <v>344</v>
      </c>
      <c r="C128" s="39" t="s">
        <v>63</v>
      </c>
      <c r="D128" s="39">
        <v>59</v>
      </c>
      <c r="E128" s="60">
        <v>63</v>
      </c>
      <c r="F128" s="66">
        <v>0.5071238831200193</v>
      </c>
      <c r="G128" s="96">
        <v>6.779661016949157</v>
      </c>
      <c r="H128" s="98">
        <v>4</v>
      </c>
    </row>
    <row r="129" spans="1:8" ht="13.5">
      <c r="A129" s="39">
        <v>2</v>
      </c>
      <c r="B129" s="39">
        <v>381</v>
      </c>
      <c r="C129" s="39" t="s">
        <v>65</v>
      </c>
      <c r="D129" s="39">
        <v>58</v>
      </c>
      <c r="E129" s="60">
        <v>57</v>
      </c>
      <c r="F129" s="66">
        <v>0.4588263704419222</v>
      </c>
      <c r="G129" s="96">
        <v>-1.7241379310344862</v>
      </c>
      <c r="H129" s="98">
        <v>-1</v>
      </c>
    </row>
    <row r="130" spans="1:8" ht="13.5">
      <c r="A130" s="39">
        <v>3</v>
      </c>
      <c r="B130" s="39">
        <v>383</v>
      </c>
      <c r="C130" s="39" t="s">
        <v>66</v>
      </c>
      <c r="D130" s="39">
        <v>51</v>
      </c>
      <c r="E130" s="60">
        <v>49</v>
      </c>
      <c r="F130" s="66">
        <v>0.3944296868711262</v>
      </c>
      <c r="G130" s="96">
        <v>-3.9215686274509776</v>
      </c>
      <c r="H130" s="98">
        <v>-2</v>
      </c>
    </row>
    <row r="131" spans="1:8" ht="13.5">
      <c r="A131" s="39">
        <v>2</v>
      </c>
      <c r="B131" s="39">
        <v>361</v>
      </c>
      <c r="C131" s="39" t="s">
        <v>64</v>
      </c>
      <c r="D131" s="39">
        <v>47</v>
      </c>
      <c r="E131" s="60">
        <v>48</v>
      </c>
      <c r="F131" s="66">
        <v>0.38638010142477663</v>
      </c>
      <c r="G131" s="96">
        <v>2.127659574468077</v>
      </c>
      <c r="H131" s="98">
        <v>1</v>
      </c>
    </row>
    <row r="132" spans="1:8" ht="13.5">
      <c r="A132" s="39">
        <v>1</v>
      </c>
      <c r="B132" s="39">
        <v>306</v>
      </c>
      <c r="C132" s="39" t="s">
        <v>59</v>
      </c>
      <c r="D132" s="39">
        <v>40</v>
      </c>
      <c r="E132" s="60">
        <v>40</v>
      </c>
      <c r="F132" s="66">
        <v>0.32198341785398055</v>
      </c>
      <c r="G132" s="96">
        <v>0</v>
      </c>
      <c r="H132" s="98">
        <v>0</v>
      </c>
    </row>
    <row r="133" spans="1:8" ht="13.5">
      <c r="A133" s="39">
        <v>4</v>
      </c>
      <c r="B133" s="39">
        <v>426</v>
      </c>
      <c r="C133" s="39" t="s">
        <v>70</v>
      </c>
      <c r="D133" s="39">
        <v>27</v>
      </c>
      <c r="E133" s="60">
        <v>25</v>
      </c>
      <c r="F133" s="66">
        <v>0.20123963615873783</v>
      </c>
      <c r="G133" s="96">
        <v>-7.4074074074074066</v>
      </c>
      <c r="H133" s="98">
        <v>-2</v>
      </c>
    </row>
    <row r="134" spans="1:8" ht="13.5">
      <c r="A134" s="39">
        <v>4</v>
      </c>
      <c r="B134" s="39">
        <v>429</v>
      </c>
      <c r="C134" s="39" t="s">
        <v>132</v>
      </c>
      <c r="D134" s="39">
        <v>29</v>
      </c>
      <c r="E134" s="60">
        <v>25</v>
      </c>
      <c r="F134" s="66">
        <v>0.20123963615873783</v>
      </c>
      <c r="G134" s="96">
        <v>-13.793103448275868</v>
      </c>
      <c r="H134" s="98">
        <v>-4</v>
      </c>
    </row>
    <row r="135" spans="1:8" ht="13.5">
      <c r="A135" s="39">
        <v>1</v>
      </c>
      <c r="B135" s="39">
        <v>302</v>
      </c>
      <c r="C135" s="39" t="s">
        <v>56</v>
      </c>
      <c r="D135" s="39">
        <v>12</v>
      </c>
      <c r="E135" s="60">
        <v>14</v>
      </c>
      <c r="F135" s="66">
        <v>0.1126941962488932</v>
      </c>
      <c r="G135" s="96">
        <v>16.666666666666675</v>
      </c>
      <c r="H135" s="98">
        <v>2</v>
      </c>
    </row>
    <row r="136" spans="1:8" ht="13.5">
      <c r="A136" s="39">
        <v>1</v>
      </c>
      <c r="B136" s="39">
        <v>305</v>
      </c>
      <c r="C136" s="39" t="s">
        <v>58</v>
      </c>
      <c r="D136" s="39">
        <v>13</v>
      </c>
      <c r="E136" s="60">
        <v>13</v>
      </c>
      <c r="F136" s="66">
        <v>0.10464461080254366</v>
      </c>
      <c r="G136" s="96">
        <v>0</v>
      </c>
      <c r="H136" s="98">
        <v>0</v>
      </c>
    </row>
    <row r="137" spans="1:8" ht="13.5">
      <c r="A137" s="39">
        <v>1</v>
      </c>
      <c r="B137" s="39">
        <v>304</v>
      </c>
      <c r="C137" s="39" t="s">
        <v>57</v>
      </c>
      <c r="D137" s="39">
        <v>10</v>
      </c>
      <c r="E137" s="60">
        <v>10</v>
      </c>
      <c r="F137" s="66">
        <v>0.08049585446349514</v>
      </c>
      <c r="G137" s="96">
        <v>0</v>
      </c>
      <c r="H137" s="98">
        <v>0</v>
      </c>
    </row>
    <row r="138" spans="1:8" ht="13.5">
      <c r="A138" s="39">
        <v>1</v>
      </c>
      <c r="B138" s="39">
        <v>301</v>
      </c>
      <c r="C138" s="39" t="s">
        <v>55</v>
      </c>
      <c r="D138" s="39">
        <v>10</v>
      </c>
      <c r="E138" s="60">
        <v>8</v>
      </c>
      <c r="F138" s="66">
        <v>0.0643966835707961</v>
      </c>
      <c r="G138" s="96">
        <v>-20</v>
      </c>
      <c r="H138" s="98">
        <v>-2</v>
      </c>
    </row>
  </sheetData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29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56" customWidth="1"/>
    <col min="5" max="5" width="9.75390625" style="56" customWidth="1"/>
    <col min="6" max="6" width="10.375" style="66" customWidth="1"/>
    <col min="7" max="7" width="10.625" style="96" customWidth="1"/>
    <col min="8" max="8" width="9.625" style="98" customWidth="1"/>
    <col min="9" max="16384" width="9.00390625" style="39" customWidth="1"/>
  </cols>
  <sheetData>
    <row r="1" ht="13.5">
      <c r="A1" s="39" t="s">
        <v>81</v>
      </c>
    </row>
    <row r="3" ht="13.5">
      <c r="B3" s="39" t="s">
        <v>82</v>
      </c>
    </row>
    <row r="4" ht="13.5">
      <c r="D4" s="56" t="s">
        <v>2</v>
      </c>
    </row>
    <row r="6" spans="4:8" ht="13.5"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4:7" ht="13.5">
      <c r="D7" s="39" t="s">
        <v>80</v>
      </c>
      <c r="E7" s="60" t="s">
        <v>80</v>
      </c>
      <c r="F7" s="66" t="s">
        <v>33</v>
      </c>
      <c r="G7" s="96" t="s">
        <v>33</v>
      </c>
    </row>
    <row r="8" spans="3:8" ht="13.5">
      <c r="C8" s="39" t="s">
        <v>73</v>
      </c>
      <c r="D8" s="58">
        <f>D10+D11</f>
        <v>446948</v>
      </c>
      <c r="E8" s="58">
        <f>E10+E11</f>
        <v>456339</v>
      </c>
      <c r="F8" s="66">
        <v>100</v>
      </c>
      <c r="G8" s="96">
        <f>(E8/D8-1)*100</f>
        <v>2.1011392824221264</v>
      </c>
      <c r="H8" s="98">
        <f>E8-D8</f>
        <v>9391</v>
      </c>
    </row>
    <row r="9" spans="4:5" ht="13.5">
      <c r="D9" s="39"/>
      <c r="E9" s="39"/>
    </row>
    <row r="10" spans="3:8" ht="13.5">
      <c r="C10" s="39" t="s">
        <v>74</v>
      </c>
      <c r="D10" s="58">
        <f>D13+D17+SUM(D25:D45)</f>
        <v>402581</v>
      </c>
      <c r="E10" s="58">
        <f>E13+E17+SUM(E25:E45)</f>
        <v>409997</v>
      </c>
      <c r="F10" s="66">
        <f>E10/E8*100</f>
        <v>89.84483026872566</v>
      </c>
      <c r="G10" s="96">
        <f>(E10/D10-1)*100</f>
        <v>1.84211376095742</v>
      </c>
      <c r="H10" s="98">
        <f>E10-D10</f>
        <v>7416</v>
      </c>
    </row>
    <row r="11" spans="3:19" ht="13.5">
      <c r="C11" s="39" t="s">
        <v>75</v>
      </c>
      <c r="D11" s="172">
        <f>SUM(D46:D64)</f>
        <v>44367</v>
      </c>
      <c r="E11" s="172">
        <f>SUM(E46:E64)</f>
        <v>46342</v>
      </c>
      <c r="F11" s="66">
        <f>E11/E8*100</f>
        <v>10.155169731274338</v>
      </c>
      <c r="G11" s="96">
        <f>(E11/D11-1)*100</f>
        <v>4.451506750512779</v>
      </c>
      <c r="H11" s="98">
        <f>E11-D11</f>
        <v>1975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4:19" ht="13.5">
      <c r="D12" s="39"/>
      <c r="E12" s="60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ht="13.5">
      <c r="A13" s="39">
        <v>3</v>
      </c>
      <c r="B13" s="101">
        <v>100</v>
      </c>
      <c r="C13" s="101" t="s">
        <v>37</v>
      </c>
      <c r="D13" s="155">
        <v>48729</v>
      </c>
      <c r="E13" s="155">
        <v>48283</v>
      </c>
      <c r="F13" s="102">
        <f>E13/E$8*100</f>
        <v>10.580511418046672</v>
      </c>
      <c r="G13" s="103">
        <f aca="true" t="shared" si="0" ref="G13:G38">(E13/D13-1)*100</f>
        <v>-0.9152660633298448</v>
      </c>
      <c r="H13" s="104">
        <f aca="true" t="shared" si="1" ref="H13:H71">E13-D13</f>
        <v>-446</v>
      </c>
      <c r="J13" s="157">
        <f>IF($A13=1,D13,"")</f>
      </c>
      <c r="K13" s="157">
        <f>IF($A13=2,$D13,"")</f>
      </c>
      <c r="L13" s="157">
        <f>IF($A13=3,$D13,"")</f>
        <v>48729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48283</v>
      </c>
      <c r="R13" s="157">
        <f>IF($A13=4,E13,"")</f>
      </c>
      <c r="S13" s="157">
        <f>IF($A13=5,E13,"")</f>
      </c>
    </row>
    <row r="14" spans="1:19" ht="13.5">
      <c r="A14" s="39">
        <v>3</v>
      </c>
      <c r="B14" s="101">
        <v>101</v>
      </c>
      <c r="C14" s="105" t="s">
        <v>129</v>
      </c>
      <c r="D14" s="156">
        <v>7363</v>
      </c>
      <c r="E14" s="155">
        <v>7094</v>
      </c>
      <c r="F14" s="102">
        <f>E14/E$8*100</f>
        <v>1.5545460721086737</v>
      </c>
      <c r="G14" s="103">
        <f t="shared" si="0"/>
        <v>-3.6534021458644594</v>
      </c>
      <c r="H14" s="104">
        <f t="shared" si="1"/>
        <v>-269</v>
      </c>
      <c r="J14" s="157">
        <f aca="true" t="shared" si="2" ref="J14:J64">IF($A14=1,D14,"")</f>
      </c>
      <c r="K14" s="157">
        <f aca="true" t="shared" si="3" ref="K14:K64">IF($A14=2,$D14,"")</f>
      </c>
      <c r="L14" s="157">
        <f aca="true" t="shared" si="4" ref="L14:L64">IF($A14=3,$D14,"")</f>
        <v>7363</v>
      </c>
      <c r="M14" s="157">
        <f aca="true" t="shared" si="5" ref="M14:M64">IF($A14=4,$D14,"")</f>
      </c>
      <c r="N14" s="157">
        <f aca="true" t="shared" si="6" ref="N14:N64">IF($A14=5,$D14,"")</f>
      </c>
      <c r="O14" s="157">
        <f aca="true" t="shared" si="7" ref="O14:O64">IF($A14=1,E14,"")</f>
      </c>
      <c r="P14" s="157">
        <f aca="true" t="shared" si="8" ref="P14:P64">IF($A14=2,E14,"")</f>
      </c>
      <c r="Q14" s="157">
        <f aca="true" t="shared" si="9" ref="Q14:Q64">IF($A14=3,E14,"")</f>
        <v>7094</v>
      </c>
      <c r="R14" s="157">
        <f aca="true" t="shared" si="10" ref="R14:R64">IF($A14=4,E14,"")</f>
      </c>
      <c r="S14" s="157">
        <f aca="true" t="shared" si="11" ref="S14:S64">IF($A14=5,E14,"")</f>
      </c>
    </row>
    <row r="15" spans="1:19" ht="13.5">
      <c r="A15" s="39">
        <v>3</v>
      </c>
      <c r="B15" s="101">
        <v>102</v>
      </c>
      <c r="C15" s="105" t="s">
        <v>130</v>
      </c>
      <c r="D15" s="156">
        <v>15102</v>
      </c>
      <c r="E15" s="155">
        <v>14937</v>
      </c>
      <c r="F15" s="102">
        <f>E15/E$8*100</f>
        <v>3.2732245107255786</v>
      </c>
      <c r="G15" s="103">
        <f t="shared" si="0"/>
        <v>-1.0925705204608671</v>
      </c>
      <c r="H15" s="104">
        <f t="shared" si="1"/>
        <v>-165</v>
      </c>
      <c r="J15" s="157">
        <f t="shared" si="2"/>
      </c>
      <c r="K15" s="157">
        <f t="shared" si="3"/>
      </c>
      <c r="L15" s="157">
        <f t="shared" si="4"/>
        <v>15102</v>
      </c>
      <c r="M15" s="157">
        <f t="shared" si="5"/>
      </c>
      <c r="N15" s="157">
        <f t="shared" si="6"/>
      </c>
      <c r="O15" s="157">
        <f t="shared" si="7"/>
      </c>
      <c r="P15" s="157">
        <f t="shared" si="8"/>
      </c>
      <c r="Q15" s="157">
        <f t="shared" si="9"/>
        <v>14937</v>
      </c>
      <c r="R15" s="157">
        <f t="shared" si="10"/>
      </c>
      <c r="S15" s="157">
        <f t="shared" si="11"/>
      </c>
    </row>
    <row r="16" spans="1:19" ht="13.5">
      <c r="A16" s="39">
        <v>3</v>
      </c>
      <c r="B16" s="101">
        <v>103</v>
      </c>
      <c r="C16" s="105" t="s">
        <v>131</v>
      </c>
      <c r="D16" s="156">
        <v>26264</v>
      </c>
      <c r="E16" s="155">
        <v>26252</v>
      </c>
      <c r="F16" s="102">
        <f>E16/E$8*100</f>
        <v>5.7527408352124185</v>
      </c>
      <c r="G16" s="103">
        <f t="shared" si="0"/>
        <v>-0.045689917758151566</v>
      </c>
      <c r="H16" s="104">
        <f t="shared" si="1"/>
        <v>-12</v>
      </c>
      <c r="J16" s="157">
        <f t="shared" si="2"/>
      </c>
      <c r="K16" s="157">
        <f t="shared" si="3"/>
      </c>
      <c r="L16" s="157">
        <f t="shared" si="4"/>
        <v>26264</v>
      </c>
      <c r="M16" s="157">
        <f t="shared" si="5"/>
      </c>
      <c r="N16" s="157">
        <f t="shared" si="6"/>
      </c>
      <c r="O16" s="157">
        <f t="shared" si="7"/>
      </c>
      <c r="P16" s="157">
        <f t="shared" si="8"/>
      </c>
      <c r="Q16" s="157">
        <f t="shared" si="9"/>
        <v>26252</v>
      </c>
      <c r="R16" s="157">
        <f t="shared" si="10"/>
      </c>
      <c r="S16" s="157">
        <f t="shared" si="11"/>
      </c>
    </row>
    <row r="17" spans="1:19" ht="13.5">
      <c r="A17" s="39">
        <v>5</v>
      </c>
      <c r="B17" s="101">
        <v>202</v>
      </c>
      <c r="C17" s="101" t="s">
        <v>38</v>
      </c>
      <c r="D17" s="155">
        <v>92056</v>
      </c>
      <c r="E17" s="155">
        <v>91607</v>
      </c>
      <c r="F17" s="102">
        <f>E17/E$8*100</f>
        <v>20.074330705900657</v>
      </c>
      <c r="G17" s="103">
        <f t="shared" si="0"/>
        <v>-0.487746589032767</v>
      </c>
      <c r="H17" s="104">
        <f t="shared" si="1"/>
        <v>-449</v>
      </c>
      <c r="J17" s="157">
        <f t="shared" si="2"/>
      </c>
      <c r="K17" s="157">
        <f t="shared" si="3"/>
      </c>
      <c r="L17" s="157">
        <f t="shared" si="4"/>
      </c>
      <c r="M17" s="157">
        <f t="shared" si="5"/>
      </c>
      <c r="N17" s="157">
        <f t="shared" si="6"/>
        <v>92056</v>
      </c>
      <c r="O17" s="157">
        <f t="shared" si="7"/>
      </c>
      <c r="P17" s="157">
        <f t="shared" si="8"/>
      </c>
      <c r="Q17" s="157">
        <f t="shared" si="9"/>
      </c>
      <c r="R17" s="157">
        <f t="shared" si="10"/>
      </c>
      <c r="S17" s="157">
        <f t="shared" si="11"/>
        <v>91607</v>
      </c>
    </row>
    <row r="18" spans="1:19" ht="13.5">
      <c r="A18" s="39">
        <v>5</v>
      </c>
      <c r="B18" s="101">
        <v>131</v>
      </c>
      <c r="C18" s="101" t="s">
        <v>164</v>
      </c>
      <c r="D18" s="155"/>
      <c r="E18" s="155">
        <v>19165</v>
      </c>
      <c r="F18" s="102">
        <f aca="true" t="shared" si="12" ref="F18:F24">E18/E$8*100</f>
        <v>4.1997287104542895</v>
      </c>
      <c r="G18" s="175"/>
      <c r="H18" s="104"/>
      <c r="J18" s="157">
        <f aca="true" t="shared" si="13" ref="J18:J24">IF($A18=1,D18,"")</f>
      </c>
      <c r="K18" s="157">
        <f t="shared" si="3"/>
      </c>
      <c r="L18" s="157">
        <f t="shared" si="4"/>
      </c>
      <c r="M18" s="157">
        <f t="shared" si="5"/>
      </c>
      <c r="N18" s="157">
        <f t="shared" si="6"/>
        <v>0</v>
      </c>
      <c r="O18" s="157">
        <f aca="true" t="shared" si="14" ref="O18:O24">IF($A18=1,E18,"")</f>
      </c>
      <c r="P18" s="157">
        <f aca="true" t="shared" si="15" ref="P18:P24">IF($A18=2,E18,"")</f>
      </c>
      <c r="Q18" s="157">
        <f aca="true" t="shared" si="16" ref="Q18:Q24">IF($A18=3,E18,"")</f>
      </c>
      <c r="R18" s="157">
        <f aca="true" t="shared" si="17" ref="R18:R24">IF($A18=4,E18,"")</f>
      </c>
      <c r="S18" s="157">
        <f aca="true" t="shared" si="18" ref="S18:S24">IF($A18=5,E18,"")</f>
        <v>19165</v>
      </c>
    </row>
    <row r="19" spans="1:19" ht="13.5">
      <c r="A19" s="39">
        <v>5</v>
      </c>
      <c r="B19" s="101">
        <v>132</v>
      </c>
      <c r="C19" s="101" t="s">
        <v>165</v>
      </c>
      <c r="D19" s="155"/>
      <c r="E19" s="155">
        <v>14399</v>
      </c>
      <c r="F19" s="102">
        <f t="shared" si="12"/>
        <v>3.155329700069466</v>
      </c>
      <c r="G19" s="103"/>
      <c r="H19" s="104"/>
      <c r="J19" s="157">
        <f t="shared" si="13"/>
      </c>
      <c r="K19" s="157">
        <f t="shared" si="3"/>
      </c>
      <c r="L19" s="157">
        <f t="shared" si="4"/>
      </c>
      <c r="M19" s="157">
        <f t="shared" si="5"/>
      </c>
      <c r="N19" s="157">
        <f t="shared" si="6"/>
        <v>0</v>
      </c>
      <c r="O19" s="157">
        <f t="shared" si="14"/>
      </c>
      <c r="P19" s="157">
        <f t="shared" si="15"/>
      </c>
      <c r="Q19" s="157">
        <f t="shared" si="16"/>
      </c>
      <c r="R19" s="157">
        <f t="shared" si="17"/>
      </c>
      <c r="S19" s="157">
        <f t="shared" si="18"/>
        <v>14399</v>
      </c>
    </row>
    <row r="20" spans="1:19" ht="13.5">
      <c r="A20" s="39">
        <v>5</v>
      </c>
      <c r="B20" s="101">
        <v>133</v>
      </c>
      <c r="C20" s="101" t="s">
        <v>166</v>
      </c>
      <c r="D20" s="155"/>
      <c r="E20" s="155">
        <v>9004</v>
      </c>
      <c r="F20" s="102">
        <f t="shared" si="12"/>
        <v>1.9730945634714545</v>
      </c>
      <c r="G20" s="103"/>
      <c r="H20" s="104"/>
      <c r="J20" s="157">
        <f t="shared" si="13"/>
      </c>
      <c r="K20" s="157">
        <f t="shared" si="3"/>
      </c>
      <c r="L20" s="157">
        <f t="shared" si="4"/>
      </c>
      <c r="M20" s="157">
        <f t="shared" si="5"/>
      </c>
      <c r="N20" s="157">
        <f t="shared" si="6"/>
        <v>0</v>
      </c>
      <c r="O20" s="157">
        <f t="shared" si="14"/>
      </c>
      <c r="P20" s="157">
        <f t="shared" si="15"/>
      </c>
      <c r="Q20" s="157">
        <f t="shared" si="16"/>
      </c>
      <c r="R20" s="157">
        <f t="shared" si="17"/>
      </c>
      <c r="S20" s="157">
        <f t="shared" si="18"/>
        <v>9004</v>
      </c>
    </row>
    <row r="21" spans="1:19" ht="13.5">
      <c r="A21" s="39">
        <v>5</v>
      </c>
      <c r="B21" s="101">
        <v>134</v>
      </c>
      <c r="C21" s="101" t="s">
        <v>167</v>
      </c>
      <c r="D21" s="155"/>
      <c r="E21" s="155">
        <v>18783</v>
      </c>
      <c r="F21" s="102">
        <f t="shared" si="12"/>
        <v>4.1160190121817335</v>
      </c>
      <c r="G21" s="103"/>
      <c r="H21" s="104"/>
      <c r="J21" s="157">
        <f t="shared" si="13"/>
      </c>
      <c r="K21" s="157">
        <f t="shared" si="3"/>
      </c>
      <c r="L21" s="157">
        <f t="shared" si="4"/>
      </c>
      <c r="M21" s="157">
        <f t="shared" si="5"/>
      </c>
      <c r="N21" s="157">
        <f t="shared" si="6"/>
        <v>0</v>
      </c>
      <c r="O21" s="157">
        <f t="shared" si="14"/>
      </c>
      <c r="P21" s="157">
        <f t="shared" si="15"/>
      </c>
      <c r="Q21" s="157">
        <f t="shared" si="16"/>
      </c>
      <c r="R21" s="157">
        <f t="shared" si="17"/>
      </c>
      <c r="S21" s="157">
        <f t="shared" si="18"/>
        <v>18783</v>
      </c>
    </row>
    <row r="22" spans="1:19" ht="13.5">
      <c r="A22" s="39">
        <v>5</v>
      </c>
      <c r="B22" s="101">
        <v>135</v>
      </c>
      <c r="C22" s="101" t="s">
        <v>168</v>
      </c>
      <c r="D22" s="155"/>
      <c r="E22" s="155">
        <v>13179</v>
      </c>
      <c r="F22" s="102">
        <f t="shared" si="12"/>
        <v>2.887984590403187</v>
      </c>
      <c r="G22" s="103"/>
      <c r="H22" s="104"/>
      <c r="J22" s="157">
        <f t="shared" si="13"/>
      </c>
      <c r="K22" s="157">
        <f t="shared" si="3"/>
      </c>
      <c r="L22" s="157">
        <f t="shared" si="4"/>
      </c>
      <c r="M22" s="157">
        <f t="shared" si="5"/>
      </c>
      <c r="N22" s="157">
        <f t="shared" si="6"/>
        <v>0</v>
      </c>
      <c r="O22" s="157">
        <f t="shared" si="14"/>
      </c>
      <c r="P22" s="157">
        <f t="shared" si="15"/>
      </c>
      <c r="Q22" s="157">
        <f t="shared" si="16"/>
      </c>
      <c r="R22" s="157">
        <f t="shared" si="17"/>
      </c>
      <c r="S22" s="157">
        <f t="shared" si="18"/>
        <v>13179</v>
      </c>
    </row>
    <row r="23" spans="1:19" ht="13.5">
      <c r="A23" s="39">
        <v>5</v>
      </c>
      <c r="B23" s="101">
        <v>136</v>
      </c>
      <c r="C23" s="101" t="s">
        <v>169</v>
      </c>
      <c r="D23" s="155"/>
      <c r="E23" s="155">
        <v>13346</v>
      </c>
      <c r="F23" s="102">
        <f t="shared" si="12"/>
        <v>2.9245801914804566</v>
      </c>
      <c r="G23" s="103"/>
      <c r="H23" s="104"/>
      <c r="J23" s="157">
        <f t="shared" si="13"/>
      </c>
      <c r="K23" s="157">
        <f t="shared" si="3"/>
      </c>
      <c r="L23" s="157">
        <f t="shared" si="4"/>
      </c>
      <c r="M23" s="157">
        <f t="shared" si="5"/>
      </c>
      <c r="N23" s="157">
        <f t="shared" si="6"/>
        <v>0</v>
      </c>
      <c r="O23" s="157">
        <f t="shared" si="14"/>
      </c>
      <c r="P23" s="157">
        <f t="shared" si="15"/>
      </c>
      <c r="Q23" s="157">
        <f t="shared" si="16"/>
      </c>
      <c r="R23" s="157">
        <f t="shared" si="17"/>
      </c>
      <c r="S23" s="157">
        <f t="shared" si="18"/>
        <v>13346</v>
      </c>
    </row>
    <row r="24" spans="1:19" ht="13.5">
      <c r="A24" s="39">
        <v>5</v>
      </c>
      <c r="B24" s="101">
        <v>137</v>
      </c>
      <c r="C24" s="101" t="s">
        <v>170</v>
      </c>
      <c r="D24" s="155"/>
      <c r="E24" s="155">
        <v>3731</v>
      </c>
      <c r="F24" s="102">
        <f t="shared" si="12"/>
        <v>0.8175939378400707</v>
      </c>
      <c r="G24" s="103"/>
      <c r="H24" s="104"/>
      <c r="J24" s="157">
        <f t="shared" si="13"/>
      </c>
      <c r="K24" s="157">
        <f t="shared" si="3"/>
      </c>
      <c r="L24" s="157">
        <f t="shared" si="4"/>
      </c>
      <c r="M24" s="157">
        <f t="shared" si="5"/>
      </c>
      <c r="N24" s="157">
        <f t="shared" si="6"/>
        <v>0</v>
      </c>
      <c r="O24" s="157">
        <f t="shared" si="14"/>
      </c>
      <c r="P24" s="157">
        <f t="shared" si="15"/>
      </c>
      <c r="Q24" s="157">
        <f t="shared" si="16"/>
      </c>
      <c r="R24" s="157">
        <f t="shared" si="17"/>
      </c>
      <c r="S24" s="157">
        <f t="shared" si="18"/>
        <v>3731</v>
      </c>
    </row>
    <row r="25" spans="1:19" ht="13.5">
      <c r="A25" s="39">
        <v>2</v>
      </c>
      <c r="B25" s="101">
        <v>203</v>
      </c>
      <c r="C25" s="101" t="s">
        <v>39</v>
      </c>
      <c r="D25" s="155">
        <v>20818</v>
      </c>
      <c r="E25" s="155">
        <v>20970</v>
      </c>
      <c r="F25" s="102">
        <f>E25/E$8*100</f>
        <v>4.595267991558907</v>
      </c>
      <c r="G25" s="103">
        <f t="shared" si="0"/>
        <v>0.7301373811124945</v>
      </c>
      <c r="H25" s="104">
        <f t="shared" si="1"/>
        <v>152</v>
      </c>
      <c r="J25" s="157">
        <f t="shared" si="2"/>
      </c>
      <c r="K25" s="157">
        <f t="shared" si="3"/>
        <v>20818</v>
      </c>
      <c r="L25" s="157">
        <f t="shared" si="4"/>
      </c>
      <c r="M25" s="157">
        <f t="shared" si="5"/>
      </c>
      <c r="N25" s="157">
        <f t="shared" si="6"/>
      </c>
      <c r="O25" s="157">
        <f t="shared" si="7"/>
      </c>
      <c r="P25" s="157">
        <f t="shared" si="8"/>
        <v>20970</v>
      </c>
      <c r="Q25" s="157">
        <f t="shared" si="9"/>
      </c>
      <c r="R25" s="157">
        <f t="shared" si="10"/>
      </c>
      <c r="S25" s="157">
        <f t="shared" si="11"/>
      </c>
    </row>
    <row r="26" spans="1:19" ht="13.5">
      <c r="A26" s="39">
        <v>1</v>
      </c>
      <c r="B26" s="101">
        <v>205</v>
      </c>
      <c r="C26" s="101" t="s">
        <v>40</v>
      </c>
      <c r="D26" s="155">
        <v>380</v>
      </c>
      <c r="E26" s="155">
        <v>374</v>
      </c>
      <c r="F26" s="102">
        <f>E26/E$8*100</f>
        <v>0.08195661558621989</v>
      </c>
      <c r="G26" s="103">
        <f t="shared" si="0"/>
        <v>-1.5789473684210575</v>
      </c>
      <c r="H26" s="104">
        <f t="shared" si="1"/>
        <v>-6</v>
      </c>
      <c r="J26" s="157">
        <f t="shared" si="2"/>
        <v>380</v>
      </c>
      <c r="K26" s="157">
        <f t="shared" si="3"/>
      </c>
      <c r="L26" s="157">
        <f t="shared" si="4"/>
      </c>
      <c r="M26" s="157">
        <f t="shared" si="5"/>
      </c>
      <c r="N26" s="157">
        <f t="shared" si="6"/>
      </c>
      <c r="O26" s="157">
        <f t="shared" si="7"/>
        <v>374</v>
      </c>
      <c r="P26" s="157">
        <f t="shared" si="8"/>
      </c>
      <c r="Q26" s="157">
        <f t="shared" si="9"/>
      </c>
      <c r="R26" s="157">
        <f t="shared" si="10"/>
      </c>
      <c r="S26" s="157">
        <f t="shared" si="11"/>
      </c>
    </row>
    <row r="27" spans="1:19" ht="13.5">
      <c r="A27" s="39">
        <v>2</v>
      </c>
      <c r="B27" s="101">
        <v>206</v>
      </c>
      <c r="C27" s="101" t="s">
        <v>41</v>
      </c>
      <c r="D27" s="155">
        <v>7984</v>
      </c>
      <c r="E27" s="155">
        <v>8380</v>
      </c>
      <c r="F27" s="102">
        <f aca="true" t="shared" si="19" ref="F27:F71">E27/E$8*100</f>
        <v>1.8363541139372264</v>
      </c>
      <c r="G27" s="103">
        <f t="shared" si="0"/>
        <v>4.959919839679361</v>
      </c>
      <c r="H27" s="104">
        <f t="shared" si="1"/>
        <v>396</v>
      </c>
      <c r="J27" s="157">
        <f t="shared" si="2"/>
      </c>
      <c r="K27" s="157">
        <f t="shared" si="3"/>
        <v>7984</v>
      </c>
      <c r="L27" s="157">
        <f t="shared" si="4"/>
      </c>
      <c r="M27" s="157">
        <f t="shared" si="5"/>
      </c>
      <c r="N27" s="157">
        <f t="shared" si="6"/>
      </c>
      <c r="O27" s="157">
        <f t="shared" si="7"/>
      </c>
      <c r="P27" s="157">
        <f t="shared" si="8"/>
        <v>8380</v>
      </c>
      <c r="Q27" s="157">
        <f t="shared" si="9"/>
      </c>
      <c r="R27" s="157">
        <f t="shared" si="10"/>
      </c>
      <c r="S27" s="157">
        <f t="shared" si="11"/>
      </c>
    </row>
    <row r="28" spans="1:19" ht="13.5">
      <c r="A28" s="39">
        <v>2</v>
      </c>
      <c r="B28" s="101">
        <v>207</v>
      </c>
      <c r="C28" s="101" t="s">
        <v>42</v>
      </c>
      <c r="D28" s="155">
        <v>17747</v>
      </c>
      <c r="E28" s="155">
        <v>18745</v>
      </c>
      <c r="F28" s="102">
        <f t="shared" si="19"/>
        <v>4.107691869421636</v>
      </c>
      <c r="G28" s="103">
        <f t="shared" si="0"/>
        <v>5.623485659548089</v>
      </c>
      <c r="H28" s="104">
        <f t="shared" si="1"/>
        <v>998</v>
      </c>
      <c r="J28" s="157">
        <f t="shared" si="2"/>
      </c>
      <c r="K28" s="157">
        <f t="shared" si="3"/>
        <v>17747</v>
      </c>
      <c r="L28" s="157">
        <f t="shared" si="4"/>
      </c>
      <c r="M28" s="157">
        <f t="shared" si="5"/>
      </c>
      <c r="N28" s="157">
        <f t="shared" si="6"/>
      </c>
      <c r="O28" s="157">
        <f t="shared" si="7"/>
      </c>
      <c r="P28" s="157">
        <f t="shared" si="8"/>
        <v>18745</v>
      </c>
      <c r="Q28" s="157">
        <f t="shared" si="9"/>
      </c>
      <c r="R28" s="157">
        <f t="shared" si="10"/>
      </c>
      <c r="S28" s="157">
        <f t="shared" si="11"/>
      </c>
    </row>
    <row r="29" spans="1:19" ht="13.5">
      <c r="A29" s="39">
        <v>1</v>
      </c>
      <c r="B29" s="101">
        <v>208</v>
      </c>
      <c r="C29" s="101" t="s">
        <v>43</v>
      </c>
      <c r="D29" s="155">
        <v>1002</v>
      </c>
      <c r="E29" s="155">
        <v>1018</v>
      </c>
      <c r="F29" s="102">
        <f t="shared" si="19"/>
        <v>0.22307977183628835</v>
      </c>
      <c r="G29" s="103">
        <f t="shared" si="0"/>
        <v>1.5968063872255467</v>
      </c>
      <c r="H29" s="104">
        <f t="shared" si="1"/>
        <v>16</v>
      </c>
      <c r="J29" s="157">
        <f t="shared" si="2"/>
        <v>1002</v>
      </c>
      <c r="K29" s="157">
        <f t="shared" si="3"/>
      </c>
      <c r="L29" s="157">
        <f t="shared" si="4"/>
      </c>
      <c r="M29" s="157">
        <f t="shared" si="5"/>
      </c>
      <c r="N29" s="157">
        <f t="shared" si="6"/>
      </c>
      <c r="O29" s="157">
        <f t="shared" si="7"/>
        <v>1018</v>
      </c>
      <c r="P29" s="157">
        <f t="shared" si="8"/>
      </c>
      <c r="Q29" s="157">
        <f t="shared" si="9"/>
      </c>
      <c r="R29" s="157">
        <f t="shared" si="10"/>
      </c>
      <c r="S29" s="157">
        <f t="shared" si="11"/>
      </c>
    </row>
    <row r="30" spans="1:19" ht="13.5">
      <c r="A30" s="39">
        <v>4</v>
      </c>
      <c r="B30" s="101">
        <v>209</v>
      </c>
      <c r="C30" s="101" t="s">
        <v>44</v>
      </c>
      <c r="D30" s="155">
        <v>12259</v>
      </c>
      <c r="E30" s="155">
        <v>12390</v>
      </c>
      <c r="F30" s="102">
        <f t="shared" si="19"/>
        <v>2.715086810463274</v>
      </c>
      <c r="G30" s="103">
        <f t="shared" si="0"/>
        <v>1.0686026592707343</v>
      </c>
      <c r="H30" s="104">
        <f t="shared" si="1"/>
        <v>131</v>
      </c>
      <c r="J30" s="157">
        <f t="shared" si="2"/>
      </c>
      <c r="K30" s="157">
        <f t="shared" si="3"/>
      </c>
      <c r="L30" s="157">
        <f t="shared" si="4"/>
      </c>
      <c r="M30" s="157">
        <f t="shared" si="5"/>
        <v>12259</v>
      </c>
      <c r="N30" s="157">
        <f t="shared" si="6"/>
      </c>
      <c r="O30" s="157">
        <f t="shared" si="7"/>
      </c>
      <c r="P30" s="157">
        <f t="shared" si="8"/>
      </c>
      <c r="Q30" s="157">
        <f t="shared" si="9"/>
      </c>
      <c r="R30" s="157">
        <f t="shared" si="10"/>
        <v>12390</v>
      </c>
      <c r="S30" s="157">
        <f t="shared" si="11"/>
      </c>
    </row>
    <row r="31" spans="1:19" ht="13.5">
      <c r="A31" s="39">
        <v>2</v>
      </c>
      <c r="B31" s="101">
        <v>210</v>
      </c>
      <c r="C31" s="101" t="s">
        <v>45</v>
      </c>
      <c r="D31" s="155">
        <v>36110</v>
      </c>
      <c r="E31" s="155">
        <v>36533</v>
      </c>
      <c r="F31" s="102">
        <f t="shared" si="19"/>
        <v>8.005671222490298</v>
      </c>
      <c r="G31" s="103">
        <f t="shared" si="0"/>
        <v>1.171420659097211</v>
      </c>
      <c r="H31" s="104">
        <f t="shared" si="1"/>
        <v>423</v>
      </c>
      <c r="J31" s="157">
        <f t="shared" si="2"/>
      </c>
      <c r="K31" s="157">
        <f t="shared" si="3"/>
        <v>36110</v>
      </c>
      <c r="L31" s="157">
        <f t="shared" si="4"/>
      </c>
      <c r="M31" s="157">
        <f t="shared" si="5"/>
      </c>
      <c r="N31" s="157">
        <f t="shared" si="6"/>
      </c>
      <c r="O31" s="157">
        <f t="shared" si="7"/>
      </c>
      <c r="P31" s="157">
        <f t="shared" si="8"/>
        <v>36533</v>
      </c>
      <c r="Q31" s="157">
        <f t="shared" si="9"/>
      </c>
      <c r="R31" s="157">
        <f t="shared" si="10"/>
      </c>
      <c r="S31" s="157">
        <f t="shared" si="11"/>
      </c>
    </row>
    <row r="32" spans="1:19" ht="13.5">
      <c r="A32" s="39">
        <v>4</v>
      </c>
      <c r="B32" s="101">
        <v>211</v>
      </c>
      <c r="C32" s="101" t="s">
        <v>46</v>
      </c>
      <c r="D32" s="155">
        <v>39865</v>
      </c>
      <c r="E32" s="155">
        <v>40248</v>
      </c>
      <c r="F32" s="102">
        <f t="shared" si="19"/>
        <v>8.819758994957697</v>
      </c>
      <c r="G32" s="103">
        <f t="shared" si="0"/>
        <v>0.9607425059576125</v>
      </c>
      <c r="H32" s="104">
        <f t="shared" si="1"/>
        <v>383</v>
      </c>
      <c r="J32" s="157">
        <f t="shared" si="2"/>
      </c>
      <c r="K32" s="157">
        <f t="shared" si="3"/>
      </c>
      <c r="L32" s="157">
        <f t="shared" si="4"/>
      </c>
      <c r="M32" s="157">
        <f t="shared" si="5"/>
        <v>39865</v>
      </c>
      <c r="N32" s="157">
        <f t="shared" si="6"/>
      </c>
      <c r="O32" s="157">
        <f t="shared" si="7"/>
      </c>
      <c r="P32" s="157">
        <f t="shared" si="8"/>
      </c>
      <c r="Q32" s="157">
        <f t="shared" si="9"/>
      </c>
      <c r="R32" s="157">
        <f t="shared" si="10"/>
        <v>40248</v>
      </c>
      <c r="S32" s="157">
        <f t="shared" si="11"/>
      </c>
    </row>
    <row r="33" spans="1:19" ht="13.5">
      <c r="A33" s="39">
        <v>4</v>
      </c>
      <c r="B33" s="101">
        <v>212</v>
      </c>
      <c r="C33" s="101" t="s">
        <v>47</v>
      </c>
      <c r="D33" s="155">
        <v>11175</v>
      </c>
      <c r="E33" s="155">
        <v>11723</v>
      </c>
      <c r="F33" s="102">
        <f t="shared" si="19"/>
        <v>2.5689235414899887</v>
      </c>
      <c r="G33" s="103">
        <f t="shared" si="0"/>
        <v>4.903803131991058</v>
      </c>
      <c r="H33" s="104">
        <f t="shared" si="1"/>
        <v>548</v>
      </c>
      <c r="J33" s="157">
        <f t="shared" si="2"/>
      </c>
      <c r="K33" s="157">
        <f t="shared" si="3"/>
      </c>
      <c r="L33" s="157">
        <f t="shared" si="4"/>
      </c>
      <c r="M33" s="157">
        <f t="shared" si="5"/>
        <v>11175</v>
      </c>
      <c r="N33" s="157">
        <f t="shared" si="6"/>
      </c>
      <c r="O33" s="157">
        <f t="shared" si="7"/>
      </c>
      <c r="P33" s="157">
        <f t="shared" si="8"/>
      </c>
      <c r="Q33" s="157">
        <f t="shared" si="9"/>
      </c>
      <c r="R33" s="157">
        <f t="shared" si="10"/>
        <v>11723</v>
      </c>
      <c r="S33" s="157">
        <f t="shared" si="11"/>
      </c>
    </row>
    <row r="34" spans="1:19" ht="13.5">
      <c r="A34" s="39">
        <v>4</v>
      </c>
      <c r="B34" s="101">
        <v>213</v>
      </c>
      <c r="C34" s="101" t="s">
        <v>48</v>
      </c>
      <c r="D34" s="155">
        <v>21169</v>
      </c>
      <c r="E34" s="155">
        <v>22984</v>
      </c>
      <c r="F34" s="102">
        <f t="shared" si="19"/>
        <v>5.036606557844059</v>
      </c>
      <c r="G34" s="103">
        <f t="shared" si="0"/>
        <v>8.573857999905531</v>
      </c>
      <c r="H34" s="104">
        <f t="shared" si="1"/>
        <v>1815</v>
      </c>
      <c r="J34" s="157">
        <f t="shared" si="2"/>
      </c>
      <c r="K34" s="157">
        <f t="shared" si="3"/>
      </c>
      <c r="L34" s="157">
        <f t="shared" si="4"/>
      </c>
      <c r="M34" s="157">
        <f t="shared" si="5"/>
        <v>21169</v>
      </c>
      <c r="N34" s="157">
        <f t="shared" si="6"/>
      </c>
      <c r="O34" s="157">
        <f t="shared" si="7"/>
      </c>
      <c r="P34" s="157">
        <f t="shared" si="8"/>
      </c>
      <c r="Q34" s="157">
        <f t="shared" si="9"/>
      </c>
      <c r="R34" s="157">
        <f t="shared" si="10"/>
        <v>22984</v>
      </c>
      <c r="S34" s="157">
        <f t="shared" si="11"/>
      </c>
    </row>
    <row r="35" spans="1:19" ht="13.5">
      <c r="A35" s="39">
        <v>4</v>
      </c>
      <c r="B35" s="101">
        <v>214</v>
      </c>
      <c r="C35" s="101" t="s">
        <v>49</v>
      </c>
      <c r="D35" s="155">
        <v>11560</v>
      </c>
      <c r="E35" s="155">
        <v>11773</v>
      </c>
      <c r="F35" s="102">
        <f t="shared" si="19"/>
        <v>2.5798803082795905</v>
      </c>
      <c r="G35" s="103">
        <f t="shared" si="0"/>
        <v>1.8425605536332101</v>
      </c>
      <c r="H35" s="104">
        <f t="shared" si="1"/>
        <v>213</v>
      </c>
      <c r="J35" s="157">
        <f t="shared" si="2"/>
      </c>
      <c r="K35" s="157">
        <f t="shared" si="3"/>
      </c>
      <c r="L35" s="157">
        <f t="shared" si="4"/>
      </c>
      <c r="M35" s="157">
        <f t="shared" si="5"/>
        <v>11560</v>
      </c>
      <c r="N35" s="157">
        <f t="shared" si="6"/>
      </c>
      <c r="O35" s="157">
        <f t="shared" si="7"/>
      </c>
      <c r="P35" s="157">
        <f t="shared" si="8"/>
      </c>
      <c r="Q35" s="157">
        <f t="shared" si="9"/>
      </c>
      <c r="R35" s="157">
        <f t="shared" si="10"/>
        <v>11773</v>
      </c>
      <c r="S35" s="157">
        <f t="shared" si="11"/>
      </c>
    </row>
    <row r="36" spans="1:19" ht="13.5">
      <c r="A36" s="39">
        <v>2</v>
      </c>
      <c r="B36" s="101">
        <v>215</v>
      </c>
      <c r="C36" s="101" t="s">
        <v>50</v>
      </c>
      <c r="D36" s="155">
        <v>9612</v>
      </c>
      <c r="E36" s="155">
        <v>9589</v>
      </c>
      <c r="F36" s="102">
        <f t="shared" si="19"/>
        <v>2.101288734909793</v>
      </c>
      <c r="G36" s="103">
        <f t="shared" si="0"/>
        <v>-0.23928422804827543</v>
      </c>
      <c r="H36" s="104">
        <f t="shared" si="1"/>
        <v>-23</v>
      </c>
      <c r="J36" s="157">
        <f t="shared" si="2"/>
      </c>
      <c r="K36" s="157">
        <f t="shared" si="3"/>
        <v>9612</v>
      </c>
      <c r="L36" s="157">
        <f t="shared" si="4"/>
      </c>
      <c r="M36" s="157">
        <f t="shared" si="5"/>
      </c>
      <c r="N36" s="157">
        <f t="shared" si="6"/>
      </c>
      <c r="O36" s="157">
        <f t="shared" si="7"/>
      </c>
      <c r="P36" s="157">
        <f t="shared" si="8"/>
        <v>9589</v>
      </c>
      <c r="Q36" s="157">
        <f t="shared" si="9"/>
      </c>
      <c r="R36" s="157">
        <f t="shared" si="10"/>
      </c>
      <c r="S36" s="157">
        <f t="shared" si="11"/>
      </c>
    </row>
    <row r="37" spans="1:19" ht="13.5">
      <c r="A37" s="39">
        <v>4</v>
      </c>
      <c r="B37" s="101">
        <v>216</v>
      </c>
      <c r="C37" s="101" t="s">
        <v>51</v>
      </c>
      <c r="D37" s="155">
        <v>13505</v>
      </c>
      <c r="E37" s="155">
        <v>13937</v>
      </c>
      <c r="F37" s="102">
        <f t="shared" si="19"/>
        <v>3.0540891749335475</v>
      </c>
      <c r="G37" s="103">
        <f t="shared" si="0"/>
        <v>3.198815253609766</v>
      </c>
      <c r="H37" s="104">
        <f t="shared" si="1"/>
        <v>432</v>
      </c>
      <c r="J37" s="157">
        <f t="shared" si="2"/>
      </c>
      <c r="K37" s="157">
        <f t="shared" si="3"/>
      </c>
      <c r="L37" s="157">
        <f t="shared" si="4"/>
      </c>
      <c r="M37" s="157">
        <f t="shared" si="5"/>
        <v>13505</v>
      </c>
      <c r="N37" s="157">
        <f t="shared" si="6"/>
      </c>
      <c r="O37" s="157">
        <f t="shared" si="7"/>
      </c>
      <c r="P37" s="157">
        <f t="shared" si="8"/>
      </c>
      <c r="Q37" s="157">
        <f t="shared" si="9"/>
      </c>
      <c r="R37" s="157">
        <f t="shared" si="10"/>
        <v>13937</v>
      </c>
      <c r="S37" s="157">
        <f t="shared" si="11"/>
      </c>
    </row>
    <row r="38" spans="1:19" ht="13.5">
      <c r="A38" s="39">
        <v>1</v>
      </c>
      <c r="B38" s="101">
        <v>219</v>
      </c>
      <c r="C38" s="101" t="s">
        <v>52</v>
      </c>
      <c r="D38" s="155">
        <v>316</v>
      </c>
      <c r="E38" s="155">
        <v>304</v>
      </c>
      <c r="F38" s="102">
        <f t="shared" si="19"/>
        <v>0.06661714208077767</v>
      </c>
      <c r="G38" s="103">
        <f t="shared" si="0"/>
        <v>-3.797468354430378</v>
      </c>
      <c r="H38" s="104">
        <f t="shared" si="1"/>
        <v>-12</v>
      </c>
      <c r="J38" s="157">
        <f t="shared" si="2"/>
        <v>316</v>
      </c>
      <c r="K38" s="157">
        <f t="shared" si="3"/>
      </c>
      <c r="L38" s="157">
        <f t="shared" si="4"/>
      </c>
      <c r="M38" s="157">
        <f t="shared" si="5"/>
      </c>
      <c r="N38" s="157">
        <f t="shared" si="6"/>
      </c>
      <c r="O38" s="157">
        <f t="shared" si="7"/>
        <v>304</v>
      </c>
      <c r="P38" s="157">
        <f t="shared" si="8"/>
      </c>
      <c r="Q38" s="157">
        <f t="shared" si="9"/>
      </c>
      <c r="R38" s="157">
        <f t="shared" si="10"/>
      </c>
      <c r="S38" s="157">
        <f t="shared" si="11"/>
      </c>
    </row>
    <row r="39" spans="1:19" ht="13.5">
      <c r="A39" s="39">
        <v>2</v>
      </c>
      <c r="B39" s="101">
        <v>220</v>
      </c>
      <c r="C39" s="101" t="s">
        <v>53</v>
      </c>
      <c r="D39" s="155">
        <v>8582</v>
      </c>
      <c r="E39" s="155">
        <v>9249</v>
      </c>
      <c r="F39" s="102">
        <f>E39/E$8*100</f>
        <v>2.0267827207405023</v>
      </c>
      <c r="G39" s="103">
        <f>(E39/D39-1)*100</f>
        <v>7.772081099976691</v>
      </c>
      <c r="H39" s="104">
        <f t="shared" si="1"/>
        <v>667</v>
      </c>
      <c r="J39" s="157">
        <f t="shared" si="2"/>
      </c>
      <c r="K39" s="157">
        <f t="shared" si="3"/>
        <v>8582</v>
      </c>
      <c r="L39" s="157">
        <f t="shared" si="4"/>
      </c>
      <c r="M39" s="157">
        <f t="shared" si="5"/>
      </c>
      <c r="N39" s="157">
        <f t="shared" si="6"/>
      </c>
      <c r="O39" s="157">
        <f t="shared" si="7"/>
      </c>
      <c r="P39" s="157">
        <f t="shared" si="8"/>
        <v>9249</v>
      </c>
      <c r="Q39" s="157">
        <f t="shared" si="9"/>
      </c>
      <c r="R39" s="157">
        <f t="shared" si="10"/>
      </c>
      <c r="S39" s="157">
        <f t="shared" si="11"/>
      </c>
    </row>
    <row r="40" spans="1:19" ht="13.5">
      <c r="A40" s="39">
        <v>5</v>
      </c>
      <c r="B40" s="101">
        <v>221</v>
      </c>
      <c r="C40" s="101" t="s">
        <v>54</v>
      </c>
      <c r="D40" s="155">
        <v>20460</v>
      </c>
      <c r="E40" s="155">
        <v>21188</v>
      </c>
      <c r="F40" s="102">
        <f>E40/E$8*100</f>
        <v>4.64303949476157</v>
      </c>
      <c r="G40" s="103">
        <f>(E40/D40-1)*100</f>
        <v>3.558162267839693</v>
      </c>
      <c r="H40" s="104">
        <f t="shared" si="1"/>
        <v>728</v>
      </c>
      <c r="J40" s="157">
        <f t="shared" si="2"/>
      </c>
      <c r="K40" s="157">
        <f t="shared" si="3"/>
      </c>
      <c r="L40" s="157">
        <f t="shared" si="4"/>
      </c>
      <c r="M40" s="157">
        <f t="shared" si="5"/>
      </c>
      <c r="N40" s="157">
        <f t="shared" si="6"/>
        <v>20460</v>
      </c>
      <c r="O40" s="157">
        <f t="shared" si="7"/>
      </c>
      <c r="P40" s="157">
        <f t="shared" si="8"/>
      </c>
      <c r="Q40" s="157">
        <f t="shared" si="9"/>
      </c>
      <c r="R40" s="157">
        <f t="shared" si="10"/>
      </c>
      <c r="S40" s="157">
        <f t="shared" si="11"/>
        <v>21188</v>
      </c>
    </row>
    <row r="41" spans="1:19" ht="13.5">
      <c r="A41" s="39">
        <v>1</v>
      </c>
      <c r="B41" s="101">
        <v>222</v>
      </c>
      <c r="C41" s="105" t="s">
        <v>124</v>
      </c>
      <c r="D41" s="155">
        <v>1414</v>
      </c>
      <c r="E41" s="155">
        <v>1435</v>
      </c>
      <c r="F41" s="102">
        <f>E41/E$8*100</f>
        <v>0.31445920686156564</v>
      </c>
      <c r="G41" s="103">
        <f>(E41/D41-1)*100</f>
        <v>1.4851485148514865</v>
      </c>
      <c r="H41" s="104">
        <f t="shared" si="1"/>
        <v>21</v>
      </c>
      <c r="J41" s="157">
        <f t="shared" si="2"/>
        <v>1414</v>
      </c>
      <c r="K41" s="157">
        <f t="shared" si="3"/>
      </c>
      <c r="L41" s="157">
        <f t="shared" si="4"/>
      </c>
      <c r="M41" s="157">
        <f t="shared" si="5"/>
      </c>
      <c r="N41" s="157">
        <f t="shared" si="6"/>
      </c>
      <c r="O41" s="157">
        <f t="shared" si="7"/>
        <v>1435</v>
      </c>
      <c r="P41" s="157">
        <f t="shared" si="8"/>
      </c>
      <c r="Q41" s="157">
        <f t="shared" si="9"/>
      </c>
      <c r="R41" s="157">
        <f t="shared" si="10"/>
      </c>
      <c r="S41" s="157">
        <f t="shared" si="11"/>
      </c>
    </row>
    <row r="42" spans="1:19" ht="13.5">
      <c r="A42" s="39">
        <v>4</v>
      </c>
      <c r="B42" s="101">
        <v>223</v>
      </c>
      <c r="C42" s="105" t="s">
        <v>125</v>
      </c>
      <c r="D42" s="155">
        <v>3775</v>
      </c>
      <c r="E42" s="155">
        <v>4299</v>
      </c>
      <c r="F42" s="102">
        <f t="shared" si="19"/>
        <v>0.9420628085699447</v>
      </c>
      <c r="G42" s="103">
        <f aca="true" t="shared" si="20" ref="G42:G47">(E42/D42-1)*100</f>
        <v>13.880794701986755</v>
      </c>
      <c r="H42" s="104">
        <f t="shared" si="1"/>
        <v>524</v>
      </c>
      <c r="J42" s="157">
        <f t="shared" si="2"/>
      </c>
      <c r="K42" s="157">
        <f t="shared" si="3"/>
      </c>
      <c r="L42" s="157">
        <f t="shared" si="4"/>
      </c>
      <c r="M42" s="157">
        <f t="shared" si="5"/>
        <v>3775</v>
      </c>
      <c r="N42" s="157">
        <f t="shared" si="6"/>
      </c>
      <c r="O42" s="157">
        <f t="shared" si="7"/>
      </c>
      <c r="P42" s="157">
        <f t="shared" si="8"/>
      </c>
      <c r="Q42" s="157">
        <f t="shared" si="9"/>
      </c>
      <c r="R42" s="157">
        <f t="shared" si="10"/>
        <v>4299</v>
      </c>
      <c r="S42" s="157">
        <f t="shared" si="11"/>
      </c>
    </row>
    <row r="43" spans="1:19" ht="13.5">
      <c r="A43" s="39">
        <v>4</v>
      </c>
      <c r="B43" s="101">
        <v>224</v>
      </c>
      <c r="C43" s="105" t="s">
        <v>126</v>
      </c>
      <c r="D43" s="155">
        <v>8525</v>
      </c>
      <c r="E43" s="155">
        <v>8911</v>
      </c>
      <c r="F43" s="102">
        <f t="shared" si="19"/>
        <v>1.9527149772427952</v>
      </c>
      <c r="G43" s="103">
        <f t="shared" si="20"/>
        <v>4.527859237536647</v>
      </c>
      <c r="H43" s="104">
        <f t="shared" si="1"/>
        <v>386</v>
      </c>
      <c r="J43" s="157">
        <f t="shared" si="2"/>
      </c>
      <c r="K43" s="157">
        <f t="shared" si="3"/>
      </c>
      <c r="L43" s="157">
        <f t="shared" si="4"/>
      </c>
      <c r="M43" s="157">
        <f t="shared" si="5"/>
        <v>8525</v>
      </c>
      <c r="N43" s="157">
        <f t="shared" si="6"/>
      </c>
      <c r="O43" s="157">
        <f t="shared" si="7"/>
      </c>
      <c r="P43" s="157">
        <f t="shared" si="8"/>
      </c>
      <c r="Q43" s="157">
        <f t="shared" si="9"/>
      </c>
      <c r="R43" s="157">
        <f t="shared" si="10"/>
        <v>8911</v>
      </c>
      <c r="S43" s="157">
        <f t="shared" si="11"/>
      </c>
    </row>
    <row r="44" spans="1:19" ht="13.5">
      <c r="A44" s="39">
        <v>1</v>
      </c>
      <c r="B44" s="101">
        <v>225</v>
      </c>
      <c r="C44" s="105" t="s">
        <v>127</v>
      </c>
      <c r="D44" s="155">
        <v>4615</v>
      </c>
      <c r="E44" s="155">
        <v>3891</v>
      </c>
      <c r="F44" s="102">
        <f t="shared" si="19"/>
        <v>0.8526555915667958</v>
      </c>
      <c r="G44" s="103">
        <f t="shared" si="20"/>
        <v>-15.687973997833149</v>
      </c>
      <c r="H44" s="104">
        <f t="shared" si="1"/>
        <v>-724</v>
      </c>
      <c r="J44" s="157">
        <f t="shared" si="2"/>
        <v>4615</v>
      </c>
      <c r="K44" s="157">
        <f t="shared" si="3"/>
      </c>
      <c r="L44" s="157">
        <f t="shared" si="4"/>
      </c>
      <c r="M44" s="157">
        <f t="shared" si="5"/>
      </c>
      <c r="N44" s="157">
        <f t="shared" si="6"/>
      </c>
      <c r="O44" s="157">
        <f t="shared" si="7"/>
        <v>3891</v>
      </c>
      <c r="P44" s="157">
        <f t="shared" si="8"/>
      </c>
      <c r="Q44" s="157">
        <f t="shared" si="9"/>
      </c>
      <c r="R44" s="157">
        <f t="shared" si="10"/>
      </c>
      <c r="S44" s="157">
        <f t="shared" si="11"/>
      </c>
    </row>
    <row r="45" spans="1:19" ht="13.5">
      <c r="A45" s="39">
        <v>4</v>
      </c>
      <c r="B45" s="101">
        <v>226</v>
      </c>
      <c r="C45" s="105" t="s">
        <v>128</v>
      </c>
      <c r="D45" s="155">
        <v>10923</v>
      </c>
      <c r="E45" s="155">
        <v>12166</v>
      </c>
      <c r="F45" s="102">
        <f t="shared" si="19"/>
        <v>2.666000495245859</v>
      </c>
      <c r="G45" s="103">
        <f t="shared" si="20"/>
        <v>11.379657603222547</v>
      </c>
      <c r="H45" s="104">
        <f t="shared" si="1"/>
        <v>1243</v>
      </c>
      <c r="J45" s="157">
        <f t="shared" si="2"/>
      </c>
      <c r="K45" s="157">
        <f t="shared" si="3"/>
      </c>
      <c r="L45" s="157">
        <f t="shared" si="4"/>
      </c>
      <c r="M45" s="157">
        <f t="shared" si="5"/>
        <v>10923</v>
      </c>
      <c r="N45" s="157">
        <f t="shared" si="6"/>
      </c>
      <c r="O45" s="157">
        <f t="shared" si="7"/>
      </c>
      <c r="P45" s="157">
        <f t="shared" si="8"/>
      </c>
      <c r="Q45" s="157">
        <f t="shared" si="9"/>
      </c>
      <c r="R45" s="157">
        <f t="shared" si="10"/>
        <v>12166</v>
      </c>
      <c r="S45" s="157">
        <f t="shared" si="11"/>
      </c>
    </row>
    <row r="46" spans="1:19" ht="13.5">
      <c r="A46" s="39">
        <v>1</v>
      </c>
      <c r="B46" s="101">
        <v>301</v>
      </c>
      <c r="C46" s="101" t="s">
        <v>55</v>
      </c>
      <c r="D46" s="155">
        <v>67</v>
      </c>
      <c r="E46" s="155">
        <v>66</v>
      </c>
      <c r="F46" s="102">
        <f t="shared" si="19"/>
        <v>0.014462932162274098</v>
      </c>
      <c r="G46" s="103">
        <f t="shared" si="20"/>
        <v>-1.4925373134328401</v>
      </c>
      <c r="H46" s="104">
        <f t="shared" si="1"/>
        <v>-1</v>
      </c>
      <c r="J46" s="157">
        <f t="shared" si="2"/>
        <v>67</v>
      </c>
      <c r="K46" s="157">
        <f t="shared" si="3"/>
      </c>
      <c r="L46" s="157">
        <f t="shared" si="4"/>
      </c>
      <c r="M46" s="157">
        <f t="shared" si="5"/>
      </c>
      <c r="N46" s="157">
        <f t="shared" si="6"/>
      </c>
      <c r="O46" s="157">
        <f t="shared" si="7"/>
        <v>66</v>
      </c>
      <c r="P46" s="157">
        <f t="shared" si="8"/>
      </c>
      <c r="Q46" s="157">
        <f t="shared" si="9"/>
      </c>
      <c r="R46" s="157">
        <f t="shared" si="10"/>
      </c>
      <c r="S46" s="157">
        <f t="shared" si="11"/>
      </c>
    </row>
    <row r="47" spans="1:19" ht="13.5">
      <c r="A47" s="39">
        <v>1</v>
      </c>
      <c r="B47" s="101">
        <v>302</v>
      </c>
      <c r="C47" s="101" t="s">
        <v>56</v>
      </c>
      <c r="D47" s="155">
        <v>177</v>
      </c>
      <c r="E47" s="155">
        <v>185</v>
      </c>
      <c r="F47" s="102">
        <f t="shared" si="19"/>
        <v>0.04054003712152588</v>
      </c>
      <c r="G47" s="103">
        <f t="shared" si="20"/>
        <v>4.519774011299438</v>
      </c>
      <c r="H47" s="104">
        <f t="shared" si="1"/>
        <v>8</v>
      </c>
      <c r="J47" s="157">
        <f t="shared" si="2"/>
        <v>177</v>
      </c>
      <c r="K47" s="157">
        <f t="shared" si="3"/>
      </c>
      <c r="L47" s="157">
        <f t="shared" si="4"/>
      </c>
      <c r="M47" s="157">
        <f t="shared" si="5"/>
      </c>
      <c r="N47" s="157">
        <f t="shared" si="6"/>
      </c>
      <c r="O47" s="157">
        <f t="shared" si="7"/>
        <v>185</v>
      </c>
      <c r="P47" s="157">
        <f t="shared" si="8"/>
      </c>
      <c r="Q47" s="157">
        <f t="shared" si="9"/>
      </c>
      <c r="R47" s="157">
        <f t="shared" si="10"/>
      </c>
      <c r="S47" s="157">
        <f t="shared" si="11"/>
      </c>
    </row>
    <row r="48" spans="1:19" ht="13.5">
      <c r="A48" s="39">
        <v>1</v>
      </c>
      <c r="B48" s="101">
        <v>304</v>
      </c>
      <c r="C48" s="101" t="s">
        <v>57</v>
      </c>
      <c r="D48" s="155">
        <v>145</v>
      </c>
      <c r="E48" s="155">
        <v>150</v>
      </c>
      <c r="F48" s="102">
        <f t="shared" si="19"/>
        <v>0.03287030036880477</v>
      </c>
      <c r="G48" s="103">
        <f>(E48/D48-1)*100</f>
        <v>3.4482758620689724</v>
      </c>
      <c r="H48" s="104">
        <f t="shared" si="1"/>
        <v>5</v>
      </c>
      <c r="J48" s="157">
        <f t="shared" si="2"/>
        <v>145</v>
      </c>
      <c r="K48" s="157">
        <f t="shared" si="3"/>
      </c>
      <c r="L48" s="157">
        <f t="shared" si="4"/>
      </c>
      <c r="M48" s="157">
        <f t="shared" si="5"/>
      </c>
      <c r="N48" s="157">
        <f t="shared" si="6"/>
      </c>
      <c r="O48" s="157">
        <f t="shared" si="7"/>
        <v>150</v>
      </c>
      <c r="P48" s="157">
        <f t="shared" si="8"/>
      </c>
      <c r="Q48" s="157">
        <f t="shared" si="9"/>
      </c>
      <c r="R48" s="157">
        <f t="shared" si="10"/>
      </c>
      <c r="S48" s="157">
        <f t="shared" si="11"/>
      </c>
    </row>
    <row r="49" spans="1:19" ht="13.5">
      <c r="A49" s="39">
        <v>1</v>
      </c>
      <c r="B49" s="101">
        <v>305</v>
      </c>
      <c r="C49" s="101" t="s">
        <v>58</v>
      </c>
      <c r="D49" s="155">
        <v>134</v>
      </c>
      <c r="E49" s="155">
        <v>144</v>
      </c>
      <c r="F49" s="102">
        <f t="shared" si="19"/>
        <v>0.03155548835405258</v>
      </c>
      <c r="G49" s="103">
        <f>(E49/D49-1)*100</f>
        <v>7.462686567164178</v>
      </c>
      <c r="H49" s="104">
        <f t="shared" si="1"/>
        <v>10</v>
      </c>
      <c r="J49" s="157">
        <f t="shared" si="2"/>
        <v>134</v>
      </c>
      <c r="K49" s="157">
        <f t="shared" si="3"/>
      </c>
      <c r="L49" s="157">
        <f t="shared" si="4"/>
      </c>
      <c r="M49" s="157">
        <f t="shared" si="5"/>
      </c>
      <c r="N49" s="157">
        <f t="shared" si="6"/>
      </c>
      <c r="O49" s="157">
        <f t="shared" si="7"/>
        <v>144</v>
      </c>
      <c r="P49" s="157">
        <f t="shared" si="8"/>
      </c>
      <c r="Q49" s="157">
        <f t="shared" si="9"/>
      </c>
      <c r="R49" s="157">
        <f t="shared" si="10"/>
      </c>
      <c r="S49" s="157">
        <f t="shared" si="11"/>
      </c>
    </row>
    <row r="50" spans="1:19" ht="13.5">
      <c r="A50" s="39">
        <v>1</v>
      </c>
      <c r="B50" s="101">
        <v>306</v>
      </c>
      <c r="C50" s="101" t="s">
        <v>59</v>
      </c>
      <c r="D50" s="155">
        <v>514</v>
      </c>
      <c r="E50" s="155">
        <v>594</v>
      </c>
      <c r="F50" s="102">
        <f t="shared" si="19"/>
        <v>0.1301663894604669</v>
      </c>
      <c r="G50" s="103">
        <f>(E50/D50-1)*100</f>
        <v>15.56420233463034</v>
      </c>
      <c r="H50" s="104">
        <f t="shared" si="1"/>
        <v>80</v>
      </c>
      <c r="J50" s="157">
        <f t="shared" si="2"/>
        <v>514</v>
      </c>
      <c r="K50" s="157">
        <f t="shared" si="3"/>
      </c>
      <c r="L50" s="157">
        <f t="shared" si="4"/>
      </c>
      <c r="M50" s="157">
        <f t="shared" si="5"/>
      </c>
      <c r="N50" s="157">
        <f t="shared" si="6"/>
      </c>
      <c r="O50" s="157">
        <f t="shared" si="7"/>
        <v>594</v>
      </c>
      <c r="P50" s="157">
        <f t="shared" si="8"/>
      </c>
      <c r="Q50" s="157">
        <f t="shared" si="9"/>
      </c>
      <c r="R50" s="157">
        <f t="shared" si="10"/>
      </c>
      <c r="S50" s="157">
        <f t="shared" si="11"/>
      </c>
    </row>
    <row r="51" spans="1:19" ht="13.5">
      <c r="A51" s="39">
        <v>2</v>
      </c>
      <c r="B51" s="101">
        <v>325</v>
      </c>
      <c r="C51" s="101" t="s">
        <v>60</v>
      </c>
      <c r="D51" s="155">
        <v>1878</v>
      </c>
      <c r="E51" s="155">
        <v>1892</v>
      </c>
      <c r="F51" s="102">
        <f t="shared" si="19"/>
        <v>0.4146040553185242</v>
      </c>
      <c r="G51" s="103">
        <f>(E51/D51-1)*100</f>
        <v>0.7454739084131967</v>
      </c>
      <c r="H51" s="104">
        <f t="shared" si="1"/>
        <v>14</v>
      </c>
      <c r="J51" s="157">
        <f t="shared" si="2"/>
      </c>
      <c r="K51" s="157">
        <f t="shared" si="3"/>
        <v>1878</v>
      </c>
      <c r="L51" s="157">
        <f t="shared" si="4"/>
      </c>
      <c r="M51" s="157">
        <f t="shared" si="5"/>
      </c>
      <c r="N51" s="157">
        <f t="shared" si="6"/>
      </c>
      <c r="O51" s="157">
        <f t="shared" si="7"/>
      </c>
      <c r="P51" s="157">
        <f t="shared" si="8"/>
        <v>1892</v>
      </c>
      <c r="Q51" s="157">
        <f t="shared" si="9"/>
      </c>
      <c r="R51" s="157">
        <f t="shared" si="10"/>
      </c>
      <c r="S51" s="157">
        <f t="shared" si="11"/>
      </c>
    </row>
    <row r="52" spans="1:19" ht="13.5">
      <c r="A52" s="39">
        <v>2</v>
      </c>
      <c r="B52" s="101">
        <v>341</v>
      </c>
      <c r="C52" s="101" t="s">
        <v>61</v>
      </c>
      <c r="D52" s="155">
        <v>3841</v>
      </c>
      <c r="E52" s="155">
        <v>3918</v>
      </c>
      <c r="F52" s="102">
        <f t="shared" si="19"/>
        <v>0.8585722456331806</v>
      </c>
      <c r="G52" s="103">
        <f>(E52/D52-1)*100</f>
        <v>2.004686279614676</v>
      </c>
      <c r="H52" s="104">
        <f t="shared" si="1"/>
        <v>77</v>
      </c>
      <c r="J52" s="157">
        <f t="shared" si="2"/>
      </c>
      <c r="K52" s="157">
        <f t="shared" si="3"/>
        <v>3841</v>
      </c>
      <c r="L52" s="157">
        <f t="shared" si="4"/>
      </c>
      <c r="M52" s="157">
        <f t="shared" si="5"/>
      </c>
      <c r="N52" s="157">
        <f t="shared" si="6"/>
      </c>
      <c r="O52" s="157">
        <f t="shared" si="7"/>
      </c>
      <c r="P52" s="157">
        <f t="shared" si="8"/>
        <v>3918</v>
      </c>
      <c r="Q52" s="157">
        <f t="shared" si="9"/>
      </c>
      <c r="R52" s="157">
        <f t="shared" si="10"/>
      </c>
      <c r="S52" s="157">
        <f t="shared" si="11"/>
      </c>
    </row>
    <row r="53" spans="1:19" ht="13.5">
      <c r="A53" s="39">
        <v>2</v>
      </c>
      <c r="B53" s="101">
        <v>342</v>
      </c>
      <c r="C53" s="101" t="s">
        <v>62</v>
      </c>
      <c r="D53" s="155">
        <v>6601</v>
      </c>
      <c r="E53" s="155">
        <v>6665</v>
      </c>
      <c r="F53" s="102">
        <f t="shared" si="19"/>
        <v>1.460537013053892</v>
      </c>
      <c r="G53" s="103">
        <f aca="true" t="shared" si="21" ref="G53:G71">(E53/D53-1)*100</f>
        <v>0.9695500681714986</v>
      </c>
      <c r="H53" s="104">
        <f t="shared" si="1"/>
        <v>64</v>
      </c>
      <c r="J53" s="157">
        <f t="shared" si="2"/>
      </c>
      <c r="K53" s="157">
        <f t="shared" si="3"/>
        <v>6601</v>
      </c>
      <c r="L53" s="157">
        <f t="shared" si="4"/>
      </c>
      <c r="M53" s="157">
        <f t="shared" si="5"/>
      </c>
      <c r="N53" s="157">
        <f t="shared" si="6"/>
      </c>
      <c r="O53" s="157">
        <f t="shared" si="7"/>
      </c>
      <c r="P53" s="157">
        <f t="shared" si="8"/>
        <v>6665</v>
      </c>
      <c r="Q53" s="157">
        <f t="shared" si="9"/>
      </c>
      <c r="R53" s="157">
        <f t="shared" si="10"/>
      </c>
      <c r="S53" s="157">
        <f t="shared" si="11"/>
      </c>
    </row>
    <row r="54" spans="1:19" ht="13.5">
      <c r="A54" s="39">
        <v>2</v>
      </c>
      <c r="B54" s="101">
        <v>344</v>
      </c>
      <c r="C54" s="101" t="s">
        <v>63</v>
      </c>
      <c r="D54" s="155">
        <v>2751</v>
      </c>
      <c r="E54" s="155">
        <v>2959</v>
      </c>
      <c r="F54" s="102">
        <f t="shared" si="19"/>
        <v>0.6484214586086221</v>
      </c>
      <c r="G54" s="103">
        <f t="shared" si="21"/>
        <v>7.560886950199919</v>
      </c>
      <c r="H54" s="104">
        <f t="shared" si="1"/>
        <v>208</v>
      </c>
      <c r="J54" s="157">
        <f t="shared" si="2"/>
      </c>
      <c r="K54" s="157">
        <f t="shared" si="3"/>
        <v>2751</v>
      </c>
      <c r="L54" s="157">
        <f t="shared" si="4"/>
      </c>
      <c r="M54" s="157">
        <f t="shared" si="5"/>
      </c>
      <c r="N54" s="157">
        <f t="shared" si="6"/>
      </c>
      <c r="O54" s="157">
        <f t="shared" si="7"/>
      </c>
      <c r="P54" s="157">
        <f t="shared" si="8"/>
        <v>2959</v>
      </c>
      <c r="Q54" s="157">
        <f t="shared" si="9"/>
      </c>
      <c r="R54" s="157">
        <f t="shared" si="10"/>
      </c>
      <c r="S54" s="157">
        <f t="shared" si="11"/>
      </c>
    </row>
    <row r="55" spans="1:19" ht="13.5">
      <c r="A55" s="39">
        <v>2</v>
      </c>
      <c r="B55" s="101">
        <v>361</v>
      </c>
      <c r="C55" s="101" t="s">
        <v>64</v>
      </c>
      <c r="D55" s="155">
        <v>1592</v>
      </c>
      <c r="E55" s="155">
        <v>1598</v>
      </c>
      <c r="F55" s="102">
        <f t="shared" si="19"/>
        <v>0.3501782665956668</v>
      </c>
      <c r="G55" s="103">
        <f t="shared" si="21"/>
        <v>0.37688442211054607</v>
      </c>
      <c r="H55" s="104">
        <f t="shared" si="1"/>
        <v>6</v>
      </c>
      <c r="J55" s="157">
        <f t="shared" si="2"/>
      </c>
      <c r="K55" s="157">
        <f t="shared" si="3"/>
        <v>1592</v>
      </c>
      <c r="L55" s="157">
        <f t="shared" si="4"/>
      </c>
      <c r="M55" s="157">
        <f t="shared" si="5"/>
      </c>
      <c r="N55" s="157">
        <f t="shared" si="6"/>
      </c>
      <c r="O55" s="157">
        <f t="shared" si="7"/>
      </c>
      <c r="P55" s="157">
        <f t="shared" si="8"/>
        <v>1598</v>
      </c>
      <c r="Q55" s="157">
        <f t="shared" si="9"/>
      </c>
      <c r="R55" s="157">
        <f t="shared" si="10"/>
      </c>
      <c r="S55" s="157">
        <f t="shared" si="11"/>
      </c>
    </row>
    <row r="56" spans="1:19" ht="13.5">
      <c r="A56" s="39">
        <v>2</v>
      </c>
      <c r="B56" s="101">
        <v>381</v>
      </c>
      <c r="C56" s="101" t="s">
        <v>65</v>
      </c>
      <c r="D56" s="155">
        <v>2850</v>
      </c>
      <c r="E56" s="155">
        <v>2812</v>
      </c>
      <c r="F56" s="102">
        <f t="shared" si="19"/>
        <v>0.6162085642471935</v>
      </c>
      <c r="G56" s="103">
        <f t="shared" si="21"/>
        <v>-1.3333333333333308</v>
      </c>
      <c r="H56" s="104">
        <f t="shared" si="1"/>
        <v>-38</v>
      </c>
      <c r="J56" s="157">
        <f t="shared" si="2"/>
      </c>
      <c r="K56" s="157">
        <f t="shared" si="3"/>
        <v>2850</v>
      </c>
      <c r="L56" s="157">
        <f t="shared" si="4"/>
      </c>
      <c r="M56" s="157">
        <f t="shared" si="5"/>
      </c>
      <c r="N56" s="157">
        <f t="shared" si="6"/>
      </c>
      <c r="O56" s="157">
        <f t="shared" si="7"/>
      </c>
      <c r="P56" s="157">
        <f t="shared" si="8"/>
        <v>2812</v>
      </c>
      <c r="Q56" s="157">
        <f t="shared" si="9"/>
      </c>
      <c r="R56" s="157">
        <f t="shared" si="10"/>
      </c>
      <c r="S56" s="157">
        <f t="shared" si="11"/>
      </c>
    </row>
    <row r="57" spans="1:19" ht="13.5">
      <c r="A57" s="39">
        <v>3</v>
      </c>
      <c r="B57" s="101">
        <v>383</v>
      </c>
      <c r="C57" s="101" t="s">
        <v>66</v>
      </c>
      <c r="D57" s="155">
        <v>977</v>
      </c>
      <c r="E57" s="155">
        <v>925</v>
      </c>
      <c r="F57" s="102">
        <f t="shared" si="19"/>
        <v>0.20270018560762942</v>
      </c>
      <c r="G57" s="103">
        <f t="shared" si="21"/>
        <v>-5.322415557830096</v>
      </c>
      <c r="H57" s="104">
        <f t="shared" si="1"/>
        <v>-52</v>
      </c>
      <c r="J57" s="157">
        <f t="shared" si="2"/>
      </c>
      <c r="K57" s="157">
        <f t="shared" si="3"/>
      </c>
      <c r="L57" s="157">
        <f t="shared" si="4"/>
        <v>977</v>
      </c>
      <c r="M57" s="157">
        <f t="shared" si="5"/>
      </c>
      <c r="N57" s="157">
        <f t="shared" si="6"/>
      </c>
      <c r="O57" s="157">
        <f t="shared" si="7"/>
      </c>
      <c r="P57" s="157">
        <f t="shared" si="8"/>
      </c>
      <c r="Q57" s="157">
        <f t="shared" si="9"/>
        <v>925</v>
      </c>
      <c r="R57" s="157">
        <f t="shared" si="10"/>
      </c>
      <c r="S57" s="157">
        <f t="shared" si="11"/>
      </c>
    </row>
    <row r="58" spans="1:19" ht="13.5">
      <c r="A58" s="39">
        <v>4</v>
      </c>
      <c r="B58" s="101">
        <v>401</v>
      </c>
      <c r="C58" s="101" t="s">
        <v>67</v>
      </c>
      <c r="D58" s="155">
        <v>1656</v>
      </c>
      <c r="E58" s="155">
        <v>1667</v>
      </c>
      <c r="F58" s="102">
        <f t="shared" si="19"/>
        <v>0.365298604765317</v>
      </c>
      <c r="G58" s="103">
        <f t="shared" si="21"/>
        <v>0.6642512077294604</v>
      </c>
      <c r="H58" s="104">
        <f t="shared" si="1"/>
        <v>11</v>
      </c>
      <c r="J58" s="157">
        <f t="shared" si="2"/>
      </c>
      <c r="K58" s="157">
        <f t="shared" si="3"/>
      </c>
      <c r="L58" s="157">
        <f t="shared" si="4"/>
      </c>
      <c r="M58" s="157">
        <f t="shared" si="5"/>
        <v>1656</v>
      </c>
      <c r="N58" s="157">
        <f t="shared" si="6"/>
      </c>
      <c r="O58" s="157">
        <f t="shared" si="7"/>
      </c>
      <c r="P58" s="157">
        <f t="shared" si="8"/>
      </c>
      <c r="Q58" s="157">
        <f t="shared" si="9"/>
      </c>
      <c r="R58" s="157">
        <f t="shared" si="10"/>
        <v>1667</v>
      </c>
      <c r="S58" s="157">
        <f t="shared" si="11"/>
      </c>
    </row>
    <row r="59" spans="1:19" ht="13.5">
      <c r="A59" s="39">
        <v>4</v>
      </c>
      <c r="B59" s="101">
        <v>402</v>
      </c>
      <c r="C59" s="101" t="s">
        <v>68</v>
      </c>
      <c r="D59" s="155">
        <v>6088</v>
      </c>
      <c r="E59" s="155">
        <v>6494</v>
      </c>
      <c r="F59" s="102">
        <f t="shared" si="19"/>
        <v>1.4230648706334545</v>
      </c>
      <c r="G59" s="103">
        <f t="shared" si="21"/>
        <v>6.668856767411291</v>
      </c>
      <c r="H59" s="104">
        <f t="shared" si="1"/>
        <v>406</v>
      </c>
      <c r="J59" s="157">
        <f t="shared" si="2"/>
      </c>
      <c r="K59" s="157">
        <f t="shared" si="3"/>
      </c>
      <c r="L59" s="157">
        <f t="shared" si="4"/>
      </c>
      <c r="M59" s="157">
        <f t="shared" si="5"/>
        <v>6088</v>
      </c>
      <c r="N59" s="157">
        <f t="shared" si="6"/>
      </c>
      <c r="O59" s="157">
        <f t="shared" si="7"/>
      </c>
      <c r="P59" s="157">
        <f t="shared" si="8"/>
      </c>
      <c r="Q59" s="157">
        <f t="shared" si="9"/>
      </c>
      <c r="R59" s="157">
        <f t="shared" si="10"/>
        <v>6494</v>
      </c>
      <c r="S59" s="157">
        <f t="shared" si="11"/>
      </c>
    </row>
    <row r="60" spans="1:19" ht="13.5">
      <c r="A60" s="39">
        <v>4</v>
      </c>
      <c r="B60" s="101">
        <v>424</v>
      </c>
      <c r="C60" s="101" t="s">
        <v>69</v>
      </c>
      <c r="D60" s="155">
        <v>7698</v>
      </c>
      <c r="E60" s="155">
        <v>8276</v>
      </c>
      <c r="F60" s="102">
        <f t="shared" si="19"/>
        <v>1.813564039014855</v>
      </c>
      <c r="G60" s="103">
        <f t="shared" si="21"/>
        <v>7.508443751623806</v>
      </c>
      <c r="H60" s="104">
        <f t="shared" si="1"/>
        <v>578</v>
      </c>
      <c r="J60" s="157">
        <f t="shared" si="2"/>
      </c>
      <c r="K60" s="157">
        <f t="shared" si="3"/>
      </c>
      <c r="L60" s="157">
        <f t="shared" si="4"/>
      </c>
      <c r="M60" s="157">
        <f t="shared" si="5"/>
        <v>7698</v>
      </c>
      <c r="N60" s="157">
        <f t="shared" si="6"/>
      </c>
      <c r="O60" s="157">
        <f t="shared" si="7"/>
      </c>
      <c r="P60" s="157">
        <f t="shared" si="8"/>
      </c>
      <c r="Q60" s="157">
        <f t="shared" si="9"/>
      </c>
      <c r="R60" s="157">
        <f t="shared" si="10"/>
        <v>8276</v>
      </c>
      <c r="S60" s="157">
        <f t="shared" si="11"/>
      </c>
    </row>
    <row r="61" spans="1:19" ht="13.5">
      <c r="A61" s="39">
        <v>4</v>
      </c>
      <c r="B61" s="101">
        <v>426</v>
      </c>
      <c r="C61" s="101" t="s">
        <v>70</v>
      </c>
      <c r="D61" s="155">
        <v>632</v>
      </c>
      <c r="E61" s="155">
        <v>611</v>
      </c>
      <c r="F61" s="102">
        <f t="shared" si="19"/>
        <v>0.13389169016893143</v>
      </c>
      <c r="G61" s="103">
        <f t="shared" si="21"/>
        <v>-3.322784810126578</v>
      </c>
      <c r="H61" s="104">
        <f t="shared" si="1"/>
        <v>-21</v>
      </c>
      <c r="J61" s="157">
        <f t="shared" si="2"/>
      </c>
      <c r="K61" s="157">
        <f t="shared" si="3"/>
      </c>
      <c r="L61" s="157">
        <f t="shared" si="4"/>
      </c>
      <c r="M61" s="157">
        <f t="shared" si="5"/>
        <v>632</v>
      </c>
      <c r="N61" s="157">
        <f t="shared" si="6"/>
      </c>
      <c r="O61" s="157">
        <f t="shared" si="7"/>
      </c>
      <c r="P61" s="157">
        <f t="shared" si="8"/>
      </c>
      <c r="Q61" s="157">
        <f t="shared" si="9"/>
      </c>
      <c r="R61" s="157">
        <f t="shared" si="10"/>
        <v>611</v>
      </c>
      <c r="S61" s="157">
        <f t="shared" si="11"/>
      </c>
    </row>
    <row r="62" spans="1:19" ht="13.5">
      <c r="A62" s="39">
        <v>4</v>
      </c>
      <c r="B62" s="101">
        <v>429</v>
      </c>
      <c r="C62" s="105" t="s">
        <v>132</v>
      </c>
      <c r="D62" s="155">
        <v>699</v>
      </c>
      <c r="E62" s="155">
        <v>664</v>
      </c>
      <c r="F62" s="102">
        <f t="shared" si="19"/>
        <v>0.14550586296590912</v>
      </c>
      <c r="G62" s="103">
        <f t="shared" si="21"/>
        <v>-5.007153075822601</v>
      </c>
      <c r="H62" s="104">
        <f t="shared" si="1"/>
        <v>-35</v>
      </c>
      <c r="J62" s="157">
        <f t="shared" si="2"/>
      </c>
      <c r="K62" s="157">
        <f t="shared" si="3"/>
      </c>
      <c r="L62" s="157">
        <f t="shared" si="4"/>
      </c>
      <c r="M62" s="157">
        <f t="shared" si="5"/>
        <v>699</v>
      </c>
      <c r="N62" s="157">
        <f t="shared" si="6"/>
      </c>
      <c r="O62" s="157">
        <f t="shared" si="7"/>
      </c>
      <c r="P62" s="157">
        <f t="shared" si="8"/>
      </c>
      <c r="Q62" s="157">
        <f t="shared" si="9"/>
      </c>
      <c r="R62" s="157">
        <f t="shared" si="10"/>
        <v>664</v>
      </c>
      <c r="S62" s="157">
        <f t="shared" si="11"/>
      </c>
    </row>
    <row r="63" spans="1:19" ht="13.5">
      <c r="A63" s="39">
        <v>4</v>
      </c>
      <c r="B63" s="101">
        <v>461</v>
      </c>
      <c r="C63" s="101" t="s">
        <v>71</v>
      </c>
      <c r="D63" s="155">
        <v>3652</v>
      </c>
      <c r="E63" s="155">
        <v>4194</v>
      </c>
      <c r="F63" s="102">
        <f t="shared" si="19"/>
        <v>0.9190535983117815</v>
      </c>
      <c r="G63" s="103">
        <f t="shared" si="21"/>
        <v>14.841182913472073</v>
      </c>
      <c r="H63" s="104">
        <f t="shared" si="1"/>
        <v>542</v>
      </c>
      <c r="J63" s="157">
        <f t="shared" si="2"/>
      </c>
      <c r="K63" s="157">
        <f t="shared" si="3"/>
      </c>
      <c r="L63" s="157">
        <f t="shared" si="4"/>
      </c>
      <c r="M63" s="157">
        <f t="shared" si="5"/>
        <v>3652</v>
      </c>
      <c r="N63" s="157">
        <f t="shared" si="6"/>
      </c>
      <c r="O63" s="157">
        <f t="shared" si="7"/>
      </c>
      <c r="P63" s="157">
        <f t="shared" si="8"/>
      </c>
      <c r="Q63" s="157">
        <f t="shared" si="9"/>
      </c>
      <c r="R63" s="157">
        <f t="shared" si="10"/>
        <v>4194</v>
      </c>
      <c r="S63" s="157">
        <f t="shared" si="11"/>
      </c>
    </row>
    <row r="64" spans="1:19" ht="13.5">
      <c r="A64" s="39">
        <v>5</v>
      </c>
      <c r="B64" s="101">
        <v>503</v>
      </c>
      <c r="C64" s="101" t="s">
        <v>72</v>
      </c>
      <c r="D64" s="155">
        <v>2415</v>
      </c>
      <c r="E64" s="155">
        <v>2528</v>
      </c>
      <c r="F64" s="102">
        <f t="shared" si="19"/>
        <v>0.5539741288822564</v>
      </c>
      <c r="G64" s="103">
        <f t="shared" si="21"/>
        <v>4.6790890269151175</v>
      </c>
      <c r="H64" s="104">
        <f t="shared" si="1"/>
        <v>113</v>
      </c>
      <c r="J64" s="157">
        <f t="shared" si="2"/>
      </c>
      <c r="K64" s="157">
        <f t="shared" si="3"/>
      </c>
      <c r="L64" s="157">
        <f t="shared" si="4"/>
      </c>
      <c r="M64" s="157">
        <f t="shared" si="5"/>
      </c>
      <c r="N64" s="157">
        <f t="shared" si="6"/>
        <v>2415</v>
      </c>
      <c r="O64" s="157">
        <f t="shared" si="7"/>
      </c>
      <c r="P64" s="157">
        <f t="shared" si="8"/>
      </c>
      <c r="Q64" s="157">
        <f t="shared" si="9"/>
      </c>
      <c r="R64" s="157">
        <f t="shared" si="10"/>
      </c>
      <c r="S64" s="157">
        <f t="shared" si="11"/>
        <v>2528</v>
      </c>
    </row>
    <row r="65" spans="3:19" ht="13.5">
      <c r="C65" s="139"/>
      <c r="D65" s="140" t="s">
        <v>152</v>
      </c>
      <c r="E65" s="148" t="s">
        <v>153</v>
      </c>
      <c r="F65" s="102"/>
      <c r="G65" s="103"/>
      <c r="H65" s="104"/>
      <c r="J65" s="39">
        <f>SUM(J13:J64)</f>
        <v>8764</v>
      </c>
      <c r="K65" s="39">
        <f>SUM(K13:K64)</f>
        <v>120366</v>
      </c>
      <c r="L65" s="39">
        <f>SUM(L17:L64)+L13</f>
        <v>49706</v>
      </c>
      <c r="M65" s="39">
        <f>SUM(M13:M64)</f>
        <v>153181</v>
      </c>
      <c r="N65" s="39">
        <f>SUM(N13:N64)</f>
        <v>114931</v>
      </c>
      <c r="O65" s="39">
        <f>SUM(O13:O64)</f>
        <v>8161</v>
      </c>
      <c r="P65" s="39">
        <f>SUM(P13:P64)</f>
        <v>123310</v>
      </c>
      <c r="Q65" s="39">
        <f>SUM(Q17:Q64)+Q13</f>
        <v>49208</v>
      </c>
      <c r="R65" s="39">
        <f>SUM(R13:R64)</f>
        <v>160337</v>
      </c>
      <c r="S65" s="39">
        <f>SUM(S18:S64)</f>
        <v>115323</v>
      </c>
    </row>
    <row r="66" spans="3:8" ht="13.5">
      <c r="C66" s="141" t="s">
        <v>140</v>
      </c>
      <c r="D66" s="142">
        <f>J65</f>
        <v>8764</v>
      </c>
      <c r="E66" s="149">
        <f>O65</f>
        <v>8161</v>
      </c>
      <c r="F66" s="102">
        <f t="shared" si="19"/>
        <v>1.7883634753987714</v>
      </c>
      <c r="G66" s="103">
        <f t="shared" si="21"/>
        <v>-6.88041989958923</v>
      </c>
      <c r="H66" s="104">
        <f t="shared" si="1"/>
        <v>-603</v>
      </c>
    </row>
    <row r="67" spans="3:8" ht="13.5">
      <c r="C67" s="141" t="s">
        <v>114</v>
      </c>
      <c r="D67" s="144">
        <f>K65</f>
        <v>120366</v>
      </c>
      <c r="E67" s="149">
        <f>P65</f>
        <v>123310</v>
      </c>
      <c r="F67" s="102">
        <f t="shared" si="19"/>
        <v>27.021578256515443</v>
      </c>
      <c r="G67" s="103">
        <f t="shared" si="21"/>
        <v>2.445873419404143</v>
      </c>
      <c r="H67" s="104">
        <f t="shared" si="1"/>
        <v>2944</v>
      </c>
    </row>
    <row r="68" spans="3:8" ht="13.5">
      <c r="C68" s="141" t="s">
        <v>115</v>
      </c>
      <c r="D68" s="144">
        <f>L65</f>
        <v>49706</v>
      </c>
      <c r="E68" s="149">
        <f>Q65</f>
        <v>49208</v>
      </c>
      <c r="F68" s="102">
        <f t="shared" si="19"/>
        <v>10.783211603654301</v>
      </c>
      <c r="G68" s="103">
        <f t="shared" si="21"/>
        <v>-1.0018911197843372</v>
      </c>
      <c r="H68" s="104">
        <f t="shared" si="1"/>
        <v>-498</v>
      </c>
    </row>
    <row r="69" spans="3:8" ht="13.5">
      <c r="C69" s="141" t="s">
        <v>141</v>
      </c>
      <c r="D69" s="144">
        <f>M65</f>
        <v>153181</v>
      </c>
      <c r="E69" s="149">
        <f>R65</f>
        <v>160337</v>
      </c>
      <c r="F69" s="102">
        <f t="shared" si="19"/>
        <v>35.135502334887</v>
      </c>
      <c r="G69" s="103">
        <f t="shared" si="21"/>
        <v>4.671597652450377</v>
      </c>
      <c r="H69" s="104">
        <f t="shared" si="1"/>
        <v>7156</v>
      </c>
    </row>
    <row r="70" spans="3:8" ht="13.5">
      <c r="C70" s="141" t="s">
        <v>116</v>
      </c>
      <c r="D70" s="144">
        <f>N65</f>
        <v>114931</v>
      </c>
      <c r="E70" s="149">
        <f>S65</f>
        <v>115323</v>
      </c>
      <c r="F70" s="102">
        <f t="shared" si="19"/>
        <v>25.271344329544483</v>
      </c>
      <c r="G70" s="103">
        <f t="shared" si="21"/>
        <v>0.34107420974323066</v>
      </c>
      <c r="H70" s="104">
        <f t="shared" si="1"/>
        <v>392</v>
      </c>
    </row>
    <row r="71" spans="3:8" ht="13.5">
      <c r="C71" s="171" t="s">
        <v>163</v>
      </c>
      <c r="D71" s="146">
        <f>SUM(D66:D70)</f>
        <v>446948</v>
      </c>
      <c r="E71" s="150">
        <f>SUM(E66:E70)</f>
        <v>456339</v>
      </c>
      <c r="F71" s="102">
        <f t="shared" si="19"/>
        <v>100</v>
      </c>
      <c r="G71" s="103">
        <f t="shared" si="21"/>
        <v>2.1011392824221264</v>
      </c>
      <c r="H71" s="104">
        <f t="shared" si="1"/>
        <v>9391</v>
      </c>
    </row>
    <row r="74" spans="1:5" ht="13.5">
      <c r="A74" s="55"/>
      <c r="D74" s="57"/>
      <c r="E74" s="57"/>
    </row>
    <row r="75" ht="13.5">
      <c r="A75" s="55" t="s">
        <v>149</v>
      </c>
    </row>
    <row r="76" spans="1:10" ht="13.5">
      <c r="A76" s="159">
        <v>4</v>
      </c>
      <c r="B76" s="159">
        <v>213</v>
      </c>
      <c r="C76" s="159" t="s">
        <v>48</v>
      </c>
      <c r="D76" s="164">
        <v>21169</v>
      </c>
      <c r="E76" s="164">
        <v>22984</v>
      </c>
      <c r="F76" s="161">
        <v>5.036606557844059</v>
      </c>
      <c r="G76" s="162">
        <v>8.573857999905531</v>
      </c>
      <c r="H76" s="163">
        <v>1815</v>
      </c>
      <c r="J76" s="55" t="s">
        <v>178</v>
      </c>
    </row>
    <row r="77" spans="1:8" ht="13.5">
      <c r="A77" s="159">
        <v>4</v>
      </c>
      <c r="B77" s="159">
        <v>226</v>
      </c>
      <c r="C77" s="159" t="s">
        <v>128</v>
      </c>
      <c r="D77" s="164">
        <v>10923</v>
      </c>
      <c r="E77" s="164">
        <v>12166</v>
      </c>
      <c r="F77" s="161">
        <v>2.666000495245859</v>
      </c>
      <c r="G77" s="162">
        <v>11.379657603222547</v>
      </c>
      <c r="H77" s="163">
        <v>1243</v>
      </c>
    </row>
    <row r="78" spans="1:10" ht="13.5">
      <c r="A78" s="159">
        <v>2</v>
      </c>
      <c r="B78" s="159">
        <v>207</v>
      </c>
      <c r="C78" s="159" t="s">
        <v>42</v>
      </c>
      <c r="D78" s="164">
        <v>17747</v>
      </c>
      <c r="E78" s="164">
        <v>18745</v>
      </c>
      <c r="F78" s="161">
        <v>4.107691869421636</v>
      </c>
      <c r="G78" s="162">
        <v>5.623485659548089</v>
      </c>
      <c r="H78" s="163">
        <v>998</v>
      </c>
      <c r="J78" s="55" t="s">
        <v>179</v>
      </c>
    </row>
    <row r="79" spans="1:8" ht="13.5">
      <c r="A79" s="159">
        <v>5</v>
      </c>
      <c r="B79" s="159">
        <v>221</v>
      </c>
      <c r="C79" s="159" t="s">
        <v>54</v>
      </c>
      <c r="D79" s="164">
        <v>20460</v>
      </c>
      <c r="E79" s="164">
        <v>21188</v>
      </c>
      <c r="F79" s="161">
        <v>4.64303949476157</v>
      </c>
      <c r="G79" s="162">
        <v>3.558162267839693</v>
      </c>
      <c r="H79" s="163">
        <v>728</v>
      </c>
    </row>
    <row r="80" spans="1:10" ht="13.5">
      <c r="A80" s="159">
        <v>2</v>
      </c>
      <c r="B80" s="159">
        <v>220</v>
      </c>
      <c r="C80" s="159" t="s">
        <v>53</v>
      </c>
      <c r="D80" s="164">
        <v>8582</v>
      </c>
      <c r="E80" s="164">
        <v>9249</v>
      </c>
      <c r="F80" s="161">
        <v>2.0267827207405023</v>
      </c>
      <c r="G80" s="162">
        <v>7.772081099976691</v>
      </c>
      <c r="H80" s="163">
        <v>667</v>
      </c>
      <c r="J80" s="55" t="s">
        <v>180</v>
      </c>
    </row>
    <row r="81" spans="1:8" ht="13.5">
      <c r="A81" s="159">
        <v>4</v>
      </c>
      <c r="B81" s="159">
        <v>424</v>
      </c>
      <c r="C81" s="159" t="s">
        <v>69</v>
      </c>
      <c r="D81" s="164">
        <v>7698</v>
      </c>
      <c r="E81" s="164">
        <v>8276</v>
      </c>
      <c r="F81" s="161">
        <v>1.813564039014855</v>
      </c>
      <c r="G81" s="162">
        <v>7.508443751623806</v>
      </c>
      <c r="H81" s="163">
        <v>578</v>
      </c>
    </row>
    <row r="82" spans="1:8" ht="13.5">
      <c r="A82" s="159">
        <v>4</v>
      </c>
      <c r="B82" s="159">
        <v>212</v>
      </c>
      <c r="C82" s="159" t="s">
        <v>47</v>
      </c>
      <c r="D82" s="164">
        <v>11175</v>
      </c>
      <c r="E82" s="164">
        <v>11723</v>
      </c>
      <c r="F82" s="161">
        <v>2.5689235414899887</v>
      </c>
      <c r="G82" s="162">
        <v>4.903803131991058</v>
      </c>
      <c r="H82" s="163">
        <v>548</v>
      </c>
    </row>
    <row r="83" spans="1:8" ht="13.5">
      <c r="A83" s="159">
        <v>4</v>
      </c>
      <c r="B83" s="159">
        <v>461</v>
      </c>
      <c r="C83" s="159" t="s">
        <v>71</v>
      </c>
      <c r="D83" s="164">
        <v>3652</v>
      </c>
      <c r="E83" s="164">
        <v>4194</v>
      </c>
      <c r="F83" s="161">
        <v>0.9190535983117815</v>
      </c>
      <c r="G83" s="162">
        <v>14.841182913472073</v>
      </c>
      <c r="H83" s="163">
        <v>542</v>
      </c>
    </row>
    <row r="84" spans="1:8" ht="13.5">
      <c r="A84" s="159">
        <v>4</v>
      </c>
      <c r="B84" s="159">
        <v>223</v>
      </c>
      <c r="C84" s="159" t="s">
        <v>125</v>
      </c>
      <c r="D84" s="164">
        <v>3775</v>
      </c>
      <c r="E84" s="164">
        <v>4299</v>
      </c>
      <c r="F84" s="161">
        <v>0.9420628085699447</v>
      </c>
      <c r="G84" s="162">
        <v>13.880794701986755</v>
      </c>
      <c r="H84" s="163">
        <v>524</v>
      </c>
    </row>
    <row r="85" spans="1:8" ht="13.5">
      <c r="A85" s="159">
        <v>4</v>
      </c>
      <c r="B85" s="159">
        <v>216</v>
      </c>
      <c r="C85" s="159" t="s">
        <v>51</v>
      </c>
      <c r="D85" s="164">
        <v>13505</v>
      </c>
      <c r="E85" s="164">
        <v>13937</v>
      </c>
      <c r="F85" s="161">
        <v>3.0540891749335475</v>
      </c>
      <c r="G85" s="162">
        <v>3.198815253609766</v>
      </c>
      <c r="H85" s="163">
        <v>432</v>
      </c>
    </row>
    <row r="86" spans="1:8" ht="13.5">
      <c r="A86" s="159">
        <v>2</v>
      </c>
      <c r="B86" s="159">
        <v>210</v>
      </c>
      <c r="C86" s="159" t="s">
        <v>45</v>
      </c>
      <c r="D86" s="164">
        <v>36110</v>
      </c>
      <c r="E86" s="164">
        <v>36533</v>
      </c>
      <c r="F86" s="161">
        <v>8.005671222490298</v>
      </c>
      <c r="G86" s="162">
        <v>1.171420659097211</v>
      </c>
      <c r="H86" s="163">
        <v>423</v>
      </c>
    </row>
    <row r="87" spans="1:8" ht="13.5">
      <c r="A87" s="159">
        <v>4</v>
      </c>
      <c r="B87" s="159">
        <v>402</v>
      </c>
      <c r="C87" s="159" t="s">
        <v>68</v>
      </c>
      <c r="D87" s="164">
        <v>6088</v>
      </c>
      <c r="E87" s="164">
        <v>6494</v>
      </c>
      <c r="F87" s="161">
        <v>1.4230648706334545</v>
      </c>
      <c r="G87" s="162">
        <v>6.668856767411291</v>
      </c>
      <c r="H87" s="163">
        <v>406</v>
      </c>
    </row>
    <row r="88" spans="1:8" ht="13.5">
      <c r="A88" s="159">
        <v>2</v>
      </c>
      <c r="B88" s="159">
        <v>206</v>
      </c>
      <c r="C88" s="159" t="s">
        <v>41</v>
      </c>
      <c r="D88" s="164">
        <v>7984</v>
      </c>
      <c r="E88" s="164">
        <v>8380</v>
      </c>
      <c r="F88" s="161">
        <v>1.8363541139372264</v>
      </c>
      <c r="G88" s="162">
        <v>4.959919839679361</v>
      </c>
      <c r="H88" s="163">
        <v>396</v>
      </c>
    </row>
    <row r="89" spans="1:8" ht="13.5">
      <c r="A89" s="159">
        <v>4</v>
      </c>
      <c r="B89" s="159">
        <v>224</v>
      </c>
      <c r="C89" s="159" t="s">
        <v>126</v>
      </c>
      <c r="D89" s="164">
        <v>8525</v>
      </c>
      <c r="E89" s="164">
        <v>8911</v>
      </c>
      <c r="F89" s="161">
        <v>1.9527149772427952</v>
      </c>
      <c r="G89" s="162">
        <v>4.527859237536647</v>
      </c>
      <c r="H89" s="163">
        <v>386</v>
      </c>
    </row>
    <row r="90" spans="1:8" ht="13.5">
      <c r="A90" s="159">
        <v>4</v>
      </c>
      <c r="B90" s="159">
        <v>211</v>
      </c>
      <c r="C90" s="159" t="s">
        <v>46</v>
      </c>
      <c r="D90" s="164">
        <v>39865</v>
      </c>
      <c r="E90" s="164">
        <v>40248</v>
      </c>
      <c r="F90" s="161">
        <v>8.819758994957697</v>
      </c>
      <c r="G90" s="162">
        <v>0.9607425059576125</v>
      </c>
      <c r="H90" s="163">
        <v>383</v>
      </c>
    </row>
    <row r="91" spans="1:8" ht="13.5">
      <c r="A91" s="159">
        <v>4</v>
      </c>
      <c r="B91" s="159">
        <v>214</v>
      </c>
      <c r="C91" s="159" t="s">
        <v>49</v>
      </c>
      <c r="D91" s="164">
        <v>11560</v>
      </c>
      <c r="E91" s="164">
        <v>11773</v>
      </c>
      <c r="F91" s="161">
        <v>2.5798803082795905</v>
      </c>
      <c r="G91" s="162">
        <v>1.8425605536332101</v>
      </c>
      <c r="H91" s="163">
        <v>213</v>
      </c>
    </row>
    <row r="92" spans="1:8" ht="13.5">
      <c r="A92" s="159">
        <v>2</v>
      </c>
      <c r="B92" s="159">
        <v>344</v>
      </c>
      <c r="C92" s="159" t="s">
        <v>63</v>
      </c>
      <c r="D92" s="164">
        <v>2751</v>
      </c>
      <c r="E92" s="164">
        <v>2959</v>
      </c>
      <c r="F92" s="161">
        <v>0.6484214586086221</v>
      </c>
      <c r="G92" s="162">
        <v>7.560886950199919</v>
      </c>
      <c r="H92" s="163">
        <v>208</v>
      </c>
    </row>
    <row r="93" spans="1:8" ht="13.5">
      <c r="A93" s="159">
        <v>2</v>
      </c>
      <c r="B93" s="159">
        <v>203</v>
      </c>
      <c r="C93" s="159" t="s">
        <v>39</v>
      </c>
      <c r="D93" s="164">
        <v>20818</v>
      </c>
      <c r="E93" s="164">
        <v>20970</v>
      </c>
      <c r="F93" s="161">
        <v>4.595267991558907</v>
      </c>
      <c r="G93" s="162">
        <v>0.7301373811124945</v>
      </c>
      <c r="H93" s="163">
        <v>152</v>
      </c>
    </row>
    <row r="94" spans="1:8" ht="13.5">
      <c r="A94" s="159">
        <v>4</v>
      </c>
      <c r="B94" s="159">
        <v>209</v>
      </c>
      <c r="C94" s="159" t="s">
        <v>44</v>
      </c>
      <c r="D94" s="164">
        <v>12259</v>
      </c>
      <c r="E94" s="164">
        <v>12390</v>
      </c>
      <c r="F94" s="161">
        <v>2.715086810463274</v>
      </c>
      <c r="G94" s="162">
        <v>1.0686026592707343</v>
      </c>
      <c r="H94" s="163">
        <v>131</v>
      </c>
    </row>
    <row r="95" spans="1:8" ht="13.5">
      <c r="A95" s="159">
        <v>5</v>
      </c>
      <c r="B95" s="159">
        <v>503</v>
      </c>
      <c r="C95" s="159" t="s">
        <v>72</v>
      </c>
      <c r="D95" s="164">
        <v>2415</v>
      </c>
      <c r="E95" s="164">
        <v>2528</v>
      </c>
      <c r="F95" s="161">
        <v>0.5539741288822564</v>
      </c>
      <c r="G95" s="162">
        <v>4.6790890269151175</v>
      </c>
      <c r="H95" s="163">
        <v>113</v>
      </c>
    </row>
    <row r="96" spans="1:8" ht="13.5">
      <c r="A96" s="159">
        <v>1</v>
      </c>
      <c r="B96" s="159">
        <v>306</v>
      </c>
      <c r="C96" s="159" t="s">
        <v>59</v>
      </c>
      <c r="D96" s="164">
        <v>514</v>
      </c>
      <c r="E96" s="164">
        <v>594</v>
      </c>
      <c r="F96" s="161">
        <v>0.1301663894604669</v>
      </c>
      <c r="G96" s="162">
        <v>15.56420233463034</v>
      </c>
      <c r="H96" s="163">
        <v>80</v>
      </c>
    </row>
    <row r="97" spans="1:8" ht="13.5">
      <c r="A97" s="159">
        <v>2</v>
      </c>
      <c r="B97" s="159">
        <v>341</v>
      </c>
      <c r="C97" s="159" t="s">
        <v>61</v>
      </c>
      <c r="D97" s="164">
        <v>3841</v>
      </c>
      <c r="E97" s="164">
        <v>3918</v>
      </c>
      <c r="F97" s="161">
        <v>0.8585722456331806</v>
      </c>
      <c r="G97" s="162">
        <v>2.004686279614676</v>
      </c>
      <c r="H97" s="163">
        <v>77</v>
      </c>
    </row>
    <row r="98" spans="1:8" ht="13.5">
      <c r="A98" s="159">
        <v>2</v>
      </c>
      <c r="B98" s="159">
        <v>342</v>
      </c>
      <c r="C98" s="159" t="s">
        <v>62</v>
      </c>
      <c r="D98" s="164">
        <v>6601</v>
      </c>
      <c r="E98" s="164">
        <v>6665</v>
      </c>
      <c r="F98" s="161">
        <v>1.460537013053892</v>
      </c>
      <c r="G98" s="162">
        <v>0.9695500681714986</v>
      </c>
      <c r="H98" s="163">
        <v>64</v>
      </c>
    </row>
    <row r="99" spans="1:8" ht="13.5">
      <c r="A99" s="159">
        <v>1</v>
      </c>
      <c r="B99" s="159">
        <v>222</v>
      </c>
      <c r="C99" s="159" t="s">
        <v>124</v>
      </c>
      <c r="D99" s="164">
        <v>1414</v>
      </c>
      <c r="E99" s="164">
        <v>1435</v>
      </c>
      <c r="F99" s="161">
        <v>0.31445920686156564</v>
      </c>
      <c r="G99" s="162">
        <v>1.4851485148514865</v>
      </c>
      <c r="H99" s="163">
        <v>21</v>
      </c>
    </row>
    <row r="100" spans="1:8" ht="13.5">
      <c r="A100" s="159">
        <v>1</v>
      </c>
      <c r="B100" s="159">
        <v>208</v>
      </c>
      <c r="C100" s="159" t="s">
        <v>43</v>
      </c>
      <c r="D100" s="164">
        <v>1002</v>
      </c>
      <c r="E100" s="164">
        <v>1018</v>
      </c>
      <c r="F100" s="161">
        <v>0.22307977183628835</v>
      </c>
      <c r="G100" s="162">
        <v>1.5968063872255467</v>
      </c>
      <c r="H100" s="163">
        <v>16</v>
      </c>
    </row>
    <row r="101" spans="1:8" ht="13.5">
      <c r="A101" s="159">
        <v>2</v>
      </c>
      <c r="B101" s="159">
        <v>325</v>
      </c>
      <c r="C101" s="159" t="s">
        <v>60</v>
      </c>
      <c r="D101" s="164">
        <v>1878</v>
      </c>
      <c r="E101" s="164">
        <v>1892</v>
      </c>
      <c r="F101" s="161">
        <v>0.4146040553185242</v>
      </c>
      <c r="G101" s="162">
        <v>0.7454739084131967</v>
      </c>
      <c r="H101" s="163">
        <v>14</v>
      </c>
    </row>
    <row r="102" spans="1:8" ht="13.5">
      <c r="A102" s="159">
        <v>4</v>
      </c>
      <c r="B102" s="159">
        <v>401</v>
      </c>
      <c r="C102" s="159" t="s">
        <v>67</v>
      </c>
      <c r="D102" s="164">
        <v>1656</v>
      </c>
      <c r="E102" s="164">
        <v>1667</v>
      </c>
      <c r="F102" s="161">
        <v>0.365298604765317</v>
      </c>
      <c r="G102" s="162">
        <v>0.6642512077294604</v>
      </c>
      <c r="H102" s="163">
        <v>11</v>
      </c>
    </row>
    <row r="103" spans="1:8" ht="13.5">
      <c r="A103" s="159">
        <v>1</v>
      </c>
      <c r="B103" s="159">
        <v>305</v>
      </c>
      <c r="C103" s="159" t="s">
        <v>58</v>
      </c>
      <c r="D103" s="164">
        <v>134</v>
      </c>
      <c r="E103" s="164">
        <v>144</v>
      </c>
      <c r="F103" s="161">
        <v>0.03155548835405258</v>
      </c>
      <c r="G103" s="162">
        <v>7.462686567164178</v>
      </c>
      <c r="H103" s="163">
        <v>10</v>
      </c>
    </row>
    <row r="104" spans="1:8" ht="13.5">
      <c r="A104" s="159">
        <v>1</v>
      </c>
      <c r="B104" s="159">
        <v>302</v>
      </c>
      <c r="C104" s="159" t="s">
        <v>56</v>
      </c>
      <c r="D104" s="164">
        <v>177</v>
      </c>
      <c r="E104" s="164">
        <v>185</v>
      </c>
      <c r="F104" s="161">
        <v>0.04054003712152588</v>
      </c>
      <c r="G104" s="162">
        <v>4.519774011299438</v>
      </c>
      <c r="H104" s="163">
        <v>8</v>
      </c>
    </row>
    <row r="105" spans="1:8" ht="13.5">
      <c r="A105" s="159">
        <v>2</v>
      </c>
      <c r="B105" s="159">
        <v>361</v>
      </c>
      <c r="C105" s="159" t="s">
        <v>64</v>
      </c>
      <c r="D105" s="164">
        <v>1592</v>
      </c>
      <c r="E105" s="164">
        <v>1598</v>
      </c>
      <c r="F105" s="161">
        <v>0.3501782665956668</v>
      </c>
      <c r="G105" s="162">
        <v>0.37688442211054607</v>
      </c>
      <c r="H105" s="163">
        <v>6</v>
      </c>
    </row>
    <row r="106" spans="1:8" ht="13.5">
      <c r="A106" s="159">
        <v>1</v>
      </c>
      <c r="B106" s="159">
        <v>304</v>
      </c>
      <c r="C106" s="159" t="s">
        <v>57</v>
      </c>
      <c r="D106" s="164">
        <v>145</v>
      </c>
      <c r="E106" s="164">
        <v>150</v>
      </c>
      <c r="F106" s="161">
        <v>0.03287030036880477</v>
      </c>
      <c r="G106" s="162">
        <v>3.4482758620689724</v>
      </c>
      <c r="H106" s="163">
        <v>5</v>
      </c>
    </row>
    <row r="107" spans="1:8" ht="13.5">
      <c r="A107" s="159">
        <v>1</v>
      </c>
      <c r="B107" s="159">
        <v>301</v>
      </c>
      <c r="C107" s="159" t="s">
        <v>55</v>
      </c>
      <c r="D107" s="164">
        <v>67</v>
      </c>
      <c r="E107" s="164">
        <v>66</v>
      </c>
      <c r="F107" s="161">
        <v>0.014462932162274098</v>
      </c>
      <c r="G107" s="162">
        <v>-1.4925373134328401</v>
      </c>
      <c r="H107" s="163">
        <v>-1</v>
      </c>
    </row>
    <row r="108" spans="1:8" ht="13.5">
      <c r="A108" s="159">
        <v>1</v>
      </c>
      <c r="B108" s="159">
        <v>205</v>
      </c>
      <c r="C108" s="159" t="s">
        <v>40</v>
      </c>
      <c r="D108" s="164">
        <v>380</v>
      </c>
      <c r="E108" s="164">
        <v>374</v>
      </c>
      <c r="F108" s="161">
        <v>0.08195661558621989</v>
      </c>
      <c r="G108" s="162">
        <v>-1.5789473684210575</v>
      </c>
      <c r="H108" s="163">
        <v>-6</v>
      </c>
    </row>
    <row r="109" spans="1:8" ht="13.5">
      <c r="A109" s="159">
        <v>1</v>
      </c>
      <c r="B109" s="159">
        <v>219</v>
      </c>
      <c r="C109" s="159" t="s">
        <v>52</v>
      </c>
      <c r="D109" s="164">
        <v>316</v>
      </c>
      <c r="E109" s="164">
        <v>304</v>
      </c>
      <c r="F109" s="161">
        <v>0.06661714208077767</v>
      </c>
      <c r="G109" s="162">
        <v>-3.797468354430378</v>
      </c>
      <c r="H109" s="163">
        <v>-12</v>
      </c>
    </row>
    <row r="110" spans="1:8" ht="13.5">
      <c r="A110" s="159">
        <v>4</v>
      </c>
      <c r="B110" s="159">
        <v>426</v>
      </c>
      <c r="C110" s="159" t="s">
        <v>70</v>
      </c>
      <c r="D110" s="164">
        <v>632</v>
      </c>
      <c r="E110" s="164">
        <v>611</v>
      </c>
      <c r="F110" s="161">
        <v>0.13389169016893143</v>
      </c>
      <c r="G110" s="162">
        <v>-3.322784810126578</v>
      </c>
      <c r="H110" s="163">
        <v>-21</v>
      </c>
    </row>
    <row r="111" spans="1:8" ht="13.5">
      <c r="A111" s="159">
        <v>2</v>
      </c>
      <c r="B111" s="159">
        <v>215</v>
      </c>
      <c r="C111" s="159" t="s">
        <v>50</v>
      </c>
      <c r="D111" s="164">
        <v>9612</v>
      </c>
      <c r="E111" s="164">
        <v>9589</v>
      </c>
      <c r="F111" s="161">
        <v>2.101288734909793</v>
      </c>
      <c r="G111" s="162">
        <v>-0.23928422804827543</v>
      </c>
      <c r="H111" s="163">
        <v>-23</v>
      </c>
    </row>
    <row r="112" spans="1:8" ht="13.5">
      <c r="A112" s="159">
        <v>4</v>
      </c>
      <c r="B112" s="159">
        <v>429</v>
      </c>
      <c r="C112" s="159" t="s">
        <v>132</v>
      </c>
      <c r="D112" s="164">
        <v>699</v>
      </c>
      <c r="E112" s="164">
        <v>664</v>
      </c>
      <c r="F112" s="161">
        <v>0.14550586296590912</v>
      </c>
      <c r="G112" s="162">
        <v>-5.007153075822601</v>
      </c>
      <c r="H112" s="163">
        <v>-35</v>
      </c>
    </row>
    <row r="113" spans="1:8" ht="13.5">
      <c r="A113" s="159">
        <v>2</v>
      </c>
      <c r="B113" s="159">
        <v>381</v>
      </c>
      <c r="C113" s="159" t="s">
        <v>65</v>
      </c>
      <c r="D113" s="164">
        <v>2850</v>
      </c>
      <c r="E113" s="164">
        <v>2812</v>
      </c>
      <c r="F113" s="161">
        <v>0.6162085642471935</v>
      </c>
      <c r="G113" s="162">
        <v>-1.3333333333333308</v>
      </c>
      <c r="H113" s="163">
        <v>-38</v>
      </c>
    </row>
    <row r="114" spans="1:8" ht="13.5">
      <c r="A114" s="159">
        <v>3</v>
      </c>
      <c r="B114" s="159">
        <v>383</v>
      </c>
      <c r="C114" s="159" t="s">
        <v>66</v>
      </c>
      <c r="D114" s="164">
        <v>977</v>
      </c>
      <c r="E114" s="164">
        <v>925</v>
      </c>
      <c r="F114" s="161">
        <v>0.20270018560762942</v>
      </c>
      <c r="G114" s="162">
        <v>-5.322415557830096</v>
      </c>
      <c r="H114" s="163">
        <v>-52</v>
      </c>
    </row>
    <row r="115" spans="1:8" ht="13.5">
      <c r="A115" s="159">
        <v>3</v>
      </c>
      <c r="B115" s="159">
        <v>100</v>
      </c>
      <c r="C115" s="159" t="s">
        <v>37</v>
      </c>
      <c r="D115" s="164">
        <v>48729</v>
      </c>
      <c r="E115" s="164">
        <v>48283</v>
      </c>
      <c r="F115" s="161">
        <v>10.580511418046672</v>
      </c>
      <c r="G115" s="162">
        <v>-0.9152660633298448</v>
      </c>
      <c r="H115" s="163">
        <v>-446</v>
      </c>
    </row>
    <row r="116" spans="1:8" ht="13.5">
      <c r="A116" s="159">
        <v>5</v>
      </c>
      <c r="B116" s="159">
        <v>202</v>
      </c>
      <c r="C116" s="159" t="s">
        <v>38</v>
      </c>
      <c r="D116" s="164">
        <v>92056</v>
      </c>
      <c r="E116" s="164">
        <v>91607</v>
      </c>
      <c r="F116" s="161">
        <v>20.074330705900657</v>
      </c>
      <c r="G116" s="162">
        <v>-0.487746589032767</v>
      </c>
      <c r="H116" s="163">
        <v>-449</v>
      </c>
    </row>
    <row r="117" spans="1:8" ht="13.5">
      <c r="A117" s="159">
        <v>1</v>
      </c>
      <c r="B117" s="159">
        <v>225</v>
      </c>
      <c r="C117" s="159" t="s">
        <v>127</v>
      </c>
      <c r="D117" s="164">
        <v>4615</v>
      </c>
      <c r="E117" s="164">
        <v>3891</v>
      </c>
      <c r="F117" s="161">
        <v>0.8526555915667958</v>
      </c>
      <c r="G117" s="162">
        <v>-15.687973997833149</v>
      </c>
      <c r="H117" s="163">
        <v>-724</v>
      </c>
    </row>
    <row r="119" spans="1:8" ht="13.5">
      <c r="A119" s="39">
        <v>4</v>
      </c>
      <c r="B119" s="39">
        <v>424</v>
      </c>
      <c r="C119" s="39" t="s">
        <v>69</v>
      </c>
      <c r="D119" s="56">
        <v>7698</v>
      </c>
      <c r="E119" s="56">
        <v>8276</v>
      </c>
      <c r="F119" s="66">
        <v>1.813564039014855</v>
      </c>
      <c r="G119" s="96">
        <v>7.508443751623806</v>
      </c>
      <c r="H119" s="98">
        <v>578</v>
      </c>
    </row>
    <row r="120" spans="1:8" ht="13.5">
      <c r="A120" s="39">
        <v>2</v>
      </c>
      <c r="B120" s="39">
        <v>342</v>
      </c>
      <c r="C120" s="39" t="s">
        <v>62</v>
      </c>
      <c r="D120" s="56">
        <v>6601</v>
      </c>
      <c r="E120" s="56">
        <v>6665</v>
      </c>
      <c r="F120" s="66">
        <v>1.460537013053892</v>
      </c>
      <c r="G120" s="96">
        <v>0.9695500681714986</v>
      </c>
      <c r="H120" s="98">
        <v>64</v>
      </c>
    </row>
    <row r="121" spans="1:8" ht="13.5">
      <c r="A121" s="39">
        <v>4</v>
      </c>
      <c r="B121" s="39">
        <v>402</v>
      </c>
      <c r="C121" s="39" t="s">
        <v>68</v>
      </c>
      <c r="D121" s="56">
        <v>6088</v>
      </c>
      <c r="E121" s="56">
        <v>6494</v>
      </c>
      <c r="F121" s="66">
        <v>1.4230648706334545</v>
      </c>
      <c r="G121" s="96">
        <v>6.668856767411291</v>
      </c>
      <c r="H121" s="98">
        <v>406</v>
      </c>
    </row>
    <row r="122" spans="1:8" ht="13.5">
      <c r="A122" s="39">
        <v>4</v>
      </c>
      <c r="B122" s="39">
        <v>461</v>
      </c>
      <c r="C122" s="39" t="s">
        <v>71</v>
      </c>
      <c r="D122" s="56">
        <v>3652</v>
      </c>
      <c r="E122" s="56">
        <v>4194</v>
      </c>
      <c r="F122" s="66">
        <v>0.9190535983117815</v>
      </c>
      <c r="G122" s="96">
        <v>14.841182913472073</v>
      </c>
      <c r="H122" s="98">
        <v>542</v>
      </c>
    </row>
    <row r="123" spans="1:8" ht="13.5">
      <c r="A123" s="39">
        <v>2</v>
      </c>
      <c r="B123" s="39">
        <v>341</v>
      </c>
      <c r="C123" s="39" t="s">
        <v>61</v>
      </c>
      <c r="D123" s="56">
        <v>3841</v>
      </c>
      <c r="E123" s="56">
        <v>3918</v>
      </c>
      <c r="F123" s="66">
        <v>0.8585722456331806</v>
      </c>
      <c r="G123" s="96">
        <v>2.004686279614676</v>
      </c>
      <c r="H123" s="98">
        <v>77</v>
      </c>
    </row>
    <row r="124" spans="1:8" ht="13.5">
      <c r="A124" s="39">
        <v>2</v>
      </c>
      <c r="B124" s="39">
        <v>344</v>
      </c>
      <c r="C124" s="39" t="s">
        <v>63</v>
      </c>
      <c r="D124" s="56">
        <v>2751</v>
      </c>
      <c r="E124" s="56">
        <v>2959</v>
      </c>
      <c r="F124" s="66">
        <v>0.6484214586086221</v>
      </c>
      <c r="G124" s="96">
        <v>7.560886950199919</v>
      </c>
      <c r="H124" s="98">
        <v>208</v>
      </c>
    </row>
    <row r="125" spans="1:8" ht="13.5">
      <c r="A125" s="39">
        <v>2</v>
      </c>
      <c r="B125" s="39">
        <v>381</v>
      </c>
      <c r="C125" s="39" t="s">
        <v>65</v>
      </c>
      <c r="D125" s="56">
        <v>2850</v>
      </c>
      <c r="E125" s="56">
        <v>2812</v>
      </c>
      <c r="F125" s="66">
        <v>0.6162085642471935</v>
      </c>
      <c r="G125" s="96">
        <v>-1.3333333333333308</v>
      </c>
      <c r="H125" s="98">
        <v>-38</v>
      </c>
    </row>
    <row r="126" spans="1:8" ht="13.5">
      <c r="A126" s="39">
        <v>5</v>
      </c>
      <c r="B126" s="39">
        <v>503</v>
      </c>
      <c r="C126" s="39" t="s">
        <v>72</v>
      </c>
      <c r="D126" s="56">
        <v>2415</v>
      </c>
      <c r="E126" s="56">
        <v>2528</v>
      </c>
      <c r="F126" s="66">
        <v>0.5539741288822564</v>
      </c>
      <c r="G126" s="96">
        <v>4.6790890269151175</v>
      </c>
      <c r="H126" s="98">
        <v>113</v>
      </c>
    </row>
    <row r="127" spans="1:8" ht="13.5">
      <c r="A127" s="39">
        <v>2</v>
      </c>
      <c r="B127" s="39">
        <v>325</v>
      </c>
      <c r="C127" s="39" t="s">
        <v>60</v>
      </c>
      <c r="D127" s="56">
        <v>1878</v>
      </c>
      <c r="E127" s="56">
        <v>1892</v>
      </c>
      <c r="F127" s="66">
        <v>0.4146040553185242</v>
      </c>
      <c r="G127" s="96">
        <v>0.7454739084131967</v>
      </c>
      <c r="H127" s="98">
        <v>14</v>
      </c>
    </row>
    <row r="128" spans="1:8" ht="13.5">
      <c r="A128" s="39">
        <v>4</v>
      </c>
      <c r="B128" s="39">
        <v>401</v>
      </c>
      <c r="C128" s="39" t="s">
        <v>67</v>
      </c>
      <c r="D128" s="56">
        <v>1656</v>
      </c>
      <c r="E128" s="56">
        <v>1667</v>
      </c>
      <c r="F128" s="66">
        <v>0.365298604765317</v>
      </c>
      <c r="G128" s="96">
        <v>0.6642512077294604</v>
      </c>
      <c r="H128" s="98">
        <v>11</v>
      </c>
    </row>
    <row r="129" spans="1:8" ht="13.5">
      <c r="A129" s="39">
        <v>2</v>
      </c>
      <c r="B129" s="39">
        <v>361</v>
      </c>
      <c r="C129" s="39" t="s">
        <v>64</v>
      </c>
      <c r="D129" s="56">
        <v>1592</v>
      </c>
      <c r="E129" s="56">
        <v>1598</v>
      </c>
      <c r="F129" s="66">
        <v>0.3501782665956668</v>
      </c>
      <c r="G129" s="96">
        <v>0.37688442211054607</v>
      </c>
      <c r="H129" s="98">
        <v>6</v>
      </c>
    </row>
    <row r="130" spans="1:8" ht="13.5">
      <c r="A130" s="39">
        <v>3</v>
      </c>
      <c r="B130" s="39">
        <v>383</v>
      </c>
      <c r="C130" s="39" t="s">
        <v>66</v>
      </c>
      <c r="D130" s="56">
        <v>977</v>
      </c>
      <c r="E130" s="56">
        <v>925</v>
      </c>
      <c r="F130" s="66">
        <v>0.20270018560762942</v>
      </c>
      <c r="G130" s="96">
        <v>-5.322415557830096</v>
      </c>
      <c r="H130" s="98">
        <v>-52</v>
      </c>
    </row>
    <row r="131" spans="1:8" ht="13.5">
      <c r="A131" s="39">
        <v>4</v>
      </c>
      <c r="B131" s="39">
        <v>429</v>
      </c>
      <c r="C131" s="39" t="s">
        <v>132</v>
      </c>
      <c r="D131" s="56">
        <v>699</v>
      </c>
      <c r="E131" s="56">
        <v>664</v>
      </c>
      <c r="F131" s="66">
        <v>0.14550586296590912</v>
      </c>
      <c r="G131" s="96">
        <v>-5.007153075822601</v>
      </c>
      <c r="H131" s="98">
        <v>-35</v>
      </c>
    </row>
    <row r="132" spans="1:8" ht="13.5">
      <c r="A132" s="39">
        <v>4</v>
      </c>
      <c r="B132" s="39">
        <v>426</v>
      </c>
      <c r="C132" s="39" t="s">
        <v>70</v>
      </c>
      <c r="D132" s="56">
        <v>632</v>
      </c>
      <c r="E132" s="56">
        <v>611</v>
      </c>
      <c r="F132" s="66">
        <v>0.13389169016893143</v>
      </c>
      <c r="G132" s="96">
        <v>-3.322784810126578</v>
      </c>
      <c r="H132" s="98">
        <v>-21</v>
      </c>
    </row>
    <row r="133" spans="1:8" ht="13.5">
      <c r="A133" s="39">
        <v>1</v>
      </c>
      <c r="B133" s="39">
        <v>306</v>
      </c>
      <c r="C133" s="39" t="s">
        <v>59</v>
      </c>
      <c r="D133" s="56">
        <v>514</v>
      </c>
      <c r="E133" s="56">
        <v>594</v>
      </c>
      <c r="F133" s="66">
        <v>0.1301663894604669</v>
      </c>
      <c r="G133" s="96">
        <v>15.56420233463034</v>
      </c>
      <c r="H133" s="98">
        <v>80</v>
      </c>
    </row>
    <row r="134" spans="1:8" ht="13.5">
      <c r="A134" s="39">
        <v>1</v>
      </c>
      <c r="B134" s="39">
        <v>302</v>
      </c>
      <c r="C134" s="39" t="s">
        <v>56</v>
      </c>
      <c r="D134" s="56">
        <v>177</v>
      </c>
      <c r="E134" s="56">
        <v>185</v>
      </c>
      <c r="F134" s="66">
        <v>0.04054003712152588</v>
      </c>
      <c r="G134" s="96">
        <v>4.519774011299438</v>
      </c>
      <c r="H134" s="98">
        <v>8</v>
      </c>
    </row>
    <row r="135" spans="1:8" ht="13.5">
      <c r="A135" s="39">
        <v>1</v>
      </c>
      <c r="B135" s="39">
        <v>304</v>
      </c>
      <c r="C135" s="39" t="s">
        <v>57</v>
      </c>
      <c r="D135" s="56">
        <v>145</v>
      </c>
      <c r="E135" s="56">
        <v>150</v>
      </c>
      <c r="F135" s="66">
        <v>0.03287030036880477</v>
      </c>
      <c r="G135" s="96">
        <v>3.4482758620689724</v>
      </c>
      <c r="H135" s="98">
        <v>5</v>
      </c>
    </row>
    <row r="136" spans="1:8" ht="13.5">
      <c r="A136" s="39">
        <v>1</v>
      </c>
      <c r="B136" s="39">
        <v>305</v>
      </c>
      <c r="C136" s="39" t="s">
        <v>58</v>
      </c>
      <c r="D136" s="56">
        <v>134</v>
      </c>
      <c r="E136" s="56">
        <v>144</v>
      </c>
      <c r="F136" s="66">
        <v>0.03155548835405258</v>
      </c>
      <c r="G136" s="96">
        <v>7.462686567164178</v>
      </c>
      <c r="H136" s="98">
        <v>10</v>
      </c>
    </row>
    <row r="137" spans="1:8" ht="13.5">
      <c r="A137" s="39">
        <v>1</v>
      </c>
      <c r="B137" s="39">
        <v>301</v>
      </c>
      <c r="C137" s="39" t="s">
        <v>55</v>
      </c>
      <c r="D137" s="56">
        <v>67</v>
      </c>
      <c r="E137" s="56">
        <v>66</v>
      </c>
      <c r="F137" s="66">
        <v>0.014462932162274098</v>
      </c>
      <c r="G137" s="96">
        <v>-1.4925373134328401</v>
      </c>
      <c r="H137" s="98">
        <v>-1</v>
      </c>
    </row>
  </sheetData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B1">
      <selection activeCell="F10" sqref="F10"/>
    </sheetView>
  </sheetViews>
  <sheetFormatPr defaultColWidth="9.00390625" defaultRowHeight="13.5"/>
  <cols>
    <col min="1" max="1" width="7.875" style="56" customWidth="1"/>
    <col min="2" max="2" width="8.50390625" style="56" customWidth="1"/>
    <col min="3" max="3" width="12.50390625" style="56" bestFit="1" customWidth="1"/>
    <col min="4" max="4" width="15.125" style="56" bestFit="1" customWidth="1"/>
    <col min="5" max="5" width="13.75390625" style="56" bestFit="1" customWidth="1"/>
    <col min="6" max="6" width="10.375" style="67" customWidth="1"/>
    <col min="7" max="7" width="10.625" style="97" customWidth="1"/>
    <col min="8" max="8" width="14.00390625" style="98" bestFit="1" customWidth="1"/>
    <col min="9" max="9" width="9.00390625" style="56" customWidth="1"/>
    <col min="10" max="10" width="10.00390625" style="56" bestFit="1" customWidth="1"/>
    <col min="11" max="11" width="11.625" style="56" customWidth="1"/>
    <col min="12" max="13" width="11.75390625" style="56" customWidth="1"/>
    <col min="14" max="15" width="11.50390625" style="56" customWidth="1"/>
    <col min="16" max="16" width="11.25390625" style="56" customWidth="1"/>
    <col min="17" max="18" width="11.375" style="56" customWidth="1"/>
    <col min="19" max="19" width="11.875" style="56" customWidth="1"/>
    <col min="20" max="16384" width="9.00390625" style="56" customWidth="1"/>
  </cols>
  <sheetData>
    <row r="1" ht="13.5">
      <c r="A1" s="56" t="s">
        <v>84</v>
      </c>
    </row>
    <row r="3" ht="13.5">
      <c r="B3" s="56" t="s">
        <v>83</v>
      </c>
    </row>
    <row r="4" ht="13.5">
      <c r="D4" s="56" t="s">
        <v>32</v>
      </c>
    </row>
    <row r="6" spans="4:8" s="39" customFormat="1" ht="13.5"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4:8" s="39" customFormat="1" ht="13.5">
      <c r="D7" s="55" t="s">
        <v>134</v>
      </c>
      <c r="E7" s="55" t="s">
        <v>134</v>
      </c>
      <c r="F7" s="66" t="s">
        <v>33</v>
      </c>
      <c r="G7" s="96" t="s">
        <v>33</v>
      </c>
      <c r="H7" s="98"/>
    </row>
    <row r="8" spans="3:8" s="39" customFormat="1" ht="13.5">
      <c r="C8" s="39" t="s">
        <v>73</v>
      </c>
      <c r="D8" s="58">
        <f>D10+D11</f>
        <v>1823466717</v>
      </c>
      <c r="E8" s="58">
        <f>E10+E11</f>
        <v>1936459351</v>
      </c>
      <c r="F8" s="66">
        <v>100</v>
      </c>
      <c r="G8" s="96">
        <f>(E8/D8-1)*100</f>
        <v>6.1965832963432055</v>
      </c>
      <c r="H8" s="98">
        <f>E8-D8</f>
        <v>112992634</v>
      </c>
    </row>
    <row r="9" spans="6:8" s="39" customFormat="1" ht="13.5">
      <c r="F9" s="66"/>
      <c r="G9" s="96"/>
      <c r="H9" s="98"/>
    </row>
    <row r="10" spans="3:8" s="39" customFormat="1" ht="13.5">
      <c r="C10" s="39" t="s">
        <v>74</v>
      </c>
      <c r="D10" s="58">
        <f>D13+D17+SUM(D25:D45)</f>
        <v>1670814339</v>
      </c>
      <c r="E10" s="58">
        <f>E13+E17+SUM(E25:E45)</f>
        <v>1777598246</v>
      </c>
      <c r="F10" s="66">
        <f>E10/E8*100</f>
        <v>91.79631088471012</v>
      </c>
      <c r="G10" s="96">
        <f>(E10/D10-1)*100</f>
        <v>6.391129433561793</v>
      </c>
      <c r="H10" s="98">
        <f>E10-D10</f>
        <v>106783907</v>
      </c>
    </row>
    <row r="11" spans="3:19" s="39" customFormat="1" ht="13.5">
      <c r="C11" s="39" t="s">
        <v>75</v>
      </c>
      <c r="D11" s="172">
        <f>SUM(D46:D64)</f>
        <v>152652378</v>
      </c>
      <c r="E11" s="172">
        <f>SUM(E46:E64)</f>
        <v>158861105</v>
      </c>
      <c r="F11" s="66">
        <f>E11/E8*100</f>
        <v>8.203689115289878</v>
      </c>
      <c r="G11" s="96">
        <f>(E11/D11-1)*100</f>
        <v>4.067232414813748</v>
      </c>
      <c r="H11" s="98">
        <f>E11-D11</f>
        <v>6208727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5:19" s="39" customFormat="1" ht="13.5">
      <c r="E12" s="60"/>
      <c r="F12" s="66"/>
      <c r="G12" s="96"/>
      <c r="H12" s="98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s="39" customFormat="1" ht="13.5">
      <c r="A13" s="39">
        <v>3</v>
      </c>
      <c r="B13" s="101">
        <v>100</v>
      </c>
      <c r="C13" s="101" t="s">
        <v>37</v>
      </c>
      <c r="D13" s="155">
        <v>164430533</v>
      </c>
      <c r="E13" s="155">
        <v>175551980</v>
      </c>
      <c r="F13" s="102">
        <f>E13/E$8*100</f>
        <v>9.065616580556872</v>
      </c>
      <c r="G13" s="103">
        <f>(E13/D13-1)*100</f>
        <v>6.763614273512086</v>
      </c>
      <c r="H13" s="104">
        <f aca="true" t="shared" si="0" ref="H13:H71">E13-D13</f>
        <v>11121447</v>
      </c>
      <c r="J13" s="157">
        <f>IF($A13=1,D13,"")</f>
      </c>
      <c r="K13" s="157">
        <f>IF($A13=2,$D13,"")</f>
      </c>
      <c r="L13" s="157">
        <f>IF($A13=3,$D13,"")</f>
        <v>164430533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175551980</v>
      </c>
      <c r="R13" s="157">
        <f>IF($A13=4,E13,"")</f>
      </c>
      <c r="S13" s="157">
        <f>IF($A13=5,E13,"")</f>
      </c>
    </row>
    <row r="14" spans="1:19" s="39" customFormat="1" ht="13.5">
      <c r="A14" s="39">
        <v>3</v>
      </c>
      <c r="B14" s="101">
        <v>101</v>
      </c>
      <c r="C14" s="105" t="s">
        <v>129</v>
      </c>
      <c r="D14" s="156">
        <v>13477156</v>
      </c>
      <c r="E14" s="155">
        <v>13241125</v>
      </c>
      <c r="F14" s="102">
        <f aca="true" t="shared" si="1" ref="F14:F26">E14/E$8*100</f>
        <v>0.6837801678182502</v>
      </c>
      <c r="G14" s="103">
        <f aca="true" t="shared" si="2" ref="G14:G38">(E14/D14-1)*100</f>
        <v>-1.751341306726728</v>
      </c>
      <c r="H14" s="104">
        <f t="shared" si="0"/>
        <v>-236031</v>
      </c>
      <c r="J14" s="157">
        <f aca="true" t="shared" si="3" ref="J14:J64">IF($A14=1,D14,"")</f>
      </c>
      <c r="K14" s="157">
        <f aca="true" t="shared" si="4" ref="K14:K64">IF($A14=2,$D14,"")</f>
      </c>
      <c r="L14" s="157">
        <f aca="true" t="shared" si="5" ref="L14:L64">IF($A14=3,$D14,"")</f>
        <v>13477156</v>
      </c>
      <c r="M14" s="157">
        <f aca="true" t="shared" si="6" ref="M14:M64">IF($A14=4,$D14,"")</f>
      </c>
      <c r="N14" s="157">
        <f aca="true" t="shared" si="7" ref="N14:N64">IF($A14=5,$D14,"")</f>
      </c>
      <c r="O14" s="157">
        <f aca="true" t="shared" si="8" ref="O14:O64">IF($A14=1,E14,"")</f>
      </c>
      <c r="P14" s="157">
        <f aca="true" t="shared" si="9" ref="P14:P64">IF($A14=2,E14,"")</f>
      </c>
      <c r="Q14" s="157">
        <f aca="true" t="shared" si="10" ref="Q14:Q64">IF($A14=3,E14,"")</f>
        <v>13241125</v>
      </c>
      <c r="R14" s="157">
        <f aca="true" t="shared" si="11" ref="R14:R64">IF($A14=4,E14,"")</f>
      </c>
      <c r="S14" s="157">
        <f aca="true" t="shared" si="12" ref="S14:S64">IF($A14=5,E14,"")</f>
      </c>
    </row>
    <row r="15" spans="1:19" s="39" customFormat="1" ht="13.5">
      <c r="A15" s="39">
        <v>3</v>
      </c>
      <c r="B15" s="101">
        <v>102</v>
      </c>
      <c r="C15" s="105" t="s">
        <v>130</v>
      </c>
      <c r="D15" s="156">
        <v>54949994</v>
      </c>
      <c r="E15" s="155">
        <v>59497878</v>
      </c>
      <c r="F15" s="102">
        <f t="shared" si="1"/>
        <v>3.072508491813934</v>
      </c>
      <c r="G15" s="103">
        <f t="shared" si="2"/>
        <v>8.27640490734176</v>
      </c>
      <c r="H15" s="104">
        <f t="shared" si="0"/>
        <v>4547884</v>
      </c>
      <c r="J15" s="157">
        <f t="shared" si="3"/>
      </c>
      <c r="K15" s="157">
        <f t="shared" si="4"/>
      </c>
      <c r="L15" s="157">
        <f t="shared" si="5"/>
        <v>54949994</v>
      </c>
      <c r="M15" s="157">
        <f t="shared" si="6"/>
      </c>
      <c r="N15" s="157">
        <f t="shared" si="7"/>
      </c>
      <c r="O15" s="157">
        <f t="shared" si="8"/>
      </c>
      <c r="P15" s="157">
        <f t="shared" si="9"/>
      </c>
      <c r="Q15" s="157">
        <f t="shared" si="10"/>
        <v>59497878</v>
      </c>
      <c r="R15" s="157">
        <f t="shared" si="11"/>
      </c>
      <c r="S15" s="157">
        <f t="shared" si="12"/>
      </c>
    </row>
    <row r="16" spans="1:19" s="39" customFormat="1" ht="13.5">
      <c r="A16" s="39">
        <v>3</v>
      </c>
      <c r="B16" s="101">
        <v>103</v>
      </c>
      <c r="C16" s="105" t="s">
        <v>131</v>
      </c>
      <c r="D16" s="156">
        <v>96003383</v>
      </c>
      <c r="E16" s="155">
        <v>102812977</v>
      </c>
      <c r="F16" s="102">
        <f t="shared" si="1"/>
        <v>5.309327920924687</v>
      </c>
      <c r="G16" s="103">
        <f t="shared" si="2"/>
        <v>7.093077126250846</v>
      </c>
      <c r="H16" s="104">
        <f t="shared" si="0"/>
        <v>6809594</v>
      </c>
      <c r="J16" s="157">
        <f t="shared" si="3"/>
      </c>
      <c r="K16" s="157">
        <f t="shared" si="4"/>
      </c>
      <c r="L16" s="157">
        <f t="shared" si="5"/>
        <v>96003383</v>
      </c>
      <c r="M16" s="157">
        <f t="shared" si="6"/>
      </c>
      <c r="N16" s="157">
        <f t="shared" si="7"/>
      </c>
      <c r="O16" s="157">
        <f t="shared" si="8"/>
      </c>
      <c r="P16" s="157">
        <f t="shared" si="9"/>
      </c>
      <c r="Q16" s="157">
        <f t="shared" si="10"/>
        <v>102812977</v>
      </c>
      <c r="R16" s="157">
        <f t="shared" si="11"/>
      </c>
      <c r="S16" s="157">
        <f t="shared" si="12"/>
      </c>
    </row>
    <row r="17" spans="1:19" s="39" customFormat="1" ht="13.5">
      <c r="A17" s="39">
        <v>5</v>
      </c>
      <c r="B17" s="101">
        <v>202</v>
      </c>
      <c r="C17" s="101" t="s">
        <v>38</v>
      </c>
      <c r="D17" s="155">
        <v>284999565</v>
      </c>
      <c r="E17" s="155">
        <v>319987547</v>
      </c>
      <c r="F17" s="102">
        <f t="shared" si="1"/>
        <v>16.524361682818512</v>
      </c>
      <c r="G17" s="103">
        <f t="shared" si="2"/>
        <v>12.276503650102066</v>
      </c>
      <c r="H17" s="104">
        <f t="shared" si="0"/>
        <v>34987982</v>
      </c>
      <c r="J17" s="157">
        <f t="shared" si="3"/>
      </c>
      <c r="K17" s="157">
        <f t="shared" si="4"/>
      </c>
      <c r="L17" s="157">
        <f t="shared" si="5"/>
      </c>
      <c r="M17" s="157">
        <f t="shared" si="6"/>
      </c>
      <c r="N17" s="157">
        <f t="shared" si="7"/>
        <v>284999565</v>
      </c>
      <c r="O17" s="157">
        <f t="shared" si="8"/>
      </c>
      <c r="P17" s="157">
        <f t="shared" si="9"/>
      </c>
      <c r="Q17" s="157">
        <f t="shared" si="10"/>
      </c>
      <c r="R17" s="157">
        <f t="shared" si="11"/>
      </c>
      <c r="S17" s="157">
        <f t="shared" si="12"/>
        <v>319987547</v>
      </c>
    </row>
    <row r="18" spans="1:19" s="39" customFormat="1" ht="13.5">
      <c r="A18" s="39">
        <v>5</v>
      </c>
      <c r="B18" s="101">
        <v>131</v>
      </c>
      <c r="C18" s="101" t="s">
        <v>164</v>
      </c>
      <c r="D18" s="155"/>
      <c r="E18" s="155">
        <v>88861678</v>
      </c>
      <c r="F18" s="102">
        <f t="shared" si="1"/>
        <v>4.588873913315622</v>
      </c>
      <c r="G18" s="103"/>
      <c r="H18" s="104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s="39" customFormat="1" ht="13.5">
      <c r="A19" s="39">
        <v>5</v>
      </c>
      <c r="B19" s="101">
        <v>132</v>
      </c>
      <c r="C19" s="101" t="s">
        <v>165</v>
      </c>
      <c r="D19" s="155"/>
      <c r="E19" s="155">
        <v>33592635</v>
      </c>
      <c r="F19" s="102">
        <f t="shared" si="1"/>
        <v>1.734745166876472</v>
      </c>
      <c r="G19" s="103"/>
      <c r="H19" s="104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s="39" customFormat="1" ht="13.5">
      <c r="A20" s="39">
        <v>5</v>
      </c>
      <c r="B20" s="101">
        <v>133</v>
      </c>
      <c r="C20" s="101" t="s">
        <v>166</v>
      </c>
      <c r="D20" s="155"/>
      <c r="E20" s="155">
        <v>18724520</v>
      </c>
      <c r="F20" s="102">
        <f t="shared" si="1"/>
        <v>0.966946194369148</v>
      </c>
      <c r="G20" s="103"/>
      <c r="H20" s="104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s="39" customFormat="1" ht="13.5">
      <c r="A21" s="39">
        <v>5</v>
      </c>
      <c r="B21" s="101">
        <v>134</v>
      </c>
      <c r="C21" s="101" t="s">
        <v>167</v>
      </c>
      <c r="D21" s="155"/>
      <c r="E21" s="155">
        <v>92369502</v>
      </c>
      <c r="F21" s="102">
        <f t="shared" si="1"/>
        <v>4.77002018928514</v>
      </c>
      <c r="G21" s="103"/>
      <c r="H21" s="104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s="39" customFormat="1" ht="13.5">
      <c r="A22" s="39">
        <v>5</v>
      </c>
      <c r="B22" s="101">
        <v>135</v>
      </c>
      <c r="C22" s="101" t="s">
        <v>168</v>
      </c>
      <c r="D22" s="155"/>
      <c r="E22" s="155">
        <v>40365731</v>
      </c>
      <c r="F22" s="102">
        <f t="shared" si="1"/>
        <v>2.084512178329738</v>
      </c>
      <c r="G22" s="103"/>
      <c r="H22" s="104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s="39" customFormat="1" ht="13.5">
      <c r="A23" s="39">
        <v>5</v>
      </c>
      <c r="B23" s="101">
        <v>136</v>
      </c>
      <c r="C23" s="101" t="s">
        <v>169</v>
      </c>
      <c r="D23" s="155"/>
      <c r="E23" s="155">
        <v>36522204</v>
      </c>
      <c r="F23" s="102">
        <f t="shared" si="1"/>
        <v>1.8860299846283735</v>
      </c>
      <c r="G23" s="103"/>
      <c r="H23" s="104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s="39" customFormat="1" ht="13.5">
      <c r="A24" s="39">
        <v>5</v>
      </c>
      <c r="B24" s="101">
        <v>137</v>
      </c>
      <c r="C24" s="101" t="s">
        <v>170</v>
      </c>
      <c r="D24" s="155"/>
      <c r="E24" s="155">
        <v>9551277</v>
      </c>
      <c r="F24" s="102">
        <f t="shared" si="1"/>
        <v>0.4932340560140165</v>
      </c>
      <c r="G24" s="103"/>
      <c r="H24" s="104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s="39" customFormat="1" ht="13.5">
      <c r="A25" s="39">
        <v>2</v>
      </c>
      <c r="B25" s="101">
        <v>203</v>
      </c>
      <c r="C25" s="101" t="s">
        <v>39</v>
      </c>
      <c r="D25" s="155">
        <v>63463797</v>
      </c>
      <c r="E25" s="155">
        <v>66389300</v>
      </c>
      <c r="F25" s="102">
        <f t="shared" si="1"/>
        <v>3.4283859336224194</v>
      </c>
      <c r="G25" s="103">
        <f t="shared" si="2"/>
        <v>4.609719459426609</v>
      </c>
      <c r="H25" s="104">
        <f t="shared" si="0"/>
        <v>2925503</v>
      </c>
      <c r="J25" s="157">
        <f t="shared" si="3"/>
      </c>
      <c r="K25" s="157">
        <f t="shared" si="4"/>
        <v>63463797</v>
      </c>
      <c r="L25" s="157">
        <f t="shared" si="5"/>
      </c>
      <c r="M25" s="157">
        <f t="shared" si="6"/>
      </c>
      <c r="N25" s="157">
        <f t="shared" si="7"/>
      </c>
      <c r="O25" s="157">
        <f t="shared" si="8"/>
      </c>
      <c r="P25" s="157">
        <f t="shared" si="9"/>
        <v>66389300</v>
      </c>
      <c r="Q25" s="157">
        <f t="shared" si="10"/>
      </c>
      <c r="R25" s="157">
        <f t="shared" si="11"/>
      </c>
      <c r="S25" s="157">
        <f t="shared" si="12"/>
      </c>
    </row>
    <row r="26" spans="1:19" s="39" customFormat="1" ht="13.5">
      <c r="A26" s="39">
        <v>1</v>
      </c>
      <c r="B26" s="101">
        <v>205</v>
      </c>
      <c r="C26" s="101" t="s">
        <v>40</v>
      </c>
      <c r="D26" s="155">
        <v>410607</v>
      </c>
      <c r="E26" s="155">
        <v>413247</v>
      </c>
      <c r="F26" s="102">
        <f t="shared" si="1"/>
        <v>0.021340339511211354</v>
      </c>
      <c r="G26" s="103">
        <f>(E26/D26-1)*100</f>
        <v>0.6429505585632933</v>
      </c>
      <c r="H26" s="104">
        <f t="shared" si="0"/>
        <v>2640</v>
      </c>
      <c r="J26" s="157">
        <f t="shared" si="3"/>
        <v>410607</v>
      </c>
      <c r="K26" s="157">
        <f t="shared" si="4"/>
      </c>
      <c r="L26" s="157">
        <f t="shared" si="5"/>
      </c>
      <c r="M26" s="157">
        <f t="shared" si="6"/>
      </c>
      <c r="N26" s="157">
        <f t="shared" si="7"/>
      </c>
      <c r="O26" s="157">
        <f t="shared" si="8"/>
        <v>413247</v>
      </c>
      <c r="P26" s="157">
        <f t="shared" si="9"/>
      </c>
      <c r="Q26" s="157">
        <f t="shared" si="10"/>
      </c>
      <c r="R26" s="157">
        <f t="shared" si="11"/>
      </c>
      <c r="S26" s="157">
        <f t="shared" si="12"/>
      </c>
    </row>
    <row r="27" spans="1:19" s="39" customFormat="1" ht="13.5">
      <c r="A27" s="39">
        <v>2</v>
      </c>
      <c r="B27" s="101">
        <v>206</v>
      </c>
      <c r="C27" s="101" t="s">
        <v>41</v>
      </c>
      <c r="D27" s="155">
        <v>24001262</v>
      </c>
      <c r="E27" s="155">
        <v>23556991</v>
      </c>
      <c r="F27" s="102">
        <f aca="true" t="shared" si="13" ref="F27:F71">E27/E$8*100</f>
        <v>1.2164980890425103</v>
      </c>
      <c r="G27" s="103">
        <f t="shared" si="2"/>
        <v>-1.8510318332427667</v>
      </c>
      <c r="H27" s="104">
        <f t="shared" si="0"/>
        <v>-444271</v>
      </c>
      <c r="J27" s="157">
        <f t="shared" si="3"/>
      </c>
      <c r="K27" s="157">
        <f t="shared" si="4"/>
        <v>24001262</v>
      </c>
      <c r="L27" s="157">
        <f t="shared" si="5"/>
      </c>
      <c r="M27" s="157">
        <f t="shared" si="6"/>
      </c>
      <c r="N27" s="157">
        <f t="shared" si="7"/>
      </c>
      <c r="O27" s="157">
        <f t="shared" si="8"/>
      </c>
      <c r="P27" s="157">
        <f t="shared" si="9"/>
        <v>23556991</v>
      </c>
      <c r="Q27" s="157">
        <f t="shared" si="10"/>
      </c>
      <c r="R27" s="157">
        <f t="shared" si="11"/>
      </c>
      <c r="S27" s="157">
        <f t="shared" si="12"/>
      </c>
    </row>
    <row r="28" spans="1:19" s="39" customFormat="1" ht="13.5">
      <c r="A28" s="39">
        <v>2</v>
      </c>
      <c r="B28" s="101">
        <v>207</v>
      </c>
      <c r="C28" s="101" t="s">
        <v>42</v>
      </c>
      <c r="D28" s="155">
        <v>70580796</v>
      </c>
      <c r="E28" s="155">
        <v>79337622</v>
      </c>
      <c r="F28" s="102">
        <f t="shared" si="13"/>
        <v>4.097045567159959</v>
      </c>
      <c r="G28" s="103">
        <f t="shared" si="2"/>
        <v>12.406811053816957</v>
      </c>
      <c r="H28" s="104">
        <f t="shared" si="0"/>
        <v>8756826</v>
      </c>
      <c r="J28" s="157">
        <f t="shared" si="3"/>
      </c>
      <c r="K28" s="157">
        <f t="shared" si="4"/>
        <v>70580796</v>
      </c>
      <c r="L28" s="157">
        <f t="shared" si="5"/>
      </c>
      <c r="M28" s="157">
        <f t="shared" si="6"/>
      </c>
      <c r="N28" s="157">
        <f t="shared" si="7"/>
      </c>
      <c r="O28" s="157">
        <f t="shared" si="8"/>
      </c>
      <c r="P28" s="157">
        <f t="shared" si="9"/>
        <v>79337622</v>
      </c>
      <c r="Q28" s="157">
        <f t="shared" si="10"/>
      </c>
      <c r="R28" s="157">
        <f t="shared" si="11"/>
      </c>
      <c r="S28" s="157">
        <f t="shared" si="12"/>
      </c>
    </row>
    <row r="29" spans="1:19" s="39" customFormat="1" ht="13.5">
      <c r="A29" s="39">
        <v>1</v>
      </c>
      <c r="B29" s="101">
        <v>208</v>
      </c>
      <c r="C29" s="101" t="s">
        <v>43</v>
      </c>
      <c r="D29" s="155">
        <v>1305805</v>
      </c>
      <c r="E29" s="155">
        <v>1321354</v>
      </c>
      <c r="F29" s="102">
        <f t="shared" si="13"/>
        <v>0.06823556607669788</v>
      </c>
      <c r="G29" s="103">
        <f t="shared" si="2"/>
        <v>1.1907597229295241</v>
      </c>
      <c r="H29" s="104">
        <f t="shared" si="0"/>
        <v>15549</v>
      </c>
      <c r="J29" s="157">
        <f t="shared" si="3"/>
        <v>1305805</v>
      </c>
      <c r="K29" s="157">
        <f t="shared" si="4"/>
      </c>
      <c r="L29" s="157">
        <f t="shared" si="5"/>
      </c>
      <c r="M29" s="157">
        <f t="shared" si="6"/>
      </c>
      <c r="N29" s="157">
        <f t="shared" si="7"/>
      </c>
      <c r="O29" s="157">
        <f t="shared" si="8"/>
        <v>1321354</v>
      </c>
      <c r="P29" s="157">
        <f t="shared" si="9"/>
      </c>
      <c r="Q29" s="157">
        <f t="shared" si="10"/>
      </c>
      <c r="R29" s="157">
        <f t="shared" si="11"/>
      </c>
      <c r="S29" s="157">
        <f t="shared" si="12"/>
      </c>
    </row>
    <row r="30" spans="1:19" s="39" customFormat="1" ht="13.5">
      <c r="A30" s="39">
        <v>4</v>
      </c>
      <c r="B30" s="101">
        <v>209</v>
      </c>
      <c r="C30" s="101" t="s">
        <v>44</v>
      </c>
      <c r="D30" s="155">
        <v>34323128</v>
      </c>
      <c r="E30" s="155">
        <v>34453458</v>
      </c>
      <c r="F30" s="102">
        <f t="shared" si="13"/>
        <v>1.7791986174255616</v>
      </c>
      <c r="G30" s="103">
        <f t="shared" si="2"/>
        <v>0.3797148092096858</v>
      </c>
      <c r="H30" s="104">
        <f t="shared" si="0"/>
        <v>130330</v>
      </c>
      <c r="J30" s="157">
        <f t="shared" si="3"/>
      </c>
      <c r="K30" s="157">
        <f t="shared" si="4"/>
      </c>
      <c r="L30" s="157">
        <f t="shared" si="5"/>
      </c>
      <c r="M30" s="157">
        <f t="shared" si="6"/>
        <v>34323128</v>
      </c>
      <c r="N30" s="157">
        <f t="shared" si="7"/>
      </c>
      <c r="O30" s="157">
        <f t="shared" si="8"/>
      </c>
      <c r="P30" s="157">
        <f t="shared" si="9"/>
      </c>
      <c r="Q30" s="157">
        <f t="shared" si="10"/>
      </c>
      <c r="R30" s="157">
        <f t="shared" si="11"/>
        <v>34453458</v>
      </c>
      <c r="S30" s="157">
        <f t="shared" si="12"/>
      </c>
    </row>
    <row r="31" spans="1:19" s="39" customFormat="1" ht="13.5">
      <c r="A31" s="39">
        <v>2</v>
      </c>
      <c r="B31" s="101">
        <v>210</v>
      </c>
      <c r="C31" s="101" t="s">
        <v>45</v>
      </c>
      <c r="D31" s="155">
        <v>137681966</v>
      </c>
      <c r="E31" s="155">
        <v>144877976</v>
      </c>
      <c r="F31" s="102">
        <f t="shared" si="13"/>
        <v>7.481591386113222</v>
      </c>
      <c r="G31" s="103">
        <f t="shared" si="2"/>
        <v>5.226545065459054</v>
      </c>
      <c r="H31" s="104">
        <f t="shared" si="0"/>
        <v>7196010</v>
      </c>
      <c r="J31" s="157">
        <f t="shared" si="3"/>
      </c>
      <c r="K31" s="157">
        <f t="shared" si="4"/>
        <v>137681966</v>
      </c>
      <c r="L31" s="157">
        <f t="shared" si="5"/>
      </c>
      <c r="M31" s="157">
        <f t="shared" si="6"/>
      </c>
      <c r="N31" s="157">
        <f t="shared" si="7"/>
      </c>
      <c r="O31" s="157">
        <f t="shared" si="8"/>
      </c>
      <c r="P31" s="157">
        <f t="shared" si="9"/>
        <v>144877976</v>
      </c>
      <c r="Q31" s="157">
        <f t="shared" si="10"/>
      </c>
      <c r="R31" s="157">
        <f t="shared" si="11"/>
      </c>
      <c r="S31" s="157">
        <f t="shared" si="12"/>
      </c>
    </row>
    <row r="32" spans="1:19" s="39" customFormat="1" ht="13.5">
      <c r="A32" s="39">
        <v>4</v>
      </c>
      <c r="B32" s="101">
        <v>211</v>
      </c>
      <c r="C32" s="101" t="s">
        <v>46</v>
      </c>
      <c r="D32" s="155">
        <v>247921480</v>
      </c>
      <c r="E32" s="155">
        <v>246815546</v>
      </c>
      <c r="F32" s="102">
        <f t="shared" si="13"/>
        <v>12.745712729396713</v>
      </c>
      <c r="G32" s="103">
        <f t="shared" si="2"/>
        <v>-0.44608236446475047</v>
      </c>
      <c r="H32" s="104">
        <f t="shared" si="0"/>
        <v>-1105934</v>
      </c>
      <c r="J32" s="157">
        <f t="shared" si="3"/>
      </c>
      <c r="K32" s="157">
        <f t="shared" si="4"/>
      </c>
      <c r="L32" s="157">
        <f t="shared" si="5"/>
      </c>
      <c r="M32" s="157">
        <f t="shared" si="6"/>
        <v>247921480</v>
      </c>
      <c r="N32" s="157">
        <f t="shared" si="7"/>
      </c>
      <c r="O32" s="157">
        <f t="shared" si="8"/>
      </c>
      <c r="P32" s="157">
        <f t="shared" si="9"/>
      </c>
      <c r="Q32" s="157">
        <f t="shared" si="10"/>
      </c>
      <c r="R32" s="157">
        <f t="shared" si="11"/>
        <v>246815546</v>
      </c>
      <c r="S32" s="157">
        <f t="shared" si="12"/>
      </c>
    </row>
    <row r="33" spans="1:19" s="39" customFormat="1" ht="13.5">
      <c r="A33" s="39">
        <v>4</v>
      </c>
      <c r="B33" s="101">
        <v>212</v>
      </c>
      <c r="C33" s="101" t="s">
        <v>47</v>
      </c>
      <c r="D33" s="155">
        <v>29737176</v>
      </c>
      <c r="E33" s="155">
        <v>32926103</v>
      </c>
      <c r="F33" s="102">
        <f t="shared" si="13"/>
        <v>1.7003250278915873</v>
      </c>
      <c r="G33" s="103">
        <f t="shared" si="2"/>
        <v>10.723704900559493</v>
      </c>
      <c r="H33" s="104">
        <f t="shared" si="0"/>
        <v>3188927</v>
      </c>
      <c r="J33" s="157">
        <f t="shared" si="3"/>
      </c>
      <c r="K33" s="157">
        <f t="shared" si="4"/>
      </c>
      <c r="L33" s="157">
        <f t="shared" si="5"/>
      </c>
      <c r="M33" s="157">
        <f t="shared" si="6"/>
        <v>29737176</v>
      </c>
      <c r="N33" s="157">
        <f t="shared" si="7"/>
      </c>
      <c r="O33" s="157">
        <f t="shared" si="8"/>
      </c>
      <c r="P33" s="157">
        <f t="shared" si="9"/>
      </c>
      <c r="Q33" s="157">
        <f t="shared" si="10"/>
      </c>
      <c r="R33" s="157">
        <f t="shared" si="11"/>
        <v>32926103</v>
      </c>
      <c r="S33" s="157">
        <f t="shared" si="12"/>
      </c>
    </row>
    <row r="34" spans="1:19" s="39" customFormat="1" ht="13.5">
      <c r="A34" s="39">
        <v>4</v>
      </c>
      <c r="B34" s="101">
        <v>213</v>
      </c>
      <c r="C34" s="101" t="s">
        <v>48</v>
      </c>
      <c r="D34" s="155">
        <v>145021883</v>
      </c>
      <c r="E34" s="155">
        <v>152572099</v>
      </c>
      <c r="F34" s="102">
        <f t="shared" si="13"/>
        <v>7.8789208211993085</v>
      </c>
      <c r="G34" s="103">
        <f t="shared" si="2"/>
        <v>5.206259802874036</v>
      </c>
      <c r="H34" s="104">
        <f t="shared" si="0"/>
        <v>7550216</v>
      </c>
      <c r="J34" s="157">
        <f t="shared" si="3"/>
      </c>
      <c r="K34" s="157">
        <f t="shared" si="4"/>
      </c>
      <c r="L34" s="157">
        <f t="shared" si="5"/>
      </c>
      <c r="M34" s="157">
        <f t="shared" si="6"/>
        <v>145021883</v>
      </c>
      <c r="N34" s="157">
        <f t="shared" si="7"/>
      </c>
      <c r="O34" s="157">
        <f t="shared" si="8"/>
      </c>
      <c r="P34" s="157">
        <f t="shared" si="9"/>
      </c>
      <c r="Q34" s="157">
        <f t="shared" si="10"/>
      </c>
      <c r="R34" s="157">
        <f t="shared" si="11"/>
        <v>152572099</v>
      </c>
      <c r="S34" s="157">
        <f t="shared" si="12"/>
      </c>
    </row>
    <row r="35" spans="1:19" s="39" customFormat="1" ht="13.5">
      <c r="A35" s="39">
        <v>4</v>
      </c>
      <c r="B35" s="101">
        <v>214</v>
      </c>
      <c r="C35" s="101" t="s">
        <v>49</v>
      </c>
      <c r="D35" s="155">
        <v>35883795</v>
      </c>
      <c r="E35" s="155">
        <v>37105249</v>
      </c>
      <c r="F35" s="102">
        <f t="shared" si="13"/>
        <v>1.916138801511047</v>
      </c>
      <c r="G35" s="103">
        <f t="shared" si="2"/>
        <v>3.4039153328124794</v>
      </c>
      <c r="H35" s="104">
        <f t="shared" si="0"/>
        <v>1221454</v>
      </c>
      <c r="J35" s="157">
        <f t="shared" si="3"/>
      </c>
      <c r="K35" s="157">
        <f t="shared" si="4"/>
      </c>
      <c r="L35" s="157">
        <f t="shared" si="5"/>
      </c>
      <c r="M35" s="157">
        <f t="shared" si="6"/>
        <v>35883795</v>
      </c>
      <c r="N35" s="157">
        <f t="shared" si="7"/>
      </c>
      <c r="O35" s="157">
        <f t="shared" si="8"/>
      </c>
      <c r="P35" s="157">
        <f t="shared" si="9"/>
      </c>
      <c r="Q35" s="157">
        <f t="shared" si="10"/>
      </c>
      <c r="R35" s="157">
        <f t="shared" si="11"/>
        <v>37105249</v>
      </c>
      <c r="S35" s="157">
        <f t="shared" si="12"/>
      </c>
    </row>
    <row r="36" spans="1:19" s="39" customFormat="1" ht="13.5">
      <c r="A36" s="39">
        <v>2</v>
      </c>
      <c r="B36" s="101">
        <v>215</v>
      </c>
      <c r="C36" s="101" t="s">
        <v>50</v>
      </c>
      <c r="D36" s="155">
        <v>48354002</v>
      </c>
      <c r="E36" s="155">
        <v>48430465</v>
      </c>
      <c r="F36" s="102">
        <f t="shared" si="13"/>
        <v>2.5009802026048313</v>
      </c>
      <c r="G36" s="103">
        <f t="shared" si="2"/>
        <v>0.15813168887242046</v>
      </c>
      <c r="H36" s="104">
        <f t="shared" si="0"/>
        <v>76463</v>
      </c>
      <c r="J36" s="157">
        <f t="shared" si="3"/>
      </c>
      <c r="K36" s="157">
        <f t="shared" si="4"/>
        <v>48354002</v>
      </c>
      <c r="L36" s="157">
        <f t="shared" si="5"/>
      </c>
      <c r="M36" s="157">
        <f t="shared" si="6"/>
      </c>
      <c r="N36" s="157">
        <f t="shared" si="7"/>
      </c>
      <c r="O36" s="157">
        <f t="shared" si="8"/>
      </c>
      <c r="P36" s="157">
        <f t="shared" si="9"/>
        <v>48430465</v>
      </c>
      <c r="Q36" s="157">
        <f t="shared" si="10"/>
      </c>
      <c r="R36" s="157">
        <f t="shared" si="11"/>
      </c>
      <c r="S36" s="157">
        <f t="shared" si="12"/>
      </c>
    </row>
    <row r="37" spans="1:19" s="39" customFormat="1" ht="13.5">
      <c r="A37" s="39">
        <v>4</v>
      </c>
      <c r="B37" s="101">
        <v>216</v>
      </c>
      <c r="C37" s="101" t="s">
        <v>51</v>
      </c>
      <c r="D37" s="155">
        <v>52413702</v>
      </c>
      <c r="E37" s="155">
        <v>54414387</v>
      </c>
      <c r="F37" s="102">
        <f t="shared" si="13"/>
        <v>2.8099937637162413</v>
      </c>
      <c r="G37" s="103">
        <f t="shared" si="2"/>
        <v>3.817103016306689</v>
      </c>
      <c r="H37" s="104">
        <f t="shared" si="0"/>
        <v>2000685</v>
      </c>
      <c r="J37" s="157">
        <f t="shared" si="3"/>
      </c>
      <c r="K37" s="157">
        <f t="shared" si="4"/>
      </c>
      <c r="L37" s="157">
        <f t="shared" si="5"/>
      </c>
      <c r="M37" s="157">
        <f t="shared" si="6"/>
        <v>52413702</v>
      </c>
      <c r="N37" s="157">
        <f t="shared" si="7"/>
      </c>
      <c r="O37" s="157">
        <f t="shared" si="8"/>
      </c>
      <c r="P37" s="157">
        <f t="shared" si="9"/>
      </c>
      <c r="Q37" s="157">
        <f t="shared" si="10"/>
      </c>
      <c r="R37" s="157">
        <f t="shared" si="11"/>
        <v>54414387</v>
      </c>
      <c r="S37" s="157">
        <f t="shared" si="12"/>
      </c>
    </row>
    <row r="38" spans="1:19" s="39" customFormat="1" ht="13.5">
      <c r="A38" s="39">
        <v>1</v>
      </c>
      <c r="B38" s="101">
        <v>219</v>
      </c>
      <c r="C38" s="101" t="s">
        <v>52</v>
      </c>
      <c r="D38" s="155">
        <v>349580</v>
      </c>
      <c r="E38" s="155">
        <v>394669</v>
      </c>
      <c r="F38" s="102">
        <f t="shared" si="13"/>
        <v>0.020380959703398392</v>
      </c>
      <c r="G38" s="103">
        <f t="shared" si="2"/>
        <v>12.898049087476405</v>
      </c>
      <c r="H38" s="104">
        <f t="shared" si="0"/>
        <v>45089</v>
      </c>
      <c r="J38" s="157">
        <f t="shared" si="3"/>
        <v>349580</v>
      </c>
      <c r="K38" s="157">
        <f t="shared" si="4"/>
      </c>
      <c r="L38" s="157">
        <f t="shared" si="5"/>
      </c>
      <c r="M38" s="157">
        <f t="shared" si="6"/>
      </c>
      <c r="N38" s="157">
        <f t="shared" si="7"/>
      </c>
      <c r="O38" s="157">
        <f t="shared" si="8"/>
        <v>394669</v>
      </c>
      <c r="P38" s="157">
        <f t="shared" si="9"/>
      </c>
      <c r="Q38" s="157">
        <f t="shared" si="10"/>
      </c>
      <c r="R38" s="157">
        <f t="shared" si="11"/>
      </c>
      <c r="S38" s="157">
        <f t="shared" si="12"/>
      </c>
    </row>
    <row r="39" spans="1:19" s="39" customFormat="1" ht="13.5">
      <c r="A39" s="39">
        <v>2</v>
      </c>
      <c r="B39" s="101">
        <v>220</v>
      </c>
      <c r="C39" s="101" t="s">
        <v>53</v>
      </c>
      <c r="D39" s="155">
        <v>66125262</v>
      </c>
      <c r="E39" s="155">
        <v>66554952</v>
      </c>
      <c r="F39" s="102">
        <f>E39/E$8*100</f>
        <v>3.436940308900912</v>
      </c>
      <c r="G39" s="103">
        <f>(E39/D39-1)*100</f>
        <v>0.6498121701203896</v>
      </c>
      <c r="H39" s="104">
        <f t="shared" si="0"/>
        <v>429690</v>
      </c>
      <c r="J39" s="157">
        <f t="shared" si="3"/>
      </c>
      <c r="K39" s="157">
        <f t="shared" si="4"/>
        <v>66125262</v>
      </c>
      <c r="L39" s="157">
        <f t="shared" si="5"/>
      </c>
      <c r="M39" s="157">
        <f t="shared" si="6"/>
      </c>
      <c r="N39" s="157">
        <f t="shared" si="7"/>
      </c>
      <c r="O39" s="157">
        <f t="shared" si="8"/>
      </c>
      <c r="P39" s="157">
        <f t="shared" si="9"/>
        <v>66554952</v>
      </c>
      <c r="Q39" s="157">
        <f t="shared" si="10"/>
      </c>
      <c r="R39" s="157">
        <f t="shared" si="11"/>
      </c>
      <c r="S39" s="157">
        <f t="shared" si="12"/>
      </c>
    </row>
    <row r="40" spans="1:19" s="39" customFormat="1" ht="13.5">
      <c r="A40" s="39">
        <v>5</v>
      </c>
      <c r="B40" s="101">
        <v>221</v>
      </c>
      <c r="C40" s="101" t="s">
        <v>54</v>
      </c>
      <c r="D40" s="155">
        <v>146427766</v>
      </c>
      <c r="E40" s="155">
        <v>166853779</v>
      </c>
      <c r="F40" s="102">
        <f>E40/E$8*100</f>
        <v>8.616435915054744</v>
      </c>
      <c r="G40" s="103">
        <f>(E40/D40-1)*100</f>
        <v>13.9495490220072</v>
      </c>
      <c r="H40" s="104">
        <f t="shared" si="0"/>
        <v>20426013</v>
      </c>
      <c r="J40" s="157">
        <f t="shared" si="3"/>
      </c>
      <c r="K40" s="157">
        <f t="shared" si="4"/>
      </c>
      <c r="L40" s="157">
        <f t="shared" si="5"/>
      </c>
      <c r="M40" s="157">
        <f t="shared" si="6"/>
      </c>
      <c r="N40" s="157">
        <f t="shared" si="7"/>
        <v>146427766</v>
      </c>
      <c r="O40" s="157">
        <f t="shared" si="8"/>
      </c>
      <c r="P40" s="157">
        <f t="shared" si="9"/>
      </c>
      <c r="Q40" s="157">
        <f t="shared" si="10"/>
      </c>
      <c r="R40" s="157">
        <f t="shared" si="11"/>
      </c>
      <c r="S40" s="157">
        <f t="shared" si="12"/>
        <v>166853779</v>
      </c>
    </row>
    <row r="41" spans="1:19" s="39" customFormat="1" ht="13.5">
      <c r="A41" s="39">
        <v>1</v>
      </c>
      <c r="B41" s="101">
        <v>222</v>
      </c>
      <c r="C41" s="105" t="s">
        <v>124</v>
      </c>
      <c r="D41" s="155">
        <v>2338250</v>
      </c>
      <c r="E41" s="155">
        <v>2371798</v>
      </c>
      <c r="F41" s="102">
        <f>E41/E$8*100</f>
        <v>0.12248116640172117</v>
      </c>
      <c r="G41" s="103">
        <f>(E41/D41-1)*100</f>
        <v>1.434748209130765</v>
      </c>
      <c r="H41" s="104">
        <f t="shared" si="0"/>
        <v>33548</v>
      </c>
      <c r="J41" s="157">
        <f t="shared" si="3"/>
        <v>2338250</v>
      </c>
      <c r="K41" s="157">
        <f t="shared" si="4"/>
      </c>
      <c r="L41" s="157">
        <f t="shared" si="5"/>
      </c>
      <c r="M41" s="157">
        <f t="shared" si="6"/>
      </c>
      <c r="N41" s="157">
        <f t="shared" si="7"/>
      </c>
      <c r="O41" s="157">
        <f t="shared" si="8"/>
        <v>2371798</v>
      </c>
      <c r="P41" s="157">
        <f t="shared" si="9"/>
      </c>
      <c r="Q41" s="157">
        <f t="shared" si="10"/>
      </c>
      <c r="R41" s="157">
        <f t="shared" si="11"/>
      </c>
      <c r="S41" s="157">
        <f t="shared" si="12"/>
      </c>
    </row>
    <row r="42" spans="1:19" s="39" customFormat="1" ht="13.5">
      <c r="A42" s="39">
        <v>4</v>
      </c>
      <c r="B42" s="101">
        <v>223</v>
      </c>
      <c r="C42" s="105" t="s">
        <v>125</v>
      </c>
      <c r="D42" s="155">
        <v>10276736</v>
      </c>
      <c r="E42" s="155">
        <v>11517326</v>
      </c>
      <c r="F42" s="102">
        <f t="shared" si="13"/>
        <v>0.5947620844223959</v>
      </c>
      <c r="G42" s="103">
        <f aca="true" t="shared" si="14" ref="G42:G47">(E42/D42-1)*100</f>
        <v>12.071829032097359</v>
      </c>
      <c r="H42" s="104">
        <f t="shared" si="0"/>
        <v>1240590</v>
      </c>
      <c r="J42" s="157">
        <f t="shared" si="3"/>
      </c>
      <c r="K42" s="157">
        <f t="shared" si="4"/>
      </c>
      <c r="L42" s="157">
        <f t="shared" si="5"/>
      </c>
      <c r="M42" s="157">
        <f t="shared" si="6"/>
        <v>10276736</v>
      </c>
      <c r="N42" s="157">
        <f t="shared" si="7"/>
      </c>
      <c r="O42" s="157">
        <f t="shared" si="8"/>
      </c>
      <c r="P42" s="157">
        <f t="shared" si="9"/>
      </c>
      <c r="Q42" s="157">
        <f t="shared" si="10"/>
      </c>
      <c r="R42" s="157">
        <f t="shared" si="11"/>
        <v>11517326</v>
      </c>
      <c r="S42" s="157">
        <f t="shared" si="12"/>
      </c>
    </row>
    <row r="43" spans="1:19" s="39" customFormat="1" ht="13.5">
      <c r="A43" s="39">
        <v>4</v>
      </c>
      <c r="B43" s="101">
        <v>224</v>
      </c>
      <c r="C43" s="105" t="s">
        <v>126</v>
      </c>
      <c r="D43" s="155">
        <v>26862020</v>
      </c>
      <c r="E43" s="155">
        <v>29070980</v>
      </c>
      <c r="F43" s="102">
        <f t="shared" si="13"/>
        <v>1.5012440093300983</v>
      </c>
      <c r="G43" s="103">
        <f t="shared" si="14"/>
        <v>8.223357737057757</v>
      </c>
      <c r="H43" s="104">
        <f t="shared" si="0"/>
        <v>2208960</v>
      </c>
      <c r="J43" s="157">
        <f t="shared" si="3"/>
      </c>
      <c r="K43" s="157">
        <f t="shared" si="4"/>
      </c>
      <c r="L43" s="157">
        <f t="shared" si="5"/>
      </c>
      <c r="M43" s="157">
        <f t="shared" si="6"/>
        <v>26862020</v>
      </c>
      <c r="N43" s="157">
        <f t="shared" si="7"/>
      </c>
      <c r="O43" s="157">
        <f t="shared" si="8"/>
      </c>
      <c r="P43" s="157">
        <f t="shared" si="9"/>
      </c>
      <c r="Q43" s="157">
        <f t="shared" si="10"/>
      </c>
      <c r="R43" s="157">
        <f t="shared" si="11"/>
        <v>29070980</v>
      </c>
      <c r="S43" s="157">
        <f t="shared" si="12"/>
      </c>
    </row>
    <row r="44" spans="1:19" s="39" customFormat="1" ht="13.5">
      <c r="A44" s="39">
        <v>1</v>
      </c>
      <c r="B44" s="101">
        <v>225</v>
      </c>
      <c r="C44" s="105" t="s">
        <v>127</v>
      </c>
      <c r="D44" s="155">
        <v>15008141</v>
      </c>
      <c r="E44" s="155">
        <v>15083479</v>
      </c>
      <c r="F44" s="102">
        <f t="shared" si="13"/>
        <v>0.7789205072758586</v>
      </c>
      <c r="G44" s="103">
        <f t="shared" si="14"/>
        <v>0.5019808915707857</v>
      </c>
      <c r="H44" s="104">
        <f t="shared" si="0"/>
        <v>75338</v>
      </c>
      <c r="J44" s="157">
        <f t="shared" si="3"/>
        <v>15008141</v>
      </c>
      <c r="K44" s="157">
        <f t="shared" si="4"/>
      </c>
      <c r="L44" s="157">
        <f t="shared" si="5"/>
      </c>
      <c r="M44" s="157">
        <f t="shared" si="6"/>
      </c>
      <c r="N44" s="157">
        <f t="shared" si="7"/>
      </c>
      <c r="O44" s="157">
        <f t="shared" si="8"/>
        <v>15083479</v>
      </c>
      <c r="P44" s="157">
        <f t="shared" si="9"/>
      </c>
      <c r="Q44" s="157">
        <f t="shared" si="10"/>
      </c>
      <c r="R44" s="157">
        <f t="shared" si="11"/>
      </c>
      <c r="S44" s="157">
        <f t="shared" si="12"/>
      </c>
    </row>
    <row r="45" spans="1:19" s="39" customFormat="1" ht="13.5">
      <c r="A45" s="39">
        <v>4</v>
      </c>
      <c r="B45" s="101">
        <v>226</v>
      </c>
      <c r="C45" s="105" t="s">
        <v>128</v>
      </c>
      <c r="D45" s="155">
        <v>62897087</v>
      </c>
      <c r="E45" s="155">
        <v>67597939</v>
      </c>
      <c r="F45" s="102">
        <f t="shared" si="13"/>
        <v>3.4908008249743014</v>
      </c>
      <c r="G45" s="103">
        <f t="shared" si="14"/>
        <v>7.473878718739391</v>
      </c>
      <c r="H45" s="104">
        <f t="shared" si="0"/>
        <v>4700852</v>
      </c>
      <c r="J45" s="157">
        <f t="shared" si="3"/>
      </c>
      <c r="K45" s="157">
        <f t="shared" si="4"/>
      </c>
      <c r="L45" s="157">
        <f t="shared" si="5"/>
      </c>
      <c r="M45" s="157">
        <f t="shared" si="6"/>
        <v>62897087</v>
      </c>
      <c r="N45" s="157">
        <f t="shared" si="7"/>
      </c>
      <c r="O45" s="157">
        <f t="shared" si="8"/>
      </c>
      <c r="P45" s="157">
        <f t="shared" si="9"/>
      </c>
      <c r="Q45" s="157">
        <f t="shared" si="10"/>
      </c>
      <c r="R45" s="157">
        <f t="shared" si="11"/>
        <v>67597939</v>
      </c>
      <c r="S45" s="157">
        <f t="shared" si="12"/>
      </c>
    </row>
    <row r="46" spans="1:19" s="39" customFormat="1" ht="13.5">
      <c r="A46" s="39">
        <v>1</v>
      </c>
      <c r="B46" s="101">
        <v>301</v>
      </c>
      <c r="C46" s="101" t="s">
        <v>55</v>
      </c>
      <c r="D46" s="155">
        <v>54963</v>
      </c>
      <c r="E46" s="155">
        <v>66457</v>
      </c>
      <c r="F46" s="102">
        <f t="shared" si="13"/>
        <v>0.0034318820049427418</v>
      </c>
      <c r="G46" s="103">
        <f t="shared" si="14"/>
        <v>20.912250059130688</v>
      </c>
      <c r="H46" s="104">
        <f t="shared" si="0"/>
        <v>11494</v>
      </c>
      <c r="J46" s="157">
        <f t="shared" si="3"/>
        <v>54963</v>
      </c>
      <c r="K46" s="157">
        <f t="shared" si="4"/>
      </c>
      <c r="L46" s="157">
        <f t="shared" si="5"/>
      </c>
      <c r="M46" s="157">
        <f t="shared" si="6"/>
      </c>
      <c r="N46" s="157">
        <f t="shared" si="7"/>
      </c>
      <c r="O46" s="157">
        <f t="shared" si="8"/>
        <v>66457</v>
      </c>
      <c r="P46" s="157">
        <f t="shared" si="9"/>
      </c>
      <c r="Q46" s="157">
        <f t="shared" si="10"/>
      </c>
      <c r="R46" s="157">
        <f t="shared" si="11"/>
      </c>
      <c r="S46" s="157">
        <f t="shared" si="12"/>
      </c>
    </row>
    <row r="47" spans="1:19" s="39" customFormat="1" ht="13.5">
      <c r="A47" s="39">
        <v>1</v>
      </c>
      <c r="B47" s="101">
        <v>302</v>
      </c>
      <c r="C47" s="101" t="s">
        <v>56</v>
      </c>
      <c r="D47" s="155">
        <v>173494</v>
      </c>
      <c r="E47" s="155">
        <v>190649</v>
      </c>
      <c r="F47" s="102">
        <f t="shared" si="13"/>
        <v>0.009845236353737435</v>
      </c>
      <c r="G47" s="103">
        <f t="shared" si="14"/>
        <v>9.887950015562508</v>
      </c>
      <c r="H47" s="104">
        <f t="shared" si="0"/>
        <v>17155</v>
      </c>
      <c r="J47" s="157">
        <f t="shared" si="3"/>
        <v>173494</v>
      </c>
      <c r="K47" s="157">
        <f t="shared" si="4"/>
      </c>
      <c r="L47" s="157">
        <f t="shared" si="5"/>
      </c>
      <c r="M47" s="157">
        <f t="shared" si="6"/>
      </c>
      <c r="N47" s="157">
        <f t="shared" si="7"/>
      </c>
      <c r="O47" s="157">
        <f t="shared" si="8"/>
        <v>190649</v>
      </c>
      <c r="P47" s="157">
        <f t="shared" si="9"/>
      </c>
      <c r="Q47" s="157">
        <f t="shared" si="10"/>
      </c>
      <c r="R47" s="157">
        <f t="shared" si="11"/>
      </c>
      <c r="S47" s="157">
        <f t="shared" si="12"/>
      </c>
    </row>
    <row r="48" spans="1:19" s="39" customFormat="1" ht="13.5">
      <c r="A48" s="39">
        <v>1</v>
      </c>
      <c r="B48" s="101">
        <v>304</v>
      </c>
      <c r="C48" s="101" t="s">
        <v>57</v>
      </c>
      <c r="D48" s="155">
        <v>174635</v>
      </c>
      <c r="E48" s="155">
        <v>218506</v>
      </c>
      <c r="F48" s="102">
        <f t="shared" si="13"/>
        <v>0.011283789659058017</v>
      </c>
      <c r="G48" s="103">
        <f>(E48/D48-1)*100</f>
        <v>25.121539210353028</v>
      </c>
      <c r="H48" s="104">
        <f t="shared" si="0"/>
        <v>43871</v>
      </c>
      <c r="J48" s="157">
        <f t="shared" si="3"/>
        <v>174635</v>
      </c>
      <c r="K48" s="157">
        <f t="shared" si="4"/>
      </c>
      <c r="L48" s="157">
        <f t="shared" si="5"/>
      </c>
      <c r="M48" s="157">
        <f t="shared" si="6"/>
      </c>
      <c r="N48" s="157">
        <f t="shared" si="7"/>
      </c>
      <c r="O48" s="157">
        <f t="shared" si="8"/>
        <v>218506</v>
      </c>
      <c r="P48" s="157">
        <f t="shared" si="9"/>
      </c>
      <c r="Q48" s="157">
        <f t="shared" si="10"/>
      </c>
      <c r="R48" s="157">
        <f t="shared" si="11"/>
      </c>
      <c r="S48" s="157">
        <f t="shared" si="12"/>
      </c>
    </row>
    <row r="49" spans="1:19" s="39" customFormat="1" ht="13.5">
      <c r="A49" s="39">
        <v>1</v>
      </c>
      <c r="B49" s="101">
        <v>305</v>
      </c>
      <c r="C49" s="101" t="s">
        <v>58</v>
      </c>
      <c r="D49" s="155">
        <v>99770</v>
      </c>
      <c r="E49" s="155">
        <v>102551</v>
      </c>
      <c r="F49" s="102">
        <f t="shared" si="13"/>
        <v>0.005295799261009119</v>
      </c>
      <c r="G49" s="103">
        <f>(E49/D49-1)*100</f>
        <v>2.787411045404431</v>
      </c>
      <c r="H49" s="104">
        <f t="shared" si="0"/>
        <v>2781</v>
      </c>
      <c r="J49" s="157">
        <f t="shared" si="3"/>
        <v>99770</v>
      </c>
      <c r="K49" s="157">
        <f t="shared" si="4"/>
      </c>
      <c r="L49" s="157">
        <f t="shared" si="5"/>
      </c>
      <c r="M49" s="157">
        <f t="shared" si="6"/>
      </c>
      <c r="N49" s="157">
        <f t="shared" si="7"/>
      </c>
      <c r="O49" s="157">
        <f t="shared" si="8"/>
        <v>102551</v>
      </c>
      <c r="P49" s="157">
        <f t="shared" si="9"/>
      </c>
      <c r="Q49" s="157">
        <f t="shared" si="10"/>
      </c>
      <c r="R49" s="157">
        <f t="shared" si="11"/>
      </c>
      <c r="S49" s="157">
        <f t="shared" si="12"/>
      </c>
    </row>
    <row r="50" spans="1:19" s="39" customFormat="1" ht="13.5">
      <c r="A50" s="39">
        <v>1</v>
      </c>
      <c r="B50" s="101">
        <v>306</v>
      </c>
      <c r="C50" s="101" t="s">
        <v>59</v>
      </c>
      <c r="D50" s="155">
        <v>525951</v>
      </c>
      <c r="E50" s="155">
        <v>589257</v>
      </c>
      <c r="F50" s="102">
        <f t="shared" si="13"/>
        <v>0.030429608537649082</v>
      </c>
      <c r="G50" s="103">
        <f>(E50/D50-1)*100</f>
        <v>12.036482486011057</v>
      </c>
      <c r="H50" s="104">
        <f t="shared" si="0"/>
        <v>63306</v>
      </c>
      <c r="J50" s="157">
        <f t="shared" si="3"/>
        <v>525951</v>
      </c>
      <c r="K50" s="157">
        <f t="shared" si="4"/>
      </c>
      <c r="L50" s="157">
        <f t="shared" si="5"/>
      </c>
      <c r="M50" s="157">
        <f t="shared" si="6"/>
      </c>
      <c r="N50" s="157">
        <f t="shared" si="7"/>
      </c>
      <c r="O50" s="157">
        <f t="shared" si="8"/>
        <v>589257</v>
      </c>
      <c r="P50" s="157">
        <f t="shared" si="9"/>
      </c>
      <c r="Q50" s="157">
        <f t="shared" si="10"/>
      </c>
      <c r="R50" s="157">
        <f t="shared" si="11"/>
      </c>
      <c r="S50" s="157">
        <f t="shared" si="12"/>
      </c>
    </row>
    <row r="51" spans="1:19" s="39" customFormat="1" ht="13.5">
      <c r="A51" s="39">
        <v>2</v>
      </c>
      <c r="B51" s="101">
        <v>325</v>
      </c>
      <c r="C51" s="101" t="s">
        <v>60</v>
      </c>
      <c r="D51" s="155">
        <v>3691111</v>
      </c>
      <c r="E51" s="155">
        <v>3786306</v>
      </c>
      <c r="F51" s="102">
        <f t="shared" si="13"/>
        <v>0.19552726464641396</v>
      </c>
      <c r="G51" s="103">
        <f>(E51/D51-1)*100</f>
        <v>2.5790337922647177</v>
      </c>
      <c r="H51" s="104">
        <f t="shared" si="0"/>
        <v>95195</v>
      </c>
      <c r="J51" s="157">
        <f t="shared" si="3"/>
      </c>
      <c r="K51" s="157">
        <f t="shared" si="4"/>
        <v>3691111</v>
      </c>
      <c r="L51" s="157">
        <f t="shared" si="5"/>
      </c>
      <c r="M51" s="157">
        <f t="shared" si="6"/>
      </c>
      <c r="N51" s="157">
        <f t="shared" si="7"/>
      </c>
      <c r="O51" s="157">
        <f t="shared" si="8"/>
      </c>
      <c r="P51" s="157">
        <f t="shared" si="9"/>
        <v>3786306</v>
      </c>
      <c r="Q51" s="157">
        <f t="shared" si="10"/>
      </c>
      <c r="R51" s="157">
        <f t="shared" si="11"/>
      </c>
      <c r="S51" s="157">
        <f t="shared" si="12"/>
      </c>
    </row>
    <row r="52" spans="1:19" s="39" customFormat="1" ht="13.5">
      <c r="A52" s="39">
        <v>2</v>
      </c>
      <c r="B52" s="101">
        <v>341</v>
      </c>
      <c r="C52" s="101" t="s">
        <v>61</v>
      </c>
      <c r="D52" s="155">
        <v>9735845</v>
      </c>
      <c r="E52" s="155">
        <v>9682242</v>
      </c>
      <c r="F52" s="102">
        <f t="shared" si="13"/>
        <v>0.499997172416763</v>
      </c>
      <c r="G52" s="103">
        <f>(E52/D52-1)*100</f>
        <v>-0.550573679018107</v>
      </c>
      <c r="H52" s="104">
        <f t="shared" si="0"/>
        <v>-53603</v>
      </c>
      <c r="J52" s="157">
        <f t="shared" si="3"/>
      </c>
      <c r="K52" s="157">
        <f t="shared" si="4"/>
        <v>9735845</v>
      </c>
      <c r="L52" s="157">
        <f t="shared" si="5"/>
      </c>
      <c r="M52" s="157">
        <f t="shared" si="6"/>
      </c>
      <c r="N52" s="157">
        <f t="shared" si="7"/>
      </c>
      <c r="O52" s="157">
        <f t="shared" si="8"/>
      </c>
      <c r="P52" s="157">
        <f t="shared" si="9"/>
        <v>9682242</v>
      </c>
      <c r="Q52" s="157">
        <f t="shared" si="10"/>
      </c>
      <c r="R52" s="157">
        <f t="shared" si="11"/>
      </c>
      <c r="S52" s="157">
        <f t="shared" si="12"/>
      </c>
    </row>
    <row r="53" spans="1:19" s="39" customFormat="1" ht="13.5">
      <c r="A53" s="39">
        <v>2</v>
      </c>
      <c r="B53" s="101">
        <v>342</v>
      </c>
      <c r="C53" s="101" t="s">
        <v>62</v>
      </c>
      <c r="D53" s="155">
        <v>32836288</v>
      </c>
      <c r="E53" s="155">
        <v>34832393</v>
      </c>
      <c r="F53" s="102">
        <f t="shared" si="13"/>
        <v>1.7987670633009842</v>
      </c>
      <c r="G53" s="103">
        <f aca="true" t="shared" si="15" ref="G53:G71">(E53/D53-1)*100</f>
        <v>6.078960569477276</v>
      </c>
      <c r="H53" s="104">
        <f t="shared" si="0"/>
        <v>1996105</v>
      </c>
      <c r="J53" s="157">
        <f t="shared" si="3"/>
      </c>
      <c r="K53" s="157">
        <f t="shared" si="4"/>
        <v>32836288</v>
      </c>
      <c r="L53" s="157">
        <f t="shared" si="5"/>
      </c>
      <c r="M53" s="157">
        <f t="shared" si="6"/>
      </c>
      <c r="N53" s="157">
        <f t="shared" si="7"/>
      </c>
      <c r="O53" s="157">
        <f t="shared" si="8"/>
      </c>
      <c r="P53" s="157">
        <f t="shared" si="9"/>
        <v>34832393</v>
      </c>
      <c r="Q53" s="157">
        <f t="shared" si="10"/>
      </c>
      <c r="R53" s="157">
        <f t="shared" si="11"/>
      </c>
      <c r="S53" s="157">
        <f t="shared" si="12"/>
      </c>
    </row>
    <row r="54" spans="1:19" s="39" customFormat="1" ht="13.5">
      <c r="A54" s="39">
        <v>2</v>
      </c>
      <c r="B54" s="101">
        <v>344</v>
      </c>
      <c r="C54" s="101" t="s">
        <v>63</v>
      </c>
      <c r="D54" s="155">
        <v>14454081</v>
      </c>
      <c r="E54" s="155">
        <v>18832881</v>
      </c>
      <c r="F54" s="102">
        <f t="shared" si="13"/>
        <v>0.972542025747898</v>
      </c>
      <c r="G54" s="103">
        <f t="shared" si="15"/>
        <v>30.294558332695097</v>
      </c>
      <c r="H54" s="104">
        <f t="shared" si="0"/>
        <v>4378800</v>
      </c>
      <c r="J54" s="157">
        <f t="shared" si="3"/>
      </c>
      <c r="K54" s="157">
        <f t="shared" si="4"/>
        <v>14454081</v>
      </c>
      <c r="L54" s="157">
        <f t="shared" si="5"/>
      </c>
      <c r="M54" s="157">
        <f t="shared" si="6"/>
      </c>
      <c r="N54" s="157">
        <f t="shared" si="7"/>
      </c>
      <c r="O54" s="157">
        <f t="shared" si="8"/>
      </c>
      <c r="P54" s="157">
        <f t="shared" si="9"/>
        <v>18832881</v>
      </c>
      <c r="Q54" s="157">
        <f t="shared" si="10"/>
      </c>
      <c r="R54" s="157">
        <f t="shared" si="11"/>
      </c>
      <c r="S54" s="157">
        <f t="shared" si="12"/>
      </c>
    </row>
    <row r="55" spans="1:19" s="39" customFormat="1" ht="13.5">
      <c r="A55" s="39">
        <v>2</v>
      </c>
      <c r="B55" s="101">
        <v>361</v>
      </c>
      <c r="C55" s="101" t="s">
        <v>64</v>
      </c>
      <c r="D55" s="155">
        <v>3647721</v>
      </c>
      <c r="E55" s="155">
        <v>3856053</v>
      </c>
      <c r="F55" s="102">
        <f t="shared" si="13"/>
        <v>0.19912904435658357</v>
      </c>
      <c r="G55" s="103">
        <f t="shared" si="15"/>
        <v>5.71129206427794</v>
      </c>
      <c r="H55" s="104">
        <f t="shared" si="0"/>
        <v>208332</v>
      </c>
      <c r="J55" s="157">
        <f t="shared" si="3"/>
      </c>
      <c r="K55" s="157">
        <f t="shared" si="4"/>
        <v>3647721</v>
      </c>
      <c r="L55" s="157">
        <f t="shared" si="5"/>
      </c>
      <c r="M55" s="157">
        <f t="shared" si="6"/>
      </c>
      <c r="N55" s="157">
        <f t="shared" si="7"/>
      </c>
      <c r="O55" s="157">
        <f t="shared" si="8"/>
      </c>
      <c r="P55" s="157">
        <f t="shared" si="9"/>
        <v>3856053</v>
      </c>
      <c r="Q55" s="157">
        <f t="shared" si="10"/>
      </c>
      <c r="R55" s="157">
        <f t="shared" si="11"/>
      </c>
      <c r="S55" s="157">
        <f t="shared" si="12"/>
      </c>
    </row>
    <row r="56" spans="1:19" s="39" customFormat="1" ht="13.5">
      <c r="A56" s="39">
        <v>2</v>
      </c>
      <c r="B56" s="101">
        <v>381</v>
      </c>
      <c r="C56" s="101" t="s">
        <v>65</v>
      </c>
      <c r="D56" s="155">
        <v>10471545</v>
      </c>
      <c r="E56" s="155">
        <v>9450950</v>
      </c>
      <c r="F56" s="102">
        <f t="shared" si="13"/>
        <v>0.4880531055361151</v>
      </c>
      <c r="G56" s="103">
        <f t="shared" si="15"/>
        <v>-9.74636503018418</v>
      </c>
      <c r="H56" s="104">
        <f t="shared" si="0"/>
        <v>-1020595</v>
      </c>
      <c r="J56" s="157">
        <f t="shared" si="3"/>
      </c>
      <c r="K56" s="157">
        <f t="shared" si="4"/>
        <v>10471545</v>
      </c>
      <c r="L56" s="157">
        <f t="shared" si="5"/>
      </c>
      <c r="M56" s="157">
        <f t="shared" si="6"/>
      </c>
      <c r="N56" s="157">
        <f t="shared" si="7"/>
      </c>
      <c r="O56" s="157">
        <f t="shared" si="8"/>
      </c>
      <c r="P56" s="157">
        <f t="shared" si="9"/>
        <v>9450950</v>
      </c>
      <c r="Q56" s="157">
        <f t="shared" si="10"/>
      </c>
      <c r="R56" s="157">
        <f t="shared" si="11"/>
      </c>
      <c r="S56" s="157">
        <f t="shared" si="12"/>
      </c>
    </row>
    <row r="57" spans="1:19" s="39" customFormat="1" ht="13.5">
      <c r="A57" s="39">
        <v>3</v>
      </c>
      <c r="B57" s="101">
        <v>383</v>
      </c>
      <c r="C57" s="101" t="s">
        <v>66</v>
      </c>
      <c r="D57" s="155">
        <v>2790390</v>
      </c>
      <c r="E57" s="155">
        <v>2742544</v>
      </c>
      <c r="F57" s="102">
        <f t="shared" si="13"/>
        <v>0.1416267270771128</v>
      </c>
      <c r="G57" s="103">
        <f t="shared" si="15"/>
        <v>-1.7146707091123425</v>
      </c>
      <c r="H57" s="104">
        <f t="shared" si="0"/>
        <v>-47846</v>
      </c>
      <c r="J57" s="157">
        <f t="shared" si="3"/>
      </c>
      <c r="K57" s="157">
        <f t="shared" si="4"/>
      </c>
      <c r="L57" s="157">
        <f t="shared" si="5"/>
        <v>2790390</v>
      </c>
      <c r="M57" s="157">
        <f t="shared" si="6"/>
      </c>
      <c r="N57" s="157">
        <f t="shared" si="7"/>
      </c>
      <c r="O57" s="157">
        <f t="shared" si="8"/>
      </c>
      <c r="P57" s="157">
        <f t="shared" si="9"/>
      </c>
      <c r="Q57" s="157">
        <f t="shared" si="10"/>
        <v>2742544</v>
      </c>
      <c r="R57" s="157">
        <f t="shared" si="11"/>
      </c>
      <c r="S57" s="157">
        <f t="shared" si="12"/>
      </c>
    </row>
    <row r="58" spans="1:19" s="39" customFormat="1" ht="13.5">
      <c r="A58" s="39">
        <v>4</v>
      </c>
      <c r="B58" s="101">
        <v>401</v>
      </c>
      <c r="C58" s="101" t="s">
        <v>67</v>
      </c>
      <c r="D58" s="155">
        <v>5185020</v>
      </c>
      <c r="E58" s="155">
        <v>5106170</v>
      </c>
      <c r="F58" s="102">
        <f t="shared" si="13"/>
        <v>0.2636858861696808</v>
      </c>
      <c r="G58" s="103">
        <f t="shared" si="15"/>
        <v>-1.5207270174464105</v>
      </c>
      <c r="H58" s="104">
        <f t="shared" si="0"/>
        <v>-78850</v>
      </c>
      <c r="J58" s="157">
        <f t="shared" si="3"/>
      </c>
      <c r="K58" s="157">
        <f t="shared" si="4"/>
      </c>
      <c r="L58" s="157">
        <f t="shared" si="5"/>
      </c>
      <c r="M58" s="157">
        <f t="shared" si="6"/>
        <v>5185020</v>
      </c>
      <c r="N58" s="157">
        <f t="shared" si="7"/>
      </c>
      <c r="O58" s="157">
        <f t="shared" si="8"/>
      </c>
      <c r="P58" s="157">
        <f t="shared" si="9"/>
      </c>
      <c r="Q58" s="157">
        <f t="shared" si="10"/>
      </c>
      <c r="R58" s="157">
        <f t="shared" si="11"/>
        <v>5106170</v>
      </c>
      <c r="S58" s="157">
        <f t="shared" si="12"/>
      </c>
    </row>
    <row r="59" spans="1:19" s="39" customFormat="1" ht="13.5">
      <c r="A59" s="39">
        <v>4</v>
      </c>
      <c r="B59" s="101">
        <v>402</v>
      </c>
      <c r="C59" s="101" t="s">
        <v>68</v>
      </c>
      <c r="D59" s="155">
        <v>22936508</v>
      </c>
      <c r="E59" s="155">
        <v>24060769</v>
      </c>
      <c r="F59" s="102">
        <f t="shared" si="13"/>
        <v>1.2425135073232942</v>
      </c>
      <c r="G59" s="103">
        <f t="shared" si="15"/>
        <v>4.90162233937268</v>
      </c>
      <c r="H59" s="104">
        <f t="shared" si="0"/>
        <v>1124261</v>
      </c>
      <c r="J59" s="157">
        <f t="shared" si="3"/>
      </c>
      <c r="K59" s="157">
        <f t="shared" si="4"/>
      </c>
      <c r="L59" s="157">
        <f t="shared" si="5"/>
      </c>
      <c r="M59" s="157">
        <f t="shared" si="6"/>
        <v>22936508</v>
      </c>
      <c r="N59" s="157">
        <f t="shared" si="7"/>
      </c>
      <c r="O59" s="157">
        <f t="shared" si="8"/>
      </c>
      <c r="P59" s="157">
        <f t="shared" si="9"/>
      </c>
      <c r="Q59" s="157">
        <f t="shared" si="10"/>
      </c>
      <c r="R59" s="157">
        <f t="shared" si="11"/>
        <v>24060769</v>
      </c>
      <c r="S59" s="157">
        <f t="shared" si="12"/>
      </c>
    </row>
    <row r="60" spans="1:19" s="39" customFormat="1" ht="13.5">
      <c r="A60" s="39">
        <v>4</v>
      </c>
      <c r="B60" s="101">
        <v>424</v>
      </c>
      <c r="C60" s="101" t="s">
        <v>69</v>
      </c>
      <c r="D60" s="155">
        <v>26650129</v>
      </c>
      <c r="E60" s="155">
        <v>27018110</v>
      </c>
      <c r="F60" s="102">
        <f t="shared" si="13"/>
        <v>1.3952324889261256</v>
      </c>
      <c r="G60" s="103">
        <f t="shared" si="15"/>
        <v>1.3807850611154748</v>
      </c>
      <c r="H60" s="104">
        <f t="shared" si="0"/>
        <v>367981</v>
      </c>
      <c r="J60" s="157">
        <f t="shared" si="3"/>
      </c>
      <c r="K60" s="157">
        <f t="shared" si="4"/>
      </c>
      <c r="L60" s="157">
        <f t="shared" si="5"/>
      </c>
      <c r="M60" s="157">
        <f t="shared" si="6"/>
        <v>26650129</v>
      </c>
      <c r="N60" s="157">
        <f t="shared" si="7"/>
      </c>
      <c r="O60" s="157">
        <f t="shared" si="8"/>
      </c>
      <c r="P60" s="157">
        <f t="shared" si="9"/>
      </c>
      <c r="Q60" s="157">
        <f t="shared" si="10"/>
      </c>
      <c r="R60" s="157">
        <f t="shared" si="11"/>
        <v>27018110</v>
      </c>
      <c r="S60" s="157">
        <f t="shared" si="12"/>
      </c>
    </row>
    <row r="61" spans="1:19" s="39" customFormat="1" ht="13.5">
      <c r="A61" s="39">
        <v>4</v>
      </c>
      <c r="B61" s="101">
        <v>426</v>
      </c>
      <c r="C61" s="101" t="s">
        <v>70</v>
      </c>
      <c r="D61" s="155">
        <v>921179</v>
      </c>
      <c r="E61" s="155">
        <v>947975</v>
      </c>
      <c r="F61" s="102">
        <f t="shared" si="13"/>
        <v>0.048954035596484875</v>
      </c>
      <c r="G61" s="103">
        <f t="shared" si="15"/>
        <v>2.9088809015403116</v>
      </c>
      <c r="H61" s="104">
        <f t="shared" si="0"/>
        <v>26796</v>
      </c>
      <c r="J61" s="157">
        <f t="shared" si="3"/>
      </c>
      <c r="K61" s="157">
        <f t="shared" si="4"/>
      </c>
      <c r="L61" s="157">
        <f t="shared" si="5"/>
      </c>
      <c r="M61" s="157">
        <f t="shared" si="6"/>
        <v>921179</v>
      </c>
      <c r="N61" s="157">
        <f t="shared" si="7"/>
      </c>
      <c r="O61" s="157">
        <f t="shared" si="8"/>
      </c>
      <c r="P61" s="157">
        <f t="shared" si="9"/>
      </c>
      <c r="Q61" s="157">
        <f t="shared" si="10"/>
      </c>
      <c r="R61" s="157">
        <f t="shared" si="11"/>
        <v>947975</v>
      </c>
      <c r="S61" s="157">
        <f t="shared" si="12"/>
      </c>
    </row>
    <row r="62" spans="1:19" s="39" customFormat="1" ht="13.5">
      <c r="A62" s="39">
        <v>4</v>
      </c>
      <c r="B62" s="101">
        <v>429</v>
      </c>
      <c r="C62" s="105" t="s">
        <v>132</v>
      </c>
      <c r="D62" s="155">
        <v>1033179</v>
      </c>
      <c r="E62" s="155">
        <v>1048207</v>
      </c>
      <c r="F62" s="102">
        <f t="shared" si="13"/>
        <v>0.054130080213597005</v>
      </c>
      <c r="G62" s="103">
        <f t="shared" si="15"/>
        <v>1.454539823205847</v>
      </c>
      <c r="H62" s="104">
        <f t="shared" si="0"/>
        <v>15028</v>
      </c>
      <c r="J62" s="157">
        <f t="shared" si="3"/>
      </c>
      <c r="K62" s="157">
        <f t="shared" si="4"/>
      </c>
      <c r="L62" s="157">
        <f t="shared" si="5"/>
      </c>
      <c r="M62" s="157">
        <f t="shared" si="6"/>
        <v>1033179</v>
      </c>
      <c r="N62" s="157">
        <f t="shared" si="7"/>
      </c>
      <c r="O62" s="157">
        <f t="shared" si="8"/>
      </c>
      <c r="P62" s="157">
        <f t="shared" si="9"/>
      </c>
      <c r="Q62" s="157">
        <f t="shared" si="10"/>
      </c>
      <c r="R62" s="157">
        <f t="shared" si="11"/>
        <v>1048207</v>
      </c>
      <c r="S62" s="157">
        <f t="shared" si="12"/>
      </c>
    </row>
    <row r="63" spans="1:19" s="39" customFormat="1" ht="13.5">
      <c r="A63" s="39">
        <v>4</v>
      </c>
      <c r="B63" s="101">
        <v>461</v>
      </c>
      <c r="C63" s="101" t="s">
        <v>71</v>
      </c>
      <c r="D63" s="155">
        <v>12676931</v>
      </c>
      <c r="E63" s="155">
        <v>10314766</v>
      </c>
      <c r="F63" s="102">
        <f t="shared" si="13"/>
        <v>0.532661116520385</v>
      </c>
      <c r="G63" s="103">
        <f t="shared" si="15"/>
        <v>-18.63357148508579</v>
      </c>
      <c r="H63" s="104">
        <f t="shared" si="0"/>
        <v>-2362165</v>
      </c>
      <c r="J63" s="157">
        <f t="shared" si="3"/>
      </c>
      <c r="K63" s="157">
        <f t="shared" si="4"/>
      </c>
      <c r="L63" s="157">
        <f t="shared" si="5"/>
      </c>
      <c r="M63" s="157">
        <f t="shared" si="6"/>
        <v>12676931</v>
      </c>
      <c r="N63" s="157">
        <f t="shared" si="7"/>
      </c>
      <c r="O63" s="157">
        <f t="shared" si="8"/>
      </c>
      <c r="P63" s="157">
        <f t="shared" si="9"/>
      </c>
      <c r="Q63" s="157">
        <f t="shared" si="10"/>
      </c>
      <c r="R63" s="157">
        <f t="shared" si="11"/>
        <v>10314766</v>
      </c>
      <c r="S63" s="157">
        <f t="shared" si="12"/>
      </c>
    </row>
    <row r="64" spans="1:19" s="39" customFormat="1" ht="13.5">
      <c r="A64" s="39">
        <v>5</v>
      </c>
      <c r="B64" s="101">
        <v>503</v>
      </c>
      <c r="C64" s="101" t="s">
        <v>72</v>
      </c>
      <c r="D64" s="155">
        <v>4593638</v>
      </c>
      <c r="E64" s="155">
        <v>6014319</v>
      </c>
      <c r="F64" s="102">
        <f t="shared" si="13"/>
        <v>0.3105832816420426</v>
      </c>
      <c r="G64" s="103">
        <f t="shared" si="15"/>
        <v>30.927143148850654</v>
      </c>
      <c r="H64" s="104">
        <f t="shared" si="0"/>
        <v>1420681</v>
      </c>
      <c r="J64" s="157">
        <f t="shared" si="3"/>
      </c>
      <c r="K64" s="157">
        <f t="shared" si="4"/>
      </c>
      <c r="L64" s="157">
        <f t="shared" si="5"/>
      </c>
      <c r="M64" s="157">
        <f t="shared" si="6"/>
      </c>
      <c r="N64" s="157">
        <f t="shared" si="7"/>
        <v>4593638</v>
      </c>
      <c r="O64" s="157">
        <f t="shared" si="8"/>
      </c>
      <c r="P64" s="157">
        <f t="shared" si="9"/>
      </c>
      <c r="Q64" s="157">
        <f t="shared" si="10"/>
      </c>
      <c r="R64" s="157">
        <f t="shared" si="11"/>
      </c>
      <c r="S64" s="157">
        <f t="shared" si="12"/>
        <v>6014319</v>
      </c>
    </row>
    <row r="65" spans="3:19" s="39" customFormat="1" ht="13.5">
      <c r="C65" s="139"/>
      <c r="D65" s="140" t="s">
        <v>155</v>
      </c>
      <c r="E65" s="148" t="s">
        <v>156</v>
      </c>
      <c r="F65" s="102"/>
      <c r="G65" s="103"/>
      <c r="H65" s="104"/>
      <c r="J65" s="39">
        <f aca="true" t="shared" si="16" ref="J65:S65">SUM(J13:J64)</f>
        <v>20441196</v>
      </c>
      <c r="K65" s="39">
        <f t="shared" si="16"/>
        <v>485043676</v>
      </c>
      <c r="L65" s="39">
        <f>SUM(L17:L64)+L13</f>
        <v>167220923</v>
      </c>
      <c r="M65" s="39">
        <f t="shared" si="16"/>
        <v>714739953</v>
      </c>
      <c r="N65" s="39">
        <f t="shared" si="16"/>
        <v>436020969</v>
      </c>
      <c r="O65" s="39">
        <f>SUM(O13:O64)</f>
        <v>20751967</v>
      </c>
      <c r="P65" s="39">
        <f>SUM(P13:P64)</f>
        <v>509588131</v>
      </c>
      <c r="Q65" s="39">
        <f>SUM(Q17:Q64)+Q13</f>
        <v>178294524</v>
      </c>
      <c r="R65" s="39">
        <f t="shared" si="16"/>
        <v>734969084</v>
      </c>
      <c r="S65" s="39">
        <f t="shared" si="16"/>
        <v>492855645</v>
      </c>
    </row>
    <row r="66" spans="3:8" s="39" customFormat="1" ht="13.5">
      <c r="C66" s="141" t="s">
        <v>140</v>
      </c>
      <c r="D66" s="142">
        <f>J65</f>
        <v>20441196</v>
      </c>
      <c r="E66" s="149">
        <f>O65</f>
        <v>20751967</v>
      </c>
      <c r="F66" s="102">
        <f t="shared" si="13"/>
        <v>1.0716448547852837</v>
      </c>
      <c r="G66" s="103">
        <f t="shared" si="15"/>
        <v>1.520317108646685</v>
      </c>
      <c r="H66" s="104">
        <f t="shared" si="0"/>
        <v>310771</v>
      </c>
    </row>
    <row r="67" spans="3:8" s="39" customFormat="1" ht="13.5">
      <c r="C67" s="141" t="s">
        <v>114</v>
      </c>
      <c r="D67" s="144">
        <f>K65</f>
        <v>485043676</v>
      </c>
      <c r="E67" s="149">
        <f>P65</f>
        <v>509588131</v>
      </c>
      <c r="F67" s="102">
        <f t="shared" si="13"/>
        <v>26.315457163448613</v>
      </c>
      <c r="G67" s="103">
        <f t="shared" si="15"/>
        <v>5.060256676761621</v>
      </c>
      <c r="H67" s="104">
        <f t="shared" si="0"/>
        <v>24544455</v>
      </c>
    </row>
    <row r="68" spans="3:8" s="39" customFormat="1" ht="13.5">
      <c r="C68" s="141" t="s">
        <v>115</v>
      </c>
      <c r="D68" s="144">
        <f>L65</f>
        <v>167220923</v>
      </c>
      <c r="E68" s="149">
        <f>Q65</f>
        <v>178294524</v>
      </c>
      <c r="F68" s="102">
        <f t="shared" si="13"/>
        <v>9.207243307633984</v>
      </c>
      <c r="G68" s="103">
        <f t="shared" si="15"/>
        <v>6.622138427019686</v>
      </c>
      <c r="H68" s="104">
        <f t="shared" si="0"/>
        <v>11073601</v>
      </c>
    </row>
    <row r="69" spans="3:8" s="39" customFormat="1" ht="13.5">
      <c r="C69" s="141" t="s">
        <v>141</v>
      </c>
      <c r="D69" s="144">
        <f>M65</f>
        <v>714739953</v>
      </c>
      <c r="E69" s="149">
        <f>R65</f>
        <v>734969084</v>
      </c>
      <c r="F69" s="102">
        <f t="shared" si="13"/>
        <v>37.954273794616824</v>
      </c>
      <c r="G69" s="103">
        <f t="shared" si="15"/>
        <v>2.8302784691259575</v>
      </c>
      <c r="H69" s="104">
        <f t="shared" si="0"/>
        <v>20229131</v>
      </c>
    </row>
    <row r="70" spans="3:8" s="39" customFormat="1" ht="13.5">
      <c r="C70" s="141" t="s">
        <v>116</v>
      </c>
      <c r="D70" s="144">
        <f>N65</f>
        <v>436020969</v>
      </c>
      <c r="E70" s="149">
        <f>S65</f>
        <v>492855645</v>
      </c>
      <c r="F70" s="102">
        <f t="shared" si="13"/>
        <v>25.451380879515295</v>
      </c>
      <c r="G70" s="103">
        <f t="shared" si="15"/>
        <v>13.034849248270897</v>
      </c>
      <c r="H70" s="104">
        <f t="shared" si="0"/>
        <v>56834676</v>
      </c>
    </row>
    <row r="71" spans="3:8" s="39" customFormat="1" ht="13.5">
      <c r="C71" s="171" t="s">
        <v>163</v>
      </c>
      <c r="D71" s="146">
        <f>SUM(D66:D70)</f>
        <v>1823466717</v>
      </c>
      <c r="E71" s="150">
        <f>SUM(E66:E70)</f>
        <v>1936459351</v>
      </c>
      <c r="F71" s="102">
        <f t="shared" si="13"/>
        <v>100</v>
      </c>
      <c r="G71" s="103">
        <f t="shared" si="15"/>
        <v>6.1965832963432055</v>
      </c>
      <c r="H71" s="104">
        <f t="shared" si="0"/>
        <v>112992634</v>
      </c>
    </row>
    <row r="74" spans="1:5" ht="13.5">
      <c r="A74" s="55"/>
      <c r="D74" s="57"/>
      <c r="E74" s="57"/>
    </row>
    <row r="75" ht="13.5">
      <c r="A75" s="57" t="s">
        <v>149</v>
      </c>
    </row>
    <row r="76" spans="1:10" ht="13.5">
      <c r="A76" s="164">
        <v>5</v>
      </c>
      <c r="B76" s="164">
        <v>202</v>
      </c>
      <c r="C76" s="164" t="s">
        <v>38</v>
      </c>
      <c r="D76" s="164">
        <v>284999565</v>
      </c>
      <c r="E76" s="164">
        <v>319987547</v>
      </c>
      <c r="F76" s="165">
        <v>16.524361682818512</v>
      </c>
      <c r="G76" s="166">
        <v>12.276503650102066</v>
      </c>
      <c r="H76" s="163">
        <v>34987982</v>
      </c>
      <c r="J76" s="57" t="s">
        <v>181</v>
      </c>
    </row>
    <row r="77" spans="1:8" ht="13.5">
      <c r="A77" s="164">
        <v>5</v>
      </c>
      <c r="B77" s="164">
        <v>221</v>
      </c>
      <c r="C77" s="164" t="s">
        <v>54</v>
      </c>
      <c r="D77" s="164">
        <v>146427766</v>
      </c>
      <c r="E77" s="164">
        <v>166853779</v>
      </c>
      <c r="F77" s="165">
        <v>8.616435915054744</v>
      </c>
      <c r="G77" s="166">
        <v>13.9495490220072</v>
      </c>
      <c r="H77" s="163">
        <v>20426013</v>
      </c>
    </row>
    <row r="78" spans="1:10" ht="13.5">
      <c r="A78" s="164">
        <v>3</v>
      </c>
      <c r="B78" s="164">
        <v>100</v>
      </c>
      <c r="C78" s="164" t="s">
        <v>37</v>
      </c>
      <c r="D78" s="164">
        <v>164430533</v>
      </c>
      <c r="E78" s="164">
        <v>175551980</v>
      </c>
      <c r="F78" s="165">
        <v>9.065616580556872</v>
      </c>
      <c r="G78" s="166">
        <v>6.763614273512086</v>
      </c>
      <c r="H78" s="163">
        <v>11121447</v>
      </c>
      <c r="J78" s="57" t="s">
        <v>184</v>
      </c>
    </row>
    <row r="79" spans="1:8" ht="13.5">
      <c r="A79" s="164">
        <v>2</v>
      </c>
      <c r="B79" s="164">
        <v>207</v>
      </c>
      <c r="C79" s="164" t="s">
        <v>42</v>
      </c>
      <c r="D79" s="164">
        <v>70580796</v>
      </c>
      <c r="E79" s="164">
        <v>79337622</v>
      </c>
      <c r="F79" s="165">
        <v>4.097045567159959</v>
      </c>
      <c r="G79" s="166">
        <v>12.406811053816957</v>
      </c>
      <c r="H79" s="163">
        <v>8756826</v>
      </c>
    </row>
    <row r="80" spans="1:10" ht="13.5">
      <c r="A80" s="164">
        <v>4</v>
      </c>
      <c r="B80" s="164">
        <v>213</v>
      </c>
      <c r="C80" s="164" t="s">
        <v>48</v>
      </c>
      <c r="D80" s="164">
        <v>145021883</v>
      </c>
      <c r="E80" s="164">
        <v>152572099</v>
      </c>
      <c r="F80" s="165">
        <v>7.8789208211993085</v>
      </c>
      <c r="G80" s="166">
        <v>5.206259802874036</v>
      </c>
      <c r="H80" s="163">
        <v>7550216</v>
      </c>
      <c r="J80" s="57" t="s">
        <v>182</v>
      </c>
    </row>
    <row r="81" spans="1:8" ht="13.5">
      <c r="A81" s="164">
        <v>2</v>
      </c>
      <c r="B81" s="164">
        <v>210</v>
      </c>
      <c r="C81" s="164" t="s">
        <v>45</v>
      </c>
      <c r="D81" s="164">
        <v>137681966</v>
      </c>
      <c r="E81" s="164">
        <v>144877976</v>
      </c>
      <c r="F81" s="165">
        <v>7.481591386113222</v>
      </c>
      <c r="G81" s="166">
        <v>5.226545065459054</v>
      </c>
      <c r="H81" s="163">
        <v>7196010</v>
      </c>
    </row>
    <row r="82" spans="1:8" ht="13.5">
      <c r="A82" s="164">
        <v>4</v>
      </c>
      <c r="B82" s="164">
        <v>226</v>
      </c>
      <c r="C82" s="164" t="s">
        <v>128</v>
      </c>
      <c r="D82" s="164">
        <v>62897087</v>
      </c>
      <c r="E82" s="164">
        <v>67597939</v>
      </c>
      <c r="F82" s="165">
        <v>3.4908008249743014</v>
      </c>
      <c r="G82" s="166">
        <v>7.473878718739391</v>
      </c>
      <c r="H82" s="163">
        <v>4700852</v>
      </c>
    </row>
    <row r="83" spans="1:8" ht="13.5">
      <c r="A83" s="164">
        <v>2</v>
      </c>
      <c r="B83" s="164">
        <v>344</v>
      </c>
      <c r="C83" s="164" t="s">
        <v>63</v>
      </c>
      <c r="D83" s="164">
        <v>14454081</v>
      </c>
      <c r="E83" s="164">
        <v>18832881</v>
      </c>
      <c r="F83" s="165">
        <v>0.972542025747898</v>
      </c>
      <c r="G83" s="166">
        <v>30.294558332695097</v>
      </c>
      <c r="H83" s="163">
        <v>4378800</v>
      </c>
    </row>
    <row r="84" spans="1:8" ht="13.5">
      <c r="A84" s="164">
        <v>4</v>
      </c>
      <c r="B84" s="164">
        <v>212</v>
      </c>
      <c r="C84" s="164" t="s">
        <v>47</v>
      </c>
      <c r="D84" s="164">
        <v>29737176</v>
      </c>
      <c r="E84" s="164">
        <v>32926103</v>
      </c>
      <c r="F84" s="165">
        <v>1.7003250278915873</v>
      </c>
      <c r="G84" s="166">
        <v>10.723704900559493</v>
      </c>
      <c r="H84" s="163">
        <v>3188927</v>
      </c>
    </row>
    <row r="85" spans="1:8" ht="13.5">
      <c r="A85" s="164">
        <v>2</v>
      </c>
      <c r="B85" s="164">
        <v>203</v>
      </c>
      <c r="C85" s="164" t="s">
        <v>39</v>
      </c>
      <c r="D85" s="164">
        <v>63463797</v>
      </c>
      <c r="E85" s="164">
        <v>66389300</v>
      </c>
      <c r="F85" s="165">
        <v>3.4283859336224194</v>
      </c>
      <c r="G85" s="166">
        <v>4.609719459426609</v>
      </c>
      <c r="H85" s="163">
        <v>2925503</v>
      </c>
    </row>
    <row r="86" spans="1:8" ht="13.5">
      <c r="A86" s="164">
        <v>4</v>
      </c>
      <c r="B86" s="164">
        <v>224</v>
      </c>
      <c r="C86" s="164" t="s">
        <v>126</v>
      </c>
      <c r="D86" s="164">
        <v>26862020</v>
      </c>
      <c r="E86" s="164">
        <v>29070980</v>
      </c>
      <c r="F86" s="165">
        <v>1.5012440093300983</v>
      </c>
      <c r="G86" s="166">
        <v>8.223357737057757</v>
      </c>
      <c r="H86" s="163">
        <v>2208960</v>
      </c>
    </row>
    <row r="87" spans="1:8" ht="13.5">
      <c r="A87" s="164">
        <v>4</v>
      </c>
      <c r="B87" s="164">
        <v>216</v>
      </c>
      <c r="C87" s="164" t="s">
        <v>51</v>
      </c>
      <c r="D87" s="164">
        <v>52413702</v>
      </c>
      <c r="E87" s="164">
        <v>54414387</v>
      </c>
      <c r="F87" s="165">
        <v>2.8099937637162413</v>
      </c>
      <c r="G87" s="166">
        <v>3.817103016306689</v>
      </c>
      <c r="H87" s="163">
        <v>2000685</v>
      </c>
    </row>
    <row r="88" spans="1:8" ht="13.5">
      <c r="A88" s="164">
        <v>2</v>
      </c>
      <c r="B88" s="164">
        <v>342</v>
      </c>
      <c r="C88" s="164" t="s">
        <v>62</v>
      </c>
      <c r="D88" s="164">
        <v>32836288</v>
      </c>
      <c r="E88" s="164">
        <v>34832393</v>
      </c>
      <c r="F88" s="165">
        <v>1.7987670633009842</v>
      </c>
      <c r="G88" s="166">
        <v>6.078960569477276</v>
      </c>
      <c r="H88" s="163">
        <v>1996105</v>
      </c>
    </row>
    <row r="89" spans="1:8" ht="13.5">
      <c r="A89" s="164">
        <v>5</v>
      </c>
      <c r="B89" s="164">
        <v>503</v>
      </c>
      <c r="C89" s="164" t="s">
        <v>72</v>
      </c>
      <c r="D89" s="164">
        <v>4593638</v>
      </c>
      <c r="E89" s="164">
        <v>6014319</v>
      </c>
      <c r="F89" s="165">
        <v>0.3105832816420426</v>
      </c>
      <c r="G89" s="166">
        <v>30.927143148850654</v>
      </c>
      <c r="H89" s="163">
        <v>1420681</v>
      </c>
    </row>
    <row r="90" spans="1:8" ht="13.5">
      <c r="A90" s="164">
        <v>4</v>
      </c>
      <c r="B90" s="164">
        <v>223</v>
      </c>
      <c r="C90" s="164" t="s">
        <v>125</v>
      </c>
      <c r="D90" s="164">
        <v>10276736</v>
      </c>
      <c r="E90" s="164">
        <v>11517326</v>
      </c>
      <c r="F90" s="165">
        <v>0.5947620844223959</v>
      </c>
      <c r="G90" s="166">
        <v>12.071829032097359</v>
      </c>
      <c r="H90" s="163">
        <v>1240590</v>
      </c>
    </row>
    <row r="91" spans="1:8" ht="13.5">
      <c r="A91" s="164">
        <v>4</v>
      </c>
      <c r="B91" s="164">
        <v>214</v>
      </c>
      <c r="C91" s="164" t="s">
        <v>49</v>
      </c>
      <c r="D91" s="164">
        <v>35883795</v>
      </c>
      <c r="E91" s="164">
        <v>37105249</v>
      </c>
      <c r="F91" s="165">
        <v>1.916138801511047</v>
      </c>
      <c r="G91" s="166">
        <v>3.4039153328124794</v>
      </c>
      <c r="H91" s="163">
        <v>1221454</v>
      </c>
    </row>
    <row r="92" spans="1:8" ht="13.5">
      <c r="A92" s="164">
        <v>4</v>
      </c>
      <c r="B92" s="164">
        <v>402</v>
      </c>
      <c r="C92" s="164" t="s">
        <v>68</v>
      </c>
      <c r="D92" s="164">
        <v>22936508</v>
      </c>
      <c r="E92" s="164">
        <v>24060769</v>
      </c>
      <c r="F92" s="165">
        <v>1.2425135073232942</v>
      </c>
      <c r="G92" s="166">
        <v>4.90162233937268</v>
      </c>
      <c r="H92" s="163">
        <v>1124261</v>
      </c>
    </row>
    <row r="93" spans="1:8" ht="13.5">
      <c r="A93" s="164">
        <v>2</v>
      </c>
      <c r="B93" s="164">
        <v>220</v>
      </c>
      <c r="C93" s="164" t="s">
        <v>53</v>
      </c>
      <c r="D93" s="164">
        <v>66125262</v>
      </c>
      <c r="E93" s="164">
        <v>66554952</v>
      </c>
      <c r="F93" s="165">
        <v>3.436940308900912</v>
      </c>
      <c r="G93" s="166">
        <v>0.6498121701203896</v>
      </c>
      <c r="H93" s="163">
        <v>429690</v>
      </c>
    </row>
    <row r="94" spans="1:8" ht="13.5">
      <c r="A94" s="164">
        <v>4</v>
      </c>
      <c r="B94" s="164">
        <v>424</v>
      </c>
      <c r="C94" s="164" t="s">
        <v>69</v>
      </c>
      <c r="D94" s="164">
        <v>26650129</v>
      </c>
      <c r="E94" s="164">
        <v>27018110</v>
      </c>
      <c r="F94" s="165">
        <v>1.3952324889261256</v>
      </c>
      <c r="G94" s="166">
        <v>1.3807850611154748</v>
      </c>
      <c r="H94" s="163">
        <v>367981</v>
      </c>
    </row>
    <row r="95" spans="1:8" ht="13.5">
      <c r="A95" s="164">
        <v>2</v>
      </c>
      <c r="B95" s="164">
        <v>361</v>
      </c>
      <c r="C95" s="164" t="s">
        <v>64</v>
      </c>
      <c r="D95" s="164">
        <v>3647721</v>
      </c>
      <c r="E95" s="164">
        <v>3856053</v>
      </c>
      <c r="F95" s="165">
        <v>0.19912904435658357</v>
      </c>
      <c r="G95" s="166">
        <v>5.71129206427794</v>
      </c>
      <c r="H95" s="163">
        <v>208332</v>
      </c>
    </row>
    <row r="96" spans="1:8" ht="13.5">
      <c r="A96" s="164">
        <v>4</v>
      </c>
      <c r="B96" s="164">
        <v>209</v>
      </c>
      <c r="C96" s="164" t="s">
        <v>44</v>
      </c>
      <c r="D96" s="164">
        <v>34323128</v>
      </c>
      <c r="E96" s="164">
        <v>34453458</v>
      </c>
      <c r="F96" s="165">
        <v>1.7791986174255616</v>
      </c>
      <c r="G96" s="166">
        <v>0.3797148092096858</v>
      </c>
      <c r="H96" s="163">
        <v>130330</v>
      </c>
    </row>
    <row r="97" spans="1:8" ht="13.5">
      <c r="A97" s="164">
        <v>2</v>
      </c>
      <c r="B97" s="164">
        <v>325</v>
      </c>
      <c r="C97" s="164" t="s">
        <v>60</v>
      </c>
      <c r="D97" s="164">
        <v>3691111</v>
      </c>
      <c r="E97" s="164">
        <v>3786306</v>
      </c>
      <c r="F97" s="165">
        <v>0.19552726464641396</v>
      </c>
      <c r="G97" s="166">
        <v>2.5790337922647177</v>
      </c>
      <c r="H97" s="163">
        <v>95195</v>
      </c>
    </row>
    <row r="98" spans="1:8" ht="13.5">
      <c r="A98" s="164">
        <v>2</v>
      </c>
      <c r="B98" s="164">
        <v>215</v>
      </c>
      <c r="C98" s="164" t="s">
        <v>50</v>
      </c>
      <c r="D98" s="164">
        <v>48354002</v>
      </c>
      <c r="E98" s="164">
        <v>48430465</v>
      </c>
      <c r="F98" s="165">
        <v>2.5009802026048313</v>
      </c>
      <c r="G98" s="166">
        <v>0.15813168887242046</v>
      </c>
      <c r="H98" s="163">
        <v>76463</v>
      </c>
    </row>
    <row r="99" spans="1:8" ht="13.5">
      <c r="A99" s="164">
        <v>1</v>
      </c>
      <c r="B99" s="164">
        <v>225</v>
      </c>
      <c r="C99" s="164" t="s">
        <v>127</v>
      </c>
      <c r="D99" s="164">
        <v>15008141</v>
      </c>
      <c r="E99" s="164">
        <v>15083479</v>
      </c>
      <c r="F99" s="165">
        <v>0.7789205072758586</v>
      </c>
      <c r="G99" s="166">
        <v>0.5019808915707857</v>
      </c>
      <c r="H99" s="163">
        <v>75338</v>
      </c>
    </row>
    <row r="100" spans="1:8" ht="13.5">
      <c r="A100" s="164">
        <v>1</v>
      </c>
      <c r="B100" s="164">
        <v>306</v>
      </c>
      <c r="C100" s="164" t="s">
        <v>59</v>
      </c>
      <c r="D100" s="164">
        <v>525951</v>
      </c>
      <c r="E100" s="164">
        <v>589257</v>
      </c>
      <c r="F100" s="165">
        <v>0.030429608537649082</v>
      </c>
      <c r="G100" s="166">
        <v>12.036482486011057</v>
      </c>
      <c r="H100" s="163">
        <v>63306</v>
      </c>
    </row>
    <row r="101" spans="1:8" ht="13.5">
      <c r="A101" s="164">
        <v>1</v>
      </c>
      <c r="B101" s="164">
        <v>219</v>
      </c>
      <c r="C101" s="164" t="s">
        <v>52</v>
      </c>
      <c r="D101" s="164">
        <v>349580</v>
      </c>
      <c r="E101" s="164">
        <v>394669</v>
      </c>
      <c r="F101" s="165">
        <v>0.020380959703398392</v>
      </c>
      <c r="G101" s="166">
        <v>12.898049087476405</v>
      </c>
      <c r="H101" s="163">
        <v>45089</v>
      </c>
    </row>
    <row r="102" spans="1:8" ht="13.5">
      <c r="A102" s="164">
        <v>1</v>
      </c>
      <c r="B102" s="164">
        <v>304</v>
      </c>
      <c r="C102" s="164" t="s">
        <v>57</v>
      </c>
      <c r="D102" s="164">
        <v>174635</v>
      </c>
      <c r="E102" s="164">
        <v>218506</v>
      </c>
      <c r="F102" s="165">
        <v>0.011283789659058017</v>
      </c>
      <c r="G102" s="166">
        <v>25.121539210353028</v>
      </c>
      <c r="H102" s="163">
        <v>43871</v>
      </c>
    </row>
    <row r="103" spans="1:8" ht="13.5">
      <c r="A103" s="164">
        <v>1</v>
      </c>
      <c r="B103" s="164">
        <v>222</v>
      </c>
      <c r="C103" s="164" t="s">
        <v>124</v>
      </c>
      <c r="D103" s="164">
        <v>2338250</v>
      </c>
      <c r="E103" s="164">
        <v>2371798</v>
      </c>
      <c r="F103" s="165">
        <v>0.12248116640172117</v>
      </c>
      <c r="G103" s="166">
        <v>1.434748209130765</v>
      </c>
      <c r="H103" s="163">
        <v>33548</v>
      </c>
    </row>
    <row r="104" spans="1:8" ht="13.5">
      <c r="A104" s="164">
        <v>4</v>
      </c>
      <c r="B104" s="164">
        <v>426</v>
      </c>
      <c r="C104" s="164" t="s">
        <v>70</v>
      </c>
      <c r="D104" s="164">
        <v>921179</v>
      </c>
      <c r="E104" s="164">
        <v>947975</v>
      </c>
      <c r="F104" s="165">
        <v>0.048954035596484875</v>
      </c>
      <c r="G104" s="166">
        <v>2.9088809015403116</v>
      </c>
      <c r="H104" s="163">
        <v>26796</v>
      </c>
    </row>
    <row r="105" spans="1:8" ht="13.5">
      <c r="A105" s="164">
        <v>1</v>
      </c>
      <c r="B105" s="164">
        <v>302</v>
      </c>
      <c r="C105" s="164" t="s">
        <v>56</v>
      </c>
      <c r="D105" s="164">
        <v>173494</v>
      </c>
      <c r="E105" s="164">
        <v>190649</v>
      </c>
      <c r="F105" s="165">
        <v>0.009845236353737435</v>
      </c>
      <c r="G105" s="166">
        <v>9.887950015562508</v>
      </c>
      <c r="H105" s="163">
        <v>17155</v>
      </c>
    </row>
    <row r="106" spans="1:8" ht="13.5">
      <c r="A106" s="164">
        <v>1</v>
      </c>
      <c r="B106" s="164">
        <v>208</v>
      </c>
      <c r="C106" s="164" t="s">
        <v>43</v>
      </c>
      <c r="D106" s="164">
        <v>1305805</v>
      </c>
      <c r="E106" s="164">
        <v>1321354</v>
      </c>
      <c r="F106" s="165">
        <v>0.06823556607669788</v>
      </c>
      <c r="G106" s="166">
        <v>1.1907597229295241</v>
      </c>
      <c r="H106" s="163">
        <v>15549</v>
      </c>
    </row>
    <row r="107" spans="1:8" ht="13.5">
      <c r="A107" s="164">
        <v>4</v>
      </c>
      <c r="B107" s="164">
        <v>429</v>
      </c>
      <c r="C107" s="164" t="s">
        <v>132</v>
      </c>
      <c r="D107" s="164">
        <v>1033179</v>
      </c>
      <c r="E107" s="164">
        <v>1048207</v>
      </c>
      <c r="F107" s="165">
        <v>0.054130080213597005</v>
      </c>
      <c r="G107" s="166">
        <v>1.454539823205847</v>
      </c>
      <c r="H107" s="163">
        <v>15028</v>
      </c>
    </row>
    <row r="108" spans="1:8" ht="13.5">
      <c r="A108" s="164">
        <v>1</v>
      </c>
      <c r="B108" s="164">
        <v>301</v>
      </c>
      <c r="C108" s="164" t="s">
        <v>55</v>
      </c>
      <c r="D108" s="164">
        <v>54963</v>
      </c>
      <c r="E108" s="164">
        <v>66457</v>
      </c>
      <c r="F108" s="165">
        <v>0.0034318820049427418</v>
      </c>
      <c r="G108" s="166">
        <v>20.912250059130688</v>
      </c>
      <c r="H108" s="163">
        <v>11494</v>
      </c>
    </row>
    <row r="109" spans="1:8" ht="13.5">
      <c r="A109" s="164">
        <v>1</v>
      </c>
      <c r="B109" s="164">
        <v>305</v>
      </c>
      <c r="C109" s="164" t="s">
        <v>58</v>
      </c>
      <c r="D109" s="164">
        <v>99770</v>
      </c>
      <c r="E109" s="164">
        <v>102551</v>
      </c>
      <c r="F109" s="165">
        <v>0.005295799261009119</v>
      </c>
      <c r="G109" s="166">
        <v>2.787411045404431</v>
      </c>
      <c r="H109" s="163">
        <v>2781</v>
      </c>
    </row>
    <row r="110" spans="1:8" ht="13.5">
      <c r="A110" s="164">
        <v>1</v>
      </c>
      <c r="B110" s="164">
        <v>205</v>
      </c>
      <c r="C110" s="164" t="s">
        <v>40</v>
      </c>
      <c r="D110" s="164">
        <v>410607</v>
      </c>
      <c r="E110" s="164">
        <v>413247</v>
      </c>
      <c r="F110" s="165">
        <v>0.021340339511211354</v>
      </c>
      <c r="G110" s="166">
        <v>0.6429505585632933</v>
      </c>
      <c r="H110" s="163">
        <v>2640</v>
      </c>
    </row>
    <row r="111" spans="1:8" ht="13.5">
      <c r="A111" s="164">
        <v>3</v>
      </c>
      <c r="B111" s="164">
        <v>383</v>
      </c>
      <c r="C111" s="164" t="s">
        <v>66</v>
      </c>
      <c r="D111" s="164">
        <v>2790390</v>
      </c>
      <c r="E111" s="164">
        <v>2742544</v>
      </c>
      <c r="F111" s="165">
        <v>0.1416267270771128</v>
      </c>
      <c r="G111" s="166">
        <v>-1.7146707091123425</v>
      </c>
      <c r="H111" s="163">
        <v>-47846</v>
      </c>
    </row>
    <row r="112" spans="1:8" ht="13.5">
      <c r="A112" s="164">
        <v>2</v>
      </c>
      <c r="B112" s="164">
        <v>341</v>
      </c>
      <c r="C112" s="164" t="s">
        <v>61</v>
      </c>
      <c r="D112" s="164">
        <v>9735845</v>
      </c>
      <c r="E112" s="164">
        <v>9682242</v>
      </c>
      <c r="F112" s="165">
        <v>0.499997172416763</v>
      </c>
      <c r="G112" s="166">
        <v>-0.550573679018107</v>
      </c>
      <c r="H112" s="163">
        <v>-53603</v>
      </c>
    </row>
    <row r="113" spans="1:8" ht="13.5">
      <c r="A113" s="164">
        <v>4</v>
      </c>
      <c r="B113" s="164">
        <v>401</v>
      </c>
      <c r="C113" s="164" t="s">
        <v>67</v>
      </c>
      <c r="D113" s="164">
        <v>5185020</v>
      </c>
      <c r="E113" s="164">
        <v>5106170</v>
      </c>
      <c r="F113" s="165">
        <v>0.2636858861696808</v>
      </c>
      <c r="G113" s="166">
        <v>-1.5207270174464105</v>
      </c>
      <c r="H113" s="163">
        <v>-78850</v>
      </c>
    </row>
    <row r="114" spans="1:8" ht="13.5">
      <c r="A114" s="164">
        <v>2</v>
      </c>
      <c r="B114" s="164">
        <v>206</v>
      </c>
      <c r="C114" s="164" t="s">
        <v>41</v>
      </c>
      <c r="D114" s="164">
        <v>24001262</v>
      </c>
      <c r="E114" s="164">
        <v>23556991</v>
      </c>
      <c r="F114" s="165">
        <v>1.2164980890425103</v>
      </c>
      <c r="G114" s="166">
        <v>-1.8510318332427667</v>
      </c>
      <c r="H114" s="163">
        <v>-444271</v>
      </c>
    </row>
    <row r="115" spans="1:8" ht="13.5">
      <c r="A115" s="164">
        <v>2</v>
      </c>
      <c r="B115" s="164">
        <v>381</v>
      </c>
      <c r="C115" s="164" t="s">
        <v>65</v>
      </c>
      <c r="D115" s="164">
        <v>10471545</v>
      </c>
      <c r="E115" s="164">
        <v>9450950</v>
      </c>
      <c r="F115" s="165">
        <v>0.4880531055361151</v>
      </c>
      <c r="G115" s="166">
        <v>-9.74636503018418</v>
      </c>
      <c r="H115" s="163">
        <v>-1020595</v>
      </c>
    </row>
    <row r="116" spans="1:8" ht="13.5">
      <c r="A116" s="164">
        <v>4</v>
      </c>
      <c r="B116" s="164">
        <v>211</v>
      </c>
      <c r="C116" s="164" t="s">
        <v>46</v>
      </c>
      <c r="D116" s="164">
        <v>247921480</v>
      </c>
      <c r="E116" s="164">
        <v>246815546</v>
      </c>
      <c r="F116" s="165">
        <v>12.745712729396713</v>
      </c>
      <c r="G116" s="166">
        <v>-0.44608236446475047</v>
      </c>
      <c r="H116" s="163">
        <v>-1105934</v>
      </c>
    </row>
    <row r="117" spans="1:8" ht="13.5">
      <c r="A117" s="164">
        <v>4</v>
      </c>
      <c r="B117" s="164">
        <v>461</v>
      </c>
      <c r="C117" s="164" t="s">
        <v>71</v>
      </c>
      <c r="D117" s="164">
        <v>12676931</v>
      </c>
      <c r="E117" s="164">
        <v>10314766</v>
      </c>
      <c r="F117" s="165">
        <v>0.532661116520385</v>
      </c>
      <c r="G117" s="166">
        <v>-18.63357148508579</v>
      </c>
      <c r="H117" s="163">
        <v>-2362165</v>
      </c>
    </row>
    <row r="118" spans="1:8" ht="13.5">
      <c r="A118" s="176"/>
      <c r="B118" s="176"/>
      <c r="C118" s="176"/>
      <c r="D118" s="176"/>
      <c r="E118" s="176"/>
      <c r="F118" s="177"/>
      <c r="G118" s="178"/>
      <c r="H118" s="179"/>
    </row>
    <row r="119" spans="1:10" ht="13.5">
      <c r="A119" s="56">
        <v>2</v>
      </c>
      <c r="B119" s="56">
        <v>342</v>
      </c>
      <c r="C119" s="56" t="s">
        <v>62</v>
      </c>
      <c r="D119" s="56">
        <v>32836288</v>
      </c>
      <c r="E119" s="56">
        <v>34832393</v>
      </c>
      <c r="F119" s="67">
        <v>1.7987670633009842</v>
      </c>
      <c r="G119" s="97">
        <v>6.078960569477276</v>
      </c>
      <c r="H119" s="98">
        <v>1996105</v>
      </c>
      <c r="J119" s="56">
        <f>E119/100</f>
        <v>348323.93</v>
      </c>
    </row>
    <row r="120" spans="1:10" ht="13.5">
      <c r="A120" s="56">
        <v>4</v>
      </c>
      <c r="B120" s="56">
        <v>424</v>
      </c>
      <c r="C120" s="56" t="s">
        <v>69</v>
      </c>
      <c r="D120" s="56">
        <v>26650129</v>
      </c>
      <c r="E120" s="56">
        <v>27018110</v>
      </c>
      <c r="F120" s="67">
        <v>1.3952324889261256</v>
      </c>
      <c r="G120" s="97">
        <v>1.3807850611154748</v>
      </c>
      <c r="H120" s="98">
        <v>367981</v>
      </c>
      <c r="J120" s="56">
        <f>E120/100</f>
        <v>270181.1</v>
      </c>
    </row>
    <row r="121" spans="1:10" ht="13.5">
      <c r="A121" s="56">
        <v>4</v>
      </c>
      <c r="B121" s="56">
        <v>402</v>
      </c>
      <c r="C121" s="56" t="s">
        <v>68</v>
      </c>
      <c r="D121" s="56">
        <v>22936508</v>
      </c>
      <c r="E121" s="56">
        <v>24060769</v>
      </c>
      <c r="F121" s="67">
        <v>1.2425135073232942</v>
      </c>
      <c r="G121" s="97">
        <v>4.90162233937268</v>
      </c>
      <c r="H121" s="98">
        <v>1124261</v>
      </c>
      <c r="J121" s="56">
        <f>E121/100</f>
        <v>240607.69</v>
      </c>
    </row>
    <row r="122" spans="1:10" ht="13.5">
      <c r="A122" s="56">
        <v>2</v>
      </c>
      <c r="B122" s="56">
        <v>344</v>
      </c>
      <c r="C122" s="56" t="s">
        <v>63</v>
      </c>
      <c r="D122" s="56">
        <v>14454081</v>
      </c>
      <c r="E122" s="56">
        <v>18832881</v>
      </c>
      <c r="F122" s="67">
        <v>0.972542025747898</v>
      </c>
      <c r="G122" s="97">
        <v>30.294558332695097</v>
      </c>
      <c r="H122" s="98">
        <v>4378800</v>
      </c>
      <c r="J122" s="56">
        <f>E122/100</f>
        <v>188328.81</v>
      </c>
    </row>
    <row r="123" spans="1:10" ht="13.5">
      <c r="A123" s="56">
        <v>4</v>
      </c>
      <c r="B123" s="56">
        <v>461</v>
      </c>
      <c r="C123" s="56" t="s">
        <v>71</v>
      </c>
      <c r="D123" s="56">
        <v>12676931</v>
      </c>
      <c r="E123" s="56">
        <v>10314766</v>
      </c>
      <c r="F123" s="67">
        <v>0.532661116520385</v>
      </c>
      <c r="G123" s="97">
        <v>-18.63357148508579</v>
      </c>
      <c r="H123" s="98">
        <v>-2362165</v>
      </c>
      <c r="J123" s="56">
        <f>E123/100</f>
        <v>103147.66</v>
      </c>
    </row>
    <row r="124" spans="1:8" ht="13.5">
      <c r="A124" s="56">
        <v>2</v>
      </c>
      <c r="B124" s="56">
        <v>341</v>
      </c>
      <c r="C124" s="56" t="s">
        <v>61</v>
      </c>
      <c r="D124" s="56">
        <v>9735845</v>
      </c>
      <c r="E124" s="56">
        <v>9682242</v>
      </c>
      <c r="F124" s="67">
        <v>0.499997172416763</v>
      </c>
      <c r="G124" s="97">
        <v>-0.550573679018107</v>
      </c>
      <c r="H124" s="98">
        <v>-53603</v>
      </c>
    </row>
    <row r="125" spans="1:8" ht="13.5">
      <c r="A125" s="56">
        <v>2</v>
      </c>
      <c r="B125" s="56">
        <v>381</v>
      </c>
      <c r="C125" s="56" t="s">
        <v>65</v>
      </c>
      <c r="D125" s="56">
        <v>10471545</v>
      </c>
      <c r="E125" s="56">
        <v>9450950</v>
      </c>
      <c r="F125" s="67">
        <v>0.4880531055361151</v>
      </c>
      <c r="G125" s="97">
        <v>-9.74636503018418</v>
      </c>
      <c r="H125" s="98">
        <v>-1020595</v>
      </c>
    </row>
    <row r="126" spans="1:8" ht="13.5">
      <c r="A126" s="56">
        <v>5</v>
      </c>
      <c r="B126" s="56">
        <v>503</v>
      </c>
      <c r="C126" s="56" t="s">
        <v>72</v>
      </c>
      <c r="D126" s="56">
        <v>4593638</v>
      </c>
      <c r="E126" s="56">
        <v>6014319</v>
      </c>
      <c r="F126" s="67">
        <v>0.3105832816420426</v>
      </c>
      <c r="G126" s="97">
        <v>30.927143148850654</v>
      </c>
      <c r="H126" s="98">
        <v>1420681</v>
      </c>
    </row>
    <row r="127" spans="1:8" ht="13.5">
      <c r="A127" s="56">
        <v>4</v>
      </c>
      <c r="B127" s="56">
        <v>401</v>
      </c>
      <c r="C127" s="56" t="s">
        <v>67</v>
      </c>
      <c r="D127" s="56">
        <v>5185020</v>
      </c>
      <c r="E127" s="56">
        <v>5106170</v>
      </c>
      <c r="F127" s="67">
        <v>0.2636858861696808</v>
      </c>
      <c r="G127" s="97">
        <v>-1.5207270174464105</v>
      </c>
      <c r="H127" s="98">
        <v>-78850</v>
      </c>
    </row>
    <row r="128" spans="1:8" ht="13.5">
      <c r="A128" s="56">
        <v>2</v>
      </c>
      <c r="B128" s="56">
        <v>361</v>
      </c>
      <c r="C128" s="56" t="s">
        <v>64</v>
      </c>
      <c r="D128" s="56">
        <v>3647721</v>
      </c>
      <c r="E128" s="56">
        <v>3856053</v>
      </c>
      <c r="F128" s="67">
        <v>0.19912904435658357</v>
      </c>
      <c r="G128" s="97">
        <v>5.71129206427794</v>
      </c>
      <c r="H128" s="98">
        <v>208332</v>
      </c>
    </row>
    <row r="129" spans="1:8" ht="13.5">
      <c r="A129" s="56">
        <v>2</v>
      </c>
      <c r="B129" s="56">
        <v>325</v>
      </c>
      <c r="C129" s="56" t="s">
        <v>60</v>
      </c>
      <c r="D129" s="56">
        <v>3691111</v>
      </c>
      <c r="E129" s="56">
        <v>3786306</v>
      </c>
      <c r="F129" s="67">
        <v>0.19552726464641396</v>
      </c>
      <c r="G129" s="97">
        <v>2.5790337922647177</v>
      </c>
      <c r="H129" s="98">
        <v>95195</v>
      </c>
    </row>
    <row r="130" spans="1:8" ht="13.5">
      <c r="A130" s="56">
        <v>3</v>
      </c>
      <c r="B130" s="56">
        <v>383</v>
      </c>
      <c r="C130" s="56" t="s">
        <v>66</v>
      </c>
      <c r="D130" s="56">
        <v>2790390</v>
      </c>
      <c r="E130" s="56">
        <v>2742544</v>
      </c>
      <c r="F130" s="67">
        <v>0.1416267270771128</v>
      </c>
      <c r="G130" s="97">
        <v>-1.7146707091123425</v>
      </c>
      <c r="H130" s="98">
        <v>-47846</v>
      </c>
    </row>
    <row r="131" spans="1:8" ht="13.5">
      <c r="A131" s="56">
        <v>4</v>
      </c>
      <c r="B131" s="56">
        <v>429</v>
      </c>
      <c r="C131" s="56" t="s">
        <v>132</v>
      </c>
      <c r="D131" s="56">
        <v>1033179</v>
      </c>
      <c r="E131" s="56">
        <v>1048207</v>
      </c>
      <c r="F131" s="67">
        <v>0.054130080213597005</v>
      </c>
      <c r="G131" s="97">
        <v>1.454539823205847</v>
      </c>
      <c r="H131" s="98">
        <v>15028</v>
      </c>
    </row>
    <row r="132" spans="1:8" ht="13.5">
      <c r="A132" s="56">
        <v>4</v>
      </c>
      <c r="B132" s="56">
        <v>426</v>
      </c>
      <c r="C132" s="56" t="s">
        <v>70</v>
      </c>
      <c r="D132" s="56">
        <v>921179</v>
      </c>
      <c r="E132" s="56">
        <v>947975</v>
      </c>
      <c r="F132" s="67">
        <v>0.048954035596484875</v>
      </c>
      <c r="G132" s="97">
        <v>2.9088809015403116</v>
      </c>
      <c r="H132" s="98">
        <v>26796</v>
      </c>
    </row>
    <row r="133" spans="1:8" ht="13.5">
      <c r="A133" s="56">
        <v>1</v>
      </c>
      <c r="B133" s="56">
        <v>306</v>
      </c>
      <c r="C133" s="56" t="s">
        <v>59</v>
      </c>
      <c r="D133" s="56">
        <v>525951</v>
      </c>
      <c r="E133" s="56">
        <v>589257</v>
      </c>
      <c r="F133" s="67">
        <v>0.030429608537649082</v>
      </c>
      <c r="G133" s="97">
        <v>12.036482486011057</v>
      </c>
      <c r="H133" s="98">
        <v>63306</v>
      </c>
    </row>
    <row r="134" spans="1:8" ht="13.5">
      <c r="A134" s="56">
        <v>1</v>
      </c>
      <c r="B134" s="56">
        <v>304</v>
      </c>
      <c r="C134" s="56" t="s">
        <v>57</v>
      </c>
      <c r="D134" s="56">
        <v>174635</v>
      </c>
      <c r="E134" s="56">
        <v>218506</v>
      </c>
      <c r="F134" s="67">
        <v>0.011283789659058017</v>
      </c>
      <c r="G134" s="97">
        <v>25.121539210353028</v>
      </c>
      <c r="H134" s="98">
        <v>43871</v>
      </c>
    </row>
    <row r="135" spans="1:8" ht="13.5">
      <c r="A135" s="176">
        <v>1</v>
      </c>
      <c r="B135" s="176">
        <v>302</v>
      </c>
      <c r="C135" s="176" t="s">
        <v>56</v>
      </c>
      <c r="D135" s="176">
        <v>173494</v>
      </c>
      <c r="E135" s="176">
        <v>190649</v>
      </c>
      <c r="F135" s="177">
        <v>0.009845236353737435</v>
      </c>
      <c r="G135" s="178">
        <v>9.887950015562508</v>
      </c>
      <c r="H135" s="179">
        <v>17155</v>
      </c>
    </row>
    <row r="136" spans="1:8" ht="13.5">
      <c r="A136" s="56">
        <v>1</v>
      </c>
      <c r="B136" s="56">
        <v>305</v>
      </c>
      <c r="C136" s="56" t="s">
        <v>58</v>
      </c>
      <c r="D136" s="56">
        <v>99770</v>
      </c>
      <c r="E136" s="56">
        <v>102551</v>
      </c>
      <c r="F136" s="67">
        <v>0.005295799261009119</v>
      </c>
      <c r="G136" s="97">
        <v>2.787411045404431</v>
      </c>
      <c r="H136" s="98">
        <v>2781</v>
      </c>
    </row>
    <row r="137" spans="1:8" ht="13.5">
      <c r="A137" s="176">
        <v>1</v>
      </c>
      <c r="B137" s="176">
        <v>301</v>
      </c>
      <c r="C137" s="176" t="s">
        <v>55</v>
      </c>
      <c r="D137" s="176">
        <v>54963</v>
      </c>
      <c r="E137" s="176">
        <v>66457</v>
      </c>
      <c r="F137" s="177">
        <v>0.0034318820049427418</v>
      </c>
      <c r="G137" s="178">
        <v>20.912250059130688</v>
      </c>
      <c r="H137" s="179">
        <v>11494</v>
      </c>
    </row>
  </sheetData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59" bestFit="1" customWidth="1"/>
    <col min="6" max="6" width="10.375" style="68" customWidth="1"/>
    <col min="7" max="7" width="10.625" style="95" customWidth="1"/>
    <col min="8" max="8" width="16.125" style="99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86</v>
      </c>
    </row>
    <row r="3" ht="13.5">
      <c r="B3" t="s">
        <v>87</v>
      </c>
    </row>
    <row r="4" ht="13.5">
      <c r="D4" s="59" t="s">
        <v>29</v>
      </c>
    </row>
    <row r="6" spans="4:8" s="39" customFormat="1" ht="13.5"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4:8" s="39" customFormat="1" ht="13.5">
      <c r="D7" s="55" t="s">
        <v>134</v>
      </c>
      <c r="E7" s="55" t="s">
        <v>134</v>
      </c>
      <c r="F7" s="66" t="s">
        <v>33</v>
      </c>
      <c r="G7" s="96" t="s">
        <v>33</v>
      </c>
      <c r="H7" s="98"/>
    </row>
    <row r="8" spans="3:8" s="39" customFormat="1" ht="13.5">
      <c r="C8" s="39" t="s">
        <v>73</v>
      </c>
      <c r="D8" s="58">
        <f>D10+D11</f>
        <v>207113464</v>
      </c>
      <c r="E8" s="58">
        <f>E10+E11</f>
        <v>213577110</v>
      </c>
      <c r="F8" s="66">
        <v>100</v>
      </c>
      <c r="G8" s="96">
        <f>(E8/D8-1)*100</f>
        <v>3.120823666007544</v>
      </c>
      <c r="H8" s="98">
        <f>E8-D8</f>
        <v>6463646</v>
      </c>
    </row>
    <row r="9" spans="6:8" s="39" customFormat="1" ht="13.5">
      <c r="F9" s="66"/>
      <c r="G9" s="96"/>
      <c r="H9" s="98"/>
    </row>
    <row r="10" spans="3:8" s="39" customFormat="1" ht="13.5">
      <c r="C10" s="39" t="s">
        <v>74</v>
      </c>
      <c r="D10" s="58">
        <f>D13+D17+SUM(D25:D45)</f>
        <v>188109466</v>
      </c>
      <c r="E10" s="58">
        <f>E13+E17+SUM(E25:E45)</f>
        <v>193864737</v>
      </c>
      <c r="F10" s="66">
        <f>E10/E8*100</f>
        <v>90.770371881144</v>
      </c>
      <c r="G10" s="96">
        <f>(E10/D10-1)*100</f>
        <v>3.0595328998488602</v>
      </c>
      <c r="H10" s="98">
        <f>E10-D10</f>
        <v>5755271</v>
      </c>
    </row>
    <row r="11" spans="3:19" s="39" customFormat="1" ht="13.5">
      <c r="C11" s="39" t="s">
        <v>75</v>
      </c>
      <c r="D11" s="172">
        <f>SUM(D46:D64)</f>
        <v>19003998</v>
      </c>
      <c r="E11" s="172">
        <f>SUM(E46:E64)</f>
        <v>19712373</v>
      </c>
      <c r="F11" s="66">
        <f>E11/E8*100</f>
        <v>9.229628118855995</v>
      </c>
      <c r="G11" s="96">
        <f>(E11/D11-1)*100</f>
        <v>3.7275051281314697</v>
      </c>
      <c r="H11" s="98">
        <f>E11-D11</f>
        <v>708375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5:19" s="39" customFormat="1" ht="13.5">
      <c r="E12" s="60"/>
      <c r="F12" s="66"/>
      <c r="G12" s="96"/>
      <c r="H12" s="98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s="39" customFormat="1" ht="13.5">
      <c r="A13" s="39">
        <v>3</v>
      </c>
      <c r="B13" s="101">
        <v>100</v>
      </c>
      <c r="C13" s="101" t="s">
        <v>37</v>
      </c>
      <c r="D13" s="155">
        <v>21598089</v>
      </c>
      <c r="E13" s="155">
        <v>21717256</v>
      </c>
      <c r="F13" s="102">
        <f aca="true" t="shared" si="0" ref="F13:F26">E13/E$8*100</f>
        <v>10.168344351133882</v>
      </c>
      <c r="G13" s="103">
        <f>(E13/D13-1)*100</f>
        <v>0.5517478884358606</v>
      </c>
      <c r="H13" s="104">
        <f>E13-D13</f>
        <v>119167</v>
      </c>
      <c r="J13" s="157">
        <f>IF($A13=1,D13,"")</f>
      </c>
      <c r="K13" s="157">
        <f>IF($A13=2,$D13,"")</f>
      </c>
      <c r="L13" s="157">
        <f>IF($A13=3,$D13,"")</f>
        <v>21598089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21717256</v>
      </c>
      <c r="R13" s="157">
        <f>IF($A13=4,E13,"")</f>
      </c>
      <c r="S13" s="157">
        <f>IF($A13=5,E13,"")</f>
      </c>
    </row>
    <row r="14" spans="1:19" s="39" customFormat="1" ht="13.5">
      <c r="A14" s="39">
        <v>3</v>
      </c>
      <c r="B14" s="101">
        <v>101</v>
      </c>
      <c r="C14" s="105" t="s">
        <v>129</v>
      </c>
      <c r="D14" s="156">
        <v>2502696</v>
      </c>
      <c r="E14" s="155">
        <v>2444757</v>
      </c>
      <c r="F14" s="102">
        <f t="shared" si="0"/>
        <v>1.1446718236799813</v>
      </c>
      <c r="G14" s="103">
        <f aca="true" t="shared" si="1" ref="G14:G38">(E14/D14-1)*100</f>
        <v>-2.315063435591058</v>
      </c>
      <c r="H14" s="104">
        <f aca="true" t="shared" si="2" ref="H14:H64">E14-D14</f>
        <v>-57939</v>
      </c>
      <c r="J14" s="157">
        <f aca="true" t="shared" si="3" ref="J14:J64">IF($A14=1,D14,"")</f>
      </c>
      <c r="K14" s="157">
        <f aca="true" t="shared" si="4" ref="K14:K64">IF($A14=2,$D14,"")</f>
      </c>
      <c r="L14" s="157">
        <f aca="true" t="shared" si="5" ref="L14:L64">IF($A14=3,$D14,"")</f>
        <v>2502696</v>
      </c>
      <c r="M14" s="157">
        <f aca="true" t="shared" si="6" ref="M14:M64">IF($A14=4,$D14,"")</f>
      </c>
      <c r="N14" s="157">
        <f aca="true" t="shared" si="7" ref="N14:N64">IF($A14=5,$D14,"")</f>
      </c>
      <c r="O14" s="157">
        <f aca="true" t="shared" si="8" ref="O14:O64">IF($A14=1,E14,"")</f>
      </c>
      <c r="P14" s="157">
        <f aca="true" t="shared" si="9" ref="P14:P64">IF($A14=2,E14,"")</f>
      </c>
      <c r="Q14" s="157">
        <f aca="true" t="shared" si="10" ref="Q14:Q64">IF($A14=3,E14,"")</f>
        <v>2444757</v>
      </c>
      <c r="R14" s="157">
        <f aca="true" t="shared" si="11" ref="R14:R64">IF($A14=4,E14,"")</f>
      </c>
      <c r="S14" s="157">
        <f aca="true" t="shared" si="12" ref="S14:S64">IF($A14=5,E14,"")</f>
      </c>
    </row>
    <row r="15" spans="1:19" s="39" customFormat="1" ht="13.5">
      <c r="A15" s="39">
        <v>3</v>
      </c>
      <c r="B15" s="101">
        <v>102</v>
      </c>
      <c r="C15" s="105" t="s">
        <v>130</v>
      </c>
      <c r="D15" s="156">
        <v>6243606</v>
      </c>
      <c r="E15" s="155">
        <v>6239646</v>
      </c>
      <c r="F15" s="102">
        <f t="shared" si="0"/>
        <v>2.921495660279325</v>
      </c>
      <c r="G15" s="103">
        <f t="shared" si="1"/>
        <v>-0.0634248861955733</v>
      </c>
      <c r="H15" s="104">
        <f t="shared" si="2"/>
        <v>-3960</v>
      </c>
      <c r="J15" s="157">
        <f t="shared" si="3"/>
      </c>
      <c r="K15" s="157">
        <f t="shared" si="4"/>
      </c>
      <c r="L15" s="157">
        <f t="shared" si="5"/>
        <v>6243606</v>
      </c>
      <c r="M15" s="157">
        <f t="shared" si="6"/>
      </c>
      <c r="N15" s="157">
        <f t="shared" si="7"/>
      </c>
      <c r="O15" s="157">
        <f t="shared" si="8"/>
      </c>
      <c r="P15" s="157">
        <f t="shared" si="9"/>
      </c>
      <c r="Q15" s="157">
        <f t="shared" si="10"/>
        <v>6239646</v>
      </c>
      <c r="R15" s="157">
        <f t="shared" si="11"/>
      </c>
      <c r="S15" s="157">
        <f t="shared" si="12"/>
      </c>
    </row>
    <row r="16" spans="1:19" s="39" customFormat="1" ht="13.5">
      <c r="A16" s="39">
        <v>3</v>
      </c>
      <c r="B16" s="101">
        <v>103</v>
      </c>
      <c r="C16" s="105" t="s">
        <v>131</v>
      </c>
      <c r="D16" s="156">
        <v>12851787</v>
      </c>
      <c r="E16" s="155">
        <v>13032853</v>
      </c>
      <c r="F16" s="102">
        <f t="shared" si="0"/>
        <v>6.102176867174577</v>
      </c>
      <c r="G16" s="103">
        <f t="shared" si="1"/>
        <v>1.4088780027244452</v>
      </c>
      <c r="H16" s="104">
        <f t="shared" si="2"/>
        <v>181066</v>
      </c>
      <c r="J16" s="157">
        <f t="shared" si="3"/>
      </c>
      <c r="K16" s="157">
        <f t="shared" si="4"/>
      </c>
      <c r="L16" s="157">
        <f t="shared" si="5"/>
        <v>12851787</v>
      </c>
      <c r="M16" s="157">
        <f t="shared" si="6"/>
      </c>
      <c r="N16" s="157">
        <f t="shared" si="7"/>
      </c>
      <c r="O16" s="157">
        <f t="shared" si="8"/>
      </c>
      <c r="P16" s="157">
        <f t="shared" si="9"/>
      </c>
      <c r="Q16" s="157">
        <f t="shared" si="10"/>
        <v>13032853</v>
      </c>
      <c r="R16" s="157">
        <f t="shared" si="11"/>
      </c>
      <c r="S16" s="157">
        <f t="shared" si="12"/>
      </c>
    </row>
    <row r="17" spans="1:19" s="39" customFormat="1" ht="13.5">
      <c r="A17" s="39">
        <v>5</v>
      </c>
      <c r="B17" s="101">
        <v>202</v>
      </c>
      <c r="C17" s="101" t="s">
        <v>38</v>
      </c>
      <c r="D17" s="155">
        <v>41794350</v>
      </c>
      <c r="E17" s="155">
        <v>41633072</v>
      </c>
      <c r="F17" s="102">
        <f t="shared" si="0"/>
        <v>19.493227527987433</v>
      </c>
      <c r="G17" s="103">
        <f t="shared" si="1"/>
        <v>-0.385884694940819</v>
      </c>
      <c r="H17" s="104">
        <f t="shared" si="2"/>
        <v>-161278</v>
      </c>
      <c r="J17" s="157">
        <f t="shared" si="3"/>
      </c>
      <c r="K17" s="157">
        <f t="shared" si="4"/>
      </c>
      <c r="L17" s="157">
        <f t="shared" si="5"/>
      </c>
      <c r="M17" s="157">
        <f t="shared" si="6"/>
      </c>
      <c r="N17" s="157">
        <f t="shared" si="7"/>
        <v>41794350</v>
      </c>
      <c r="O17" s="157">
        <f t="shared" si="8"/>
      </c>
      <c r="P17" s="157">
        <f t="shared" si="9"/>
      </c>
      <c r="Q17" s="157">
        <f t="shared" si="10"/>
      </c>
      <c r="R17" s="157">
        <f t="shared" si="11"/>
      </c>
      <c r="S17" s="157">
        <f t="shared" si="12"/>
        <v>41633072</v>
      </c>
    </row>
    <row r="18" spans="1:19" s="39" customFormat="1" ht="13.5">
      <c r="A18" s="39">
        <v>5</v>
      </c>
      <c r="B18" s="101">
        <v>131</v>
      </c>
      <c r="C18" s="101" t="s">
        <v>164</v>
      </c>
      <c r="D18" s="155"/>
      <c r="E18" s="155">
        <v>10365252</v>
      </c>
      <c r="F18" s="102">
        <f t="shared" si="0"/>
        <v>4.853166146877818</v>
      </c>
      <c r="G18" s="103"/>
      <c r="H18" s="104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s="39" customFormat="1" ht="13.5">
      <c r="A19" s="39">
        <v>5</v>
      </c>
      <c r="B19" s="101">
        <v>132</v>
      </c>
      <c r="C19" s="101" t="s">
        <v>165</v>
      </c>
      <c r="D19" s="155"/>
      <c r="E19" s="155">
        <v>6143434</v>
      </c>
      <c r="F19" s="102">
        <f t="shared" si="0"/>
        <v>2.876447761653859</v>
      </c>
      <c r="G19" s="103"/>
      <c r="H19" s="104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s="39" customFormat="1" ht="13.5">
      <c r="A20" s="39">
        <v>5</v>
      </c>
      <c r="B20" s="101">
        <v>133</v>
      </c>
      <c r="C20" s="101" t="s">
        <v>166</v>
      </c>
      <c r="D20" s="155"/>
      <c r="E20" s="155">
        <v>3434752</v>
      </c>
      <c r="F20" s="102">
        <f t="shared" si="0"/>
        <v>1.6082023022036398</v>
      </c>
      <c r="G20" s="103"/>
      <c r="H20" s="104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s="39" customFormat="1" ht="13.5">
      <c r="A21" s="39">
        <v>5</v>
      </c>
      <c r="B21" s="101">
        <v>134</v>
      </c>
      <c r="C21" s="101" t="s">
        <v>167</v>
      </c>
      <c r="D21" s="155"/>
      <c r="E21" s="155">
        <v>8859918</v>
      </c>
      <c r="F21" s="102">
        <f t="shared" si="0"/>
        <v>4.14834623429449</v>
      </c>
      <c r="G21" s="103"/>
      <c r="H21" s="104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s="39" customFormat="1" ht="13.5">
      <c r="A22" s="39">
        <v>5</v>
      </c>
      <c r="B22" s="101">
        <v>135</v>
      </c>
      <c r="C22" s="101" t="s">
        <v>168</v>
      </c>
      <c r="D22" s="155"/>
      <c r="E22" s="155">
        <v>5925390</v>
      </c>
      <c r="F22" s="102">
        <f t="shared" si="0"/>
        <v>2.7743562968896804</v>
      </c>
      <c r="G22" s="103"/>
      <c r="H22" s="104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s="39" customFormat="1" ht="13.5">
      <c r="A23" s="39">
        <v>5</v>
      </c>
      <c r="B23" s="101">
        <v>136</v>
      </c>
      <c r="C23" s="101" t="s">
        <v>169</v>
      </c>
      <c r="D23" s="155"/>
      <c r="E23" s="155">
        <v>5481983</v>
      </c>
      <c r="F23" s="102">
        <f t="shared" si="0"/>
        <v>2.5667465020010805</v>
      </c>
      <c r="G23" s="103"/>
      <c r="H23" s="104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s="39" customFormat="1" ht="13.5">
      <c r="A24" s="39">
        <v>5</v>
      </c>
      <c r="B24" s="101">
        <v>137</v>
      </c>
      <c r="C24" s="101" t="s">
        <v>170</v>
      </c>
      <c r="D24" s="155"/>
      <c r="E24" s="155">
        <v>1422343</v>
      </c>
      <c r="F24" s="102">
        <f t="shared" si="0"/>
        <v>0.6659622840668646</v>
      </c>
      <c r="G24" s="103"/>
      <c r="H24" s="104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s="39" customFormat="1" ht="13.5">
      <c r="A25" s="39">
        <v>2</v>
      </c>
      <c r="B25" s="101">
        <v>203</v>
      </c>
      <c r="C25" s="101" t="s">
        <v>39</v>
      </c>
      <c r="D25" s="155">
        <v>9511578</v>
      </c>
      <c r="E25" s="155">
        <v>10200617</v>
      </c>
      <c r="F25" s="102">
        <f t="shared" si="0"/>
        <v>4.776081575408526</v>
      </c>
      <c r="G25" s="103">
        <f t="shared" si="1"/>
        <v>7.244213315603365</v>
      </c>
      <c r="H25" s="104">
        <f t="shared" si="2"/>
        <v>689039</v>
      </c>
      <c r="J25" s="157">
        <f t="shared" si="3"/>
      </c>
      <c r="K25" s="157">
        <f t="shared" si="4"/>
        <v>9511578</v>
      </c>
      <c r="L25" s="157">
        <f t="shared" si="5"/>
      </c>
      <c r="M25" s="157">
        <f t="shared" si="6"/>
      </c>
      <c r="N25" s="157">
        <f t="shared" si="7"/>
      </c>
      <c r="O25" s="157">
        <f t="shared" si="8"/>
      </c>
      <c r="P25" s="157">
        <f t="shared" si="9"/>
        <v>10200617</v>
      </c>
      <c r="Q25" s="157">
        <f t="shared" si="10"/>
      </c>
      <c r="R25" s="157">
        <f t="shared" si="11"/>
      </c>
      <c r="S25" s="157">
        <f t="shared" si="12"/>
      </c>
    </row>
    <row r="26" spans="1:19" s="39" customFormat="1" ht="13.5">
      <c r="A26" s="39">
        <v>1</v>
      </c>
      <c r="B26" s="101">
        <v>205</v>
      </c>
      <c r="C26" s="101" t="s">
        <v>40</v>
      </c>
      <c r="D26" s="155">
        <v>108669</v>
      </c>
      <c r="E26" s="155">
        <v>101346</v>
      </c>
      <c r="F26" s="102">
        <f t="shared" si="0"/>
        <v>0.047451714277808144</v>
      </c>
      <c r="G26" s="103">
        <f t="shared" si="1"/>
        <v>-6.7388123567898806</v>
      </c>
      <c r="H26" s="104">
        <f t="shared" si="2"/>
        <v>-7323</v>
      </c>
      <c r="J26" s="157">
        <f t="shared" si="3"/>
        <v>108669</v>
      </c>
      <c r="K26" s="157">
        <f t="shared" si="4"/>
      </c>
      <c r="L26" s="157">
        <f t="shared" si="5"/>
      </c>
      <c r="M26" s="157">
        <f t="shared" si="6"/>
      </c>
      <c r="N26" s="157">
        <f t="shared" si="7"/>
      </c>
      <c r="O26" s="157">
        <f t="shared" si="8"/>
        <v>101346</v>
      </c>
      <c r="P26" s="157">
        <f t="shared" si="9"/>
      </c>
      <c r="Q26" s="157">
        <f t="shared" si="10"/>
      </c>
      <c r="R26" s="157">
        <f t="shared" si="11"/>
      </c>
      <c r="S26" s="157">
        <f t="shared" si="12"/>
      </c>
    </row>
    <row r="27" spans="1:19" s="39" customFormat="1" ht="13.5">
      <c r="A27" s="39">
        <v>2</v>
      </c>
      <c r="B27" s="101">
        <v>206</v>
      </c>
      <c r="C27" s="101" t="s">
        <v>41</v>
      </c>
      <c r="D27" s="155">
        <v>3755694</v>
      </c>
      <c r="E27" s="155">
        <v>3887965</v>
      </c>
      <c r="F27" s="102">
        <f aca="true" t="shared" si="13" ref="F27:F64">E27/E$8*100</f>
        <v>1.8204034130811115</v>
      </c>
      <c r="G27" s="103">
        <f t="shared" si="1"/>
        <v>3.5218790455239457</v>
      </c>
      <c r="H27" s="104">
        <f t="shared" si="2"/>
        <v>132271</v>
      </c>
      <c r="J27" s="157">
        <f t="shared" si="3"/>
      </c>
      <c r="K27" s="157">
        <f t="shared" si="4"/>
        <v>3755694</v>
      </c>
      <c r="L27" s="157">
        <f t="shared" si="5"/>
      </c>
      <c r="M27" s="157">
        <f t="shared" si="6"/>
      </c>
      <c r="N27" s="157">
        <f t="shared" si="7"/>
      </c>
      <c r="O27" s="157">
        <f t="shared" si="8"/>
      </c>
      <c r="P27" s="157">
        <f t="shared" si="9"/>
        <v>3887965</v>
      </c>
      <c r="Q27" s="157">
        <f t="shared" si="10"/>
      </c>
      <c r="R27" s="157">
        <f t="shared" si="11"/>
      </c>
      <c r="S27" s="157">
        <f t="shared" si="12"/>
      </c>
    </row>
    <row r="28" spans="1:19" s="39" customFormat="1" ht="13.5">
      <c r="A28" s="39">
        <v>2</v>
      </c>
      <c r="B28" s="101">
        <v>207</v>
      </c>
      <c r="C28" s="101" t="s">
        <v>42</v>
      </c>
      <c r="D28" s="155">
        <v>8217200</v>
      </c>
      <c r="E28" s="155">
        <v>8666435</v>
      </c>
      <c r="F28" s="102">
        <f t="shared" si="13"/>
        <v>4.057754597391078</v>
      </c>
      <c r="G28" s="103">
        <f t="shared" si="1"/>
        <v>5.467008226646541</v>
      </c>
      <c r="H28" s="104">
        <f t="shared" si="2"/>
        <v>449235</v>
      </c>
      <c r="J28" s="157">
        <f t="shared" si="3"/>
      </c>
      <c r="K28" s="157">
        <f t="shared" si="4"/>
        <v>8217200</v>
      </c>
      <c r="L28" s="157">
        <f t="shared" si="5"/>
      </c>
      <c r="M28" s="157">
        <f t="shared" si="6"/>
      </c>
      <c r="N28" s="157">
        <f t="shared" si="7"/>
      </c>
      <c r="O28" s="157">
        <f t="shared" si="8"/>
      </c>
      <c r="P28" s="157">
        <f t="shared" si="9"/>
        <v>8666435</v>
      </c>
      <c r="Q28" s="157">
        <f t="shared" si="10"/>
      </c>
      <c r="R28" s="157">
        <f t="shared" si="11"/>
      </c>
      <c r="S28" s="157">
        <f t="shared" si="12"/>
      </c>
    </row>
    <row r="29" spans="1:19" s="39" customFormat="1" ht="13.5">
      <c r="A29" s="39">
        <v>1</v>
      </c>
      <c r="B29" s="101">
        <v>208</v>
      </c>
      <c r="C29" s="101" t="s">
        <v>43</v>
      </c>
      <c r="D29" s="155">
        <v>295001</v>
      </c>
      <c r="E29" s="155">
        <v>297058</v>
      </c>
      <c r="F29" s="102">
        <f t="shared" si="13"/>
        <v>0.13908700234777033</v>
      </c>
      <c r="G29" s="103">
        <f t="shared" si="1"/>
        <v>0.6972857719126369</v>
      </c>
      <c r="H29" s="104">
        <f t="shared" si="2"/>
        <v>2057</v>
      </c>
      <c r="J29" s="157">
        <f t="shared" si="3"/>
        <v>295001</v>
      </c>
      <c r="K29" s="157">
        <f t="shared" si="4"/>
      </c>
      <c r="L29" s="157">
        <f t="shared" si="5"/>
      </c>
      <c r="M29" s="157">
        <f t="shared" si="6"/>
      </c>
      <c r="N29" s="157">
        <f t="shared" si="7"/>
      </c>
      <c r="O29" s="157">
        <f t="shared" si="8"/>
        <v>297058</v>
      </c>
      <c r="P29" s="157">
        <f t="shared" si="9"/>
      </c>
      <c r="Q29" s="157">
        <f t="shared" si="10"/>
      </c>
      <c r="R29" s="157">
        <f t="shared" si="11"/>
      </c>
      <c r="S29" s="157">
        <f t="shared" si="12"/>
      </c>
    </row>
    <row r="30" spans="1:19" s="39" customFormat="1" ht="13.5">
      <c r="A30" s="39">
        <v>4</v>
      </c>
      <c r="B30" s="101">
        <v>209</v>
      </c>
      <c r="C30" s="101" t="s">
        <v>44</v>
      </c>
      <c r="D30" s="155">
        <v>4677276</v>
      </c>
      <c r="E30" s="155">
        <v>4655348</v>
      </c>
      <c r="F30" s="102">
        <f t="shared" si="13"/>
        <v>2.1797036208608684</v>
      </c>
      <c r="G30" s="103">
        <f t="shared" si="1"/>
        <v>-0.4688198857625725</v>
      </c>
      <c r="H30" s="104">
        <f t="shared" si="2"/>
        <v>-21928</v>
      </c>
      <c r="J30" s="157">
        <f t="shared" si="3"/>
      </c>
      <c r="K30" s="157">
        <f t="shared" si="4"/>
      </c>
      <c r="L30" s="157">
        <f t="shared" si="5"/>
      </c>
      <c r="M30" s="157">
        <f t="shared" si="6"/>
        <v>4677276</v>
      </c>
      <c r="N30" s="157">
        <f t="shared" si="7"/>
      </c>
      <c r="O30" s="157">
        <f t="shared" si="8"/>
      </c>
      <c r="P30" s="157">
        <f t="shared" si="9"/>
      </c>
      <c r="Q30" s="157">
        <f t="shared" si="10"/>
      </c>
      <c r="R30" s="157">
        <f t="shared" si="11"/>
        <v>4655348</v>
      </c>
      <c r="S30" s="157">
        <f t="shared" si="12"/>
      </c>
    </row>
    <row r="31" spans="1:19" s="39" customFormat="1" ht="13.5">
      <c r="A31" s="39">
        <v>2</v>
      </c>
      <c r="B31" s="101">
        <v>210</v>
      </c>
      <c r="C31" s="101" t="s">
        <v>45</v>
      </c>
      <c r="D31" s="155">
        <v>17748312</v>
      </c>
      <c r="E31" s="155">
        <v>18952743</v>
      </c>
      <c r="F31" s="102">
        <f t="shared" si="13"/>
        <v>8.873957981733154</v>
      </c>
      <c r="G31" s="103">
        <f t="shared" si="1"/>
        <v>6.78617211597361</v>
      </c>
      <c r="H31" s="104">
        <f t="shared" si="2"/>
        <v>1204431</v>
      </c>
      <c r="J31" s="157">
        <f t="shared" si="3"/>
      </c>
      <c r="K31" s="157">
        <f t="shared" si="4"/>
        <v>17748312</v>
      </c>
      <c r="L31" s="157">
        <f t="shared" si="5"/>
      </c>
      <c r="M31" s="157">
        <f t="shared" si="6"/>
      </c>
      <c r="N31" s="157">
        <f t="shared" si="7"/>
      </c>
      <c r="O31" s="157">
        <f t="shared" si="8"/>
      </c>
      <c r="P31" s="157">
        <f t="shared" si="9"/>
        <v>18952743</v>
      </c>
      <c r="Q31" s="157">
        <f t="shared" si="10"/>
      </c>
      <c r="R31" s="157">
        <f t="shared" si="11"/>
      </c>
      <c r="S31" s="157">
        <f t="shared" si="12"/>
      </c>
    </row>
    <row r="32" spans="1:19" s="39" customFormat="1" ht="13.5">
      <c r="A32" s="39">
        <v>4</v>
      </c>
      <c r="B32" s="101">
        <v>211</v>
      </c>
      <c r="C32" s="101" t="s">
        <v>46</v>
      </c>
      <c r="D32" s="155">
        <v>20110209</v>
      </c>
      <c r="E32" s="155">
        <v>21063346</v>
      </c>
      <c r="F32" s="102">
        <f t="shared" si="13"/>
        <v>9.862173900564532</v>
      </c>
      <c r="G32" s="103">
        <f t="shared" si="1"/>
        <v>4.739567848350057</v>
      </c>
      <c r="H32" s="104">
        <f t="shared" si="2"/>
        <v>953137</v>
      </c>
      <c r="J32" s="157">
        <f t="shared" si="3"/>
      </c>
      <c r="K32" s="157">
        <f t="shared" si="4"/>
      </c>
      <c r="L32" s="157">
        <f t="shared" si="5"/>
      </c>
      <c r="M32" s="157">
        <f t="shared" si="6"/>
        <v>20110209</v>
      </c>
      <c r="N32" s="157">
        <f t="shared" si="7"/>
      </c>
      <c r="O32" s="157">
        <f t="shared" si="8"/>
      </c>
      <c r="P32" s="157">
        <f t="shared" si="9"/>
      </c>
      <c r="Q32" s="157">
        <f t="shared" si="10"/>
      </c>
      <c r="R32" s="157">
        <f t="shared" si="11"/>
        <v>21063346</v>
      </c>
      <c r="S32" s="157">
        <f t="shared" si="12"/>
      </c>
    </row>
    <row r="33" spans="1:19" s="39" customFormat="1" ht="13.5">
      <c r="A33" s="39">
        <v>4</v>
      </c>
      <c r="B33" s="101">
        <v>212</v>
      </c>
      <c r="C33" s="101" t="s">
        <v>47</v>
      </c>
      <c r="D33" s="155">
        <v>4225309</v>
      </c>
      <c r="E33" s="155">
        <v>4562543</v>
      </c>
      <c r="F33" s="102">
        <f t="shared" si="13"/>
        <v>2.1362509306357786</v>
      </c>
      <c r="G33" s="103">
        <f t="shared" si="1"/>
        <v>7.981286102389196</v>
      </c>
      <c r="H33" s="104">
        <f t="shared" si="2"/>
        <v>337234</v>
      </c>
      <c r="J33" s="157">
        <f t="shared" si="3"/>
      </c>
      <c r="K33" s="157">
        <f t="shared" si="4"/>
      </c>
      <c r="L33" s="157">
        <f t="shared" si="5"/>
      </c>
      <c r="M33" s="157">
        <f t="shared" si="6"/>
        <v>4225309</v>
      </c>
      <c r="N33" s="157">
        <f t="shared" si="7"/>
      </c>
      <c r="O33" s="157">
        <f t="shared" si="8"/>
      </c>
      <c r="P33" s="157">
        <f t="shared" si="9"/>
      </c>
      <c r="Q33" s="157">
        <f t="shared" si="10"/>
      </c>
      <c r="R33" s="157">
        <f t="shared" si="11"/>
        <v>4562543</v>
      </c>
      <c r="S33" s="157">
        <f t="shared" si="12"/>
      </c>
    </row>
    <row r="34" spans="1:19" s="39" customFormat="1" ht="13.5">
      <c r="A34" s="39">
        <v>4</v>
      </c>
      <c r="B34" s="101">
        <v>213</v>
      </c>
      <c r="C34" s="101" t="s">
        <v>48</v>
      </c>
      <c r="D34" s="155">
        <v>10211514</v>
      </c>
      <c r="E34" s="155">
        <v>10774939</v>
      </c>
      <c r="F34" s="102">
        <f t="shared" si="13"/>
        <v>5.044987733001912</v>
      </c>
      <c r="G34" s="103">
        <f t="shared" si="1"/>
        <v>5.517546173858245</v>
      </c>
      <c r="H34" s="104">
        <f t="shared" si="2"/>
        <v>563425</v>
      </c>
      <c r="J34" s="157">
        <f t="shared" si="3"/>
      </c>
      <c r="K34" s="157">
        <f t="shared" si="4"/>
      </c>
      <c r="L34" s="157">
        <f t="shared" si="5"/>
      </c>
      <c r="M34" s="157">
        <f t="shared" si="6"/>
        <v>10211514</v>
      </c>
      <c r="N34" s="157">
        <f t="shared" si="7"/>
      </c>
      <c r="O34" s="157">
        <f t="shared" si="8"/>
      </c>
      <c r="P34" s="157">
        <f t="shared" si="9"/>
      </c>
      <c r="Q34" s="157">
        <f t="shared" si="10"/>
      </c>
      <c r="R34" s="157">
        <f t="shared" si="11"/>
        <v>10774939</v>
      </c>
      <c r="S34" s="157">
        <f t="shared" si="12"/>
      </c>
    </row>
    <row r="35" spans="1:19" s="39" customFormat="1" ht="13.5">
      <c r="A35" s="39">
        <v>4</v>
      </c>
      <c r="B35" s="101">
        <v>214</v>
      </c>
      <c r="C35" s="101" t="s">
        <v>49</v>
      </c>
      <c r="D35" s="155">
        <v>4726935</v>
      </c>
      <c r="E35" s="155">
        <v>4814428</v>
      </c>
      <c r="F35" s="102">
        <f>E35/E$8*100</f>
        <v>2.2541872581757474</v>
      </c>
      <c r="G35" s="103">
        <f t="shared" si="1"/>
        <v>1.8509456973704985</v>
      </c>
      <c r="H35" s="104">
        <f t="shared" si="2"/>
        <v>87493</v>
      </c>
      <c r="J35" s="157">
        <f t="shared" si="3"/>
      </c>
      <c r="K35" s="157">
        <f t="shared" si="4"/>
      </c>
      <c r="L35" s="157">
        <f t="shared" si="5"/>
      </c>
      <c r="M35" s="157">
        <f t="shared" si="6"/>
        <v>4726935</v>
      </c>
      <c r="N35" s="157">
        <f t="shared" si="7"/>
      </c>
      <c r="O35" s="157">
        <f t="shared" si="8"/>
      </c>
      <c r="P35" s="157">
        <f t="shared" si="9"/>
      </c>
      <c r="Q35" s="157">
        <f t="shared" si="10"/>
      </c>
      <c r="R35" s="157">
        <f t="shared" si="11"/>
        <v>4814428</v>
      </c>
      <c r="S35" s="157">
        <f t="shared" si="12"/>
      </c>
    </row>
    <row r="36" spans="1:19" s="39" customFormat="1" ht="13.5">
      <c r="A36" s="39">
        <v>2</v>
      </c>
      <c r="B36" s="101">
        <v>215</v>
      </c>
      <c r="C36" s="101" t="s">
        <v>50</v>
      </c>
      <c r="D36" s="155">
        <v>4651441</v>
      </c>
      <c r="E36" s="155">
        <v>4426993</v>
      </c>
      <c r="F36" s="102">
        <f t="shared" si="13"/>
        <v>2.0727843915483266</v>
      </c>
      <c r="G36" s="103">
        <f t="shared" si="1"/>
        <v>-4.825343372086199</v>
      </c>
      <c r="H36" s="104">
        <f t="shared" si="2"/>
        <v>-224448</v>
      </c>
      <c r="J36" s="157">
        <f t="shared" si="3"/>
      </c>
      <c r="K36" s="157">
        <f t="shared" si="4"/>
        <v>4651441</v>
      </c>
      <c r="L36" s="157">
        <f t="shared" si="5"/>
      </c>
      <c r="M36" s="157">
        <f t="shared" si="6"/>
      </c>
      <c r="N36" s="157">
        <f t="shared" si="7"/>
      </c>
      <c r="O36" s="157">
        <f t="shared" si="8"/>
      </c>
      <c r="P36" s="157">
        <f t="shared" si="9"/>
        <v>4426993</v>
      </c>
      <c r="Q36" s="157">
        <f t="shared" si="10"/>
      </c>
      <c r="R36" s="157">
        <f t="shared" si="11"/>
      </c>
      <c r="S36" s="157">
        <f t="shared" si="12"/>
      </c>
    </row>
    <row r="37" spans="1:19" s="39" customFormat="1" ht="13.5">
      <c r="A37" s="39">
        <v>4</v>
      </c>
      <c r="B37" s="101">
        <v>216</v>
      </c>
      <c r="C37" s="101" t="s">
        <v>51</v>
      </c>
      <c r="D37" s="155">
        <v>6304834</v>
      </c>
      <c r="E37" s="155">
        <v>6156474</v>
      </c>
      <c r="F37" s="102">
        <f t="shared" si="13"/>
        <v>2.8825532848534188</v>
      </c>
      <c r="G37" s="103">
        <f t="shared" si="1"/>
        <v>-2.353115085980062</v>
      </c>
      <c r="H37" s="104">
        <f t="shared" si="2"/>
        <v>-148360</v>
      </c>
      <c r="J37" s="157">
        <f t="shared" si="3"/>
      </c>
      <c r="K37" s="157">
        <f t="shared" si="4"/>
      </c>
      <c r="L37" s="157">
        <f t="shared" si="5"/>
      </c>
      <c r="M37" s="157">
        <f t="shared" si="6"/>
        <v>6304834</v>
      </c>
      <c r="N37" s="157">
        <f t="shared" si="7"/>
      </c>
      <c r="O37" s="157">
        <f t="shared" si="8"/>
      </c>
      <c r="P37" s="157">
        <f t="shared" si="9"/>
      </c>
      <c r="Q37" s="157">
        <f t="shared" si="10"/>
      </c>
      <c r="R37" s="157">
        <f t="shared" si="11"/>
        <v>6156474</v>
      </c>
      <c r="S37" s="157">
        <f t="shared" si="12"/>
      </c>
    </row>
    <row r="38" spans="1:19" s="39" customFormat="1" ht="13.5">
      <c r="A38" s="39">
        <v>1</v>
      </c>
      <c r="B38" s="101">
        <v>219</v>
      </c>
      <c r="C38" s="101" t="s">
        <v>52</v>
      </c>
      <c r="D38" s="155">
        <v>82939</v>
      </c>
      <c r="E38" s="155">
        <v>89586</v>
      </c>
      <c r="F38" s="102">
        <f t="shared" si="13"/>
        <v>0.041945506238941055</v>
      </c>
      <c r="G38" s="103">
        <f t="shared" si="1"/>
        <v>8.014323780127564</v>
      </c>
      <c r="H38" s="104">
        <f t="shared" si="2"/>
        <v>6647</v>
      </c>
      <c r="J38" s="157">
        <f t="shared" si="3"/>
        <v>82939</v>
      </c>
      <c r="K38" s="157">
        <f t="shared" si="4"/>
      </c>
      <c r="L38" s="157">
        <f t="shared" si="5"/>
      </c>
      <c r="M38" s="157">
        <f t="shared" si="6"/>
      </c>
      <c r="N38" s="157">
        <f t="shared" si="7"/>
      </c>
      <c r="O38" s="157">
        <f t="shared" si="8"/>
        <v>89586</v>
      </c>
      <c r="P38" s="157">
        <f t="shared" si="9"/>
      </c>
      <c r="Q38" s="157">
        <f t="shared" si="10"/>
      </c>
      <c r="R38" s="157">
        <f t="shared" si="11"/>
      </c>
      <c r="S38" s="157">
        <f t="shared" si="12"/>
      </c>
    </row>
    <row r="39" spans="1:19" s="39" customFormat="1" ht="13.5">
      <c r="A39" s="39">
        <v>2</v>
      </c>
      <c r="B39" s="101">
        <v>220</v>
      </c>
      <c r="C39" s="101" t="s">
        <v>53</v>
      </c>
      <c r="D39" s="155">
        <v>4575637</v>
      </c>
      <c r="E39" s="155">
        <v>5040702</v>
      </c>
      <c r="F39" s="102">
        <f>E39/E$8*100</f>
        <v>2.3601321321371938</v>
      </c>
      <c r="G39" s="103">
        <f>(E39/D39-1)*100</f>
        <v>10.163940015346506</v>
      </c>
      <c r="H39" s="104">
        <f t="shared" si="2"/>
        <v>465065</v>
      </c>
      <c r="J39" s="157">
        <f t="shared" si="3"/>
      </c>
      <c r="K39" s="157">
        <f t="shared" si="4"/>
        <v>4575637</v>
      </c>
      <c r="L39" s="157">
        <f t="shared" si="5"/>
      </c>
      <c r="M39" s="157">
        <f t="shared" si="6"/>
      </c>
      <c r="N39" s="157">
        <f t="shared" si="7"/>
      </c>
      <c r="O39" s="157">
        <f t="shared" si="8"/>
      </c>
      <c r="P39" s="157">
        <f t="shared" si="9"/>
        <v>5040702</v>
      </c>
      <c r="Q39" s="157">
        <f t="shared" si="10"/>
      </c>
      <c r="R39" s="157">
        <f t="shared" si="11"/>
      </c>
      <c r="S39" s="157">
        <f t="shared" si="12"/>
      </c>
    </row>
    <row r="40" spans="1:19" s="39" customFormat="1" ht="13.5">
      <c r="A40" s="39">
        <v>5</v>
      </c>
      <c r="B40" s="101">
        <v>221</v>
      </c>
      <c r="C40" s="101" t="s">
        <v>54</v>
      </c>
      <c r="D40" s="155">
        <v>11385986</v>
      </c>
      <c r="E40" s="155">
        <v>12112539</v>
      </c>
      <c r="F40" s="102">
        <f>E40/E$8*100</f>
        <v>5.671272075926114</v>
      </c>
      <c r="G40" s="103">
        <f>(E40/D40-1)*100</f>
        <v>6.381116224804773</v>
      </c>
      <c r="H40" s="104">
        <f t="shared" si="2"/>
        <v>726553</v>
      </c>
      <c r="J40" s="157">
        <f t="shared" si="3"/>
      </c>
      <c r="K40" s="157">
        <f t="shared" si="4"/>
      </c>
      <c r="L40" s="157">
        <f t="shared" si="5"/>
      </c>
      <c r="M40" s="157">
        <f t="shared" si="6"/>
      </c>
      <c r="N40" s="157">
        <f t="shared" si="7"/>
        <v>11385986</v>
      </c>
      <c r="O40" s="157">
        <f t="shared" si="8"/>
      </c>
      <c r="P40" s="157">
        <f t="shared" si="9"/>
      </c>
      <c r="Q40" s="157">
        <f t="shared" si="10"/>
      </c>
      <c r="R40" s="157">
        <f t="shared" si="11"/>
      </c>
      <c r="S40" s="157">
        <f t="shared" si="12"/>
        <v>12112539</v>
      </c>
    </row>
    <row r="41" spans="1:19" s="39" customFormat="1" ht="13.5">
      <c r="A41" s="39">
        <v>1</v>
      </c>
      <c r="B41" s="101">
        <v>222</v>
      </c>
      <c r="C41" s="105" t="s">
        <v>124</v>
      </c>
      <c r="D41" s="155">
        <v>466000</v>
      </c>
      <c r="E41" s="155">
        <v>448699</v>
      </c>
      <c r="F41" s="102">
        <f>E41/E$8*100</f>
        <v>0.21008758850609038</v>
      </c>
      <c r="G41" s="103">
        <f>(E41/D41-1)*100</f>
        <v>-3.7126609442060032</v>
      </c>
      <c r="H41" s="104">
        <f t="shared" si="2"/>
        <v>-17301</v>
      </c>
      <c r="J41" s="157">
        <f t="shared" si="3"/>
        <v>466000</v>
      </c>
      <c r="K41" s="157">
        <f t="shared" si="4"/>
      </c>
      <c r="L41" s="157">
        <f t="shared" si="5"/>
      </c>
      <c r="M41" s="157">
        <f t="shared" si="6"/>
      </c>
      <c r="N41" s="157">
        <f t="shared" si="7"/>
      </c>
      <c r="O41" s="157">
        <f t="shared" si="8"/>
        <v>448699</v>
      </c>
      <c r="P41" s="157">
        <f t="shared" si="9"/>
      </c>
      <c r="Q41" s="157">
        <f t="shared" si="10"/>
      </c>
      <c r="R41" s="157">
        <f t="shared" si="11"/>
      </c>
      <c r="S41" s="157">
        <f t="shared" si="12"/>
      </c>
    </row>
    <row r="42" spans="1:19" s="39" customFormat="1" ht="13.5">
      <c r="A42" s="39">
        <v>4</v>
      </c>
      <c r="B42" s="101">
        <v>223</v>
      </c>
      <c r="C42" s="105" t="s">
        <v>125</v>
      </c>
      <c r="D42" s="155">
        <v>1697226</v>
      </c>
      <c r="E42" s="155">
        <v>1920417</v>
      </c>
      <c r="F42" s="102">
        <f t="shared" si="13"/>
        <v>0.8991679866817188</v>
      </c>
      <c r="G42" s="103">
        <f aca="true" t="shared" si="14" ref="G42:G47">(E42/D42-1)*100</f>
        <v>13.150340614626455</v>
      </c>
      <c r="H42" s="104">
        <f t="shared" si="2"/>
        <v>223191</v>
      </c>
      <c r="J42" s="157">
        <f t="shared" si="3"/>
      </c>
      <c r="K42" s="157">
        <f t="shared" si="4"/>
      </c>
      <c r="L42" s="157">
        <f t="shared" si="5"/>
      </c>
      <c r="M42" s="157">
        <f t="shared" si="6"/>
        <v>1697226</v>
      </c>
      <c r="N42" s="157">
        <f t="shared" si="7"/>
      </c>
      <c r="O42" s="157">
        <f t="shared" si="8"/>
      </c>
      <c r="P42" s="157">
        <f t="shared" si="9"/>
      </c>
      <c r="Q42" s="157">
        <f t="shared" si="10"/>
      </c>
      <c r="R42" s="157">
        <f t="shared" si="11"/>
        <v>1920417</v>
      </c>
      <c r="S42" s="157">
        <f t="shared" si="12"/>
      </c>
    </row>
    <row r="43" spans="1:19" s="39" customFormat="1" ht="13.5">
      <c r="A43" s="39">
        <v>4</v>
      </c>
      <c r="B43" s="101">
        <v>224</v>
      </c>
      <c r="C43" s="105" t="s">
        <v>126</v>
      </c>
      <c r="D43" s="155">
        <v>3823831</v>
      </c>
      <c r="E43" s="155">
        <v>4154417</v>
      </c>
      <c r="F43" s="102">
        <f t="shared" si="13"/>
        <v>1.9451602280787486</v>
      </c>
      <c r="G43" s="103">
        <f t="shared" si="14"/>
        <v>8.64541346100285</v>
      </c>
      <c r="H43" s="104">
        <f t="shared" si="2"/>
        <v>330586</v>
      </c>
      <c r="J43" s="157">
        <f t="shared" si="3"/>
      </c>
      <c r="K43" s="157">
        <f t="shared" si="4"/>
      </c>
      <c r="L43" s="157">
        <f t="shared" si="5"/>
      </c>
      <c r="M43" s="157">
        <f t="shared" si="6"/>
        <v>3823831</v>
      </c>
      <c r="N43" s="157">
        <f t="shared" si="7"/>
      </c>
      <c r="O43" s="157">
        <f t="shared" si="8"/>
      </c>
      <c r="P43" s="157">
        <f t="shared" si="9"/>
      </c>
      <c r="Q43" s="157">
        <f t="shared" si="10"/>
      </c>
      <c r="R43" s="157">
        <f t="shared" si="11"/>
        <v>4154417</v>
      </c>
      <c r="S43" s="157">
        <f t="shared" si="12"/>
      </c>
    </row>
    <row r="44" spans="1:19" s="39" customFormat="1" ht="13.5">
      <c r="A44" s="39">
        <v>1</v>
      </c>
      <c r="B44" s="101">
        <v>225</v>
      </c>
      <c r="C44" s="105" t="s">
        <v>127</v>
      </c>
      <c r="D44" s="155">
        <v>2225979</v>
      </c>
      <c r="E44" s="155">
        <v>1842862</v>
      </c>
      <c r="F44" s="102">
        <f t="shared" si="13"/>
        <v>0.8628555747383228</v>
      </c>
      <c r="G44" s="103">
        <f t="shared" si="14"/>
        <v>-17.211168658823826</v>
      </c>
      <c r="H44" s="104">
        <f t="shared" si="2"/>
        <v>-383117</v>
      </c>
      <c r="J44" s="157">
        <f t="shared" si="3"/>
        <v>2225979</v>
      </c>
      <c r="K44" s="157">
        <f t="shared" si="4"/>
      </c>
      <c r="L44" s="157">
        <f t="shared" si="5"/>
      </c>
      <c r="M44" s="157">
        <f t="shared" si="6"/>
      </c>
      <c r="N44" s="157">
        <f t="shared" si="7"/>
      </c>
      <c r="O44" s="157">
        <f t="shared" si="8"/>
        <v>1842862</v>
      </c>
      <c r="P44" s="157">
        <f t="shared" si="9"/>
      </c>
      <c r="Q44" s="157">
        <f t="shared" si="10"/>
      </c>
      <c r="R44" s="157">
        <f t="shared" si="11"/>
      </c>
      <c r="S44" s="157">
        <f t="shared" si="12"/>
      </c>
    </row>
    <row r="45" spans="1:19" s="39" customFormat="1" ht="13.5">
      <c r="A45" s="39">
        <v>4</v>
      </c>
      <c r="B45" s="101">
        <v>226</v>
      </c>
      <c r="C45" s="105" t="s">
        <v>128</v>
      </c>
      <c r="D45" s="155">
        <v>5915457</v>
      </c>
      <c r="E45" s="155">
        <v>6344952</v>
      </c>
      <c r="F45" s="102">
        <f t="shared" si="13"/>
        <v>2.970801505835527</v>
      </c>
      <c r="G45" s="103">
        <f t="shared" si="14"/>
        <v>7.260554848086964</v>
      </c>
      <c r="H45" s="104">
        <f t="shared" si="2"/>
        <v>429495</v>
      </c>
      <c r="J45" s="157">
        <f t="shared" si="3"/>
      </c>
      <c r="K45" s="157">
        <f t="shared" si="4"/>
      </c>
      <c r="L45" s="157">
        <f t="shared" si="5"/>
      </c>
      <c r="M45" s="157">
        <f t="shared" si="6"/>
        <v>5915457</v>
      </c>
      <c r="N45" s="157">
        <f t="shared" si="7"/>
      </c>
      <c r="O45" s="157">
        <f t="shared" si="8"/>
      </c>
      <c r="P45" s="157">
        <f t="shared" si="9"/>
      </c>
      <c r="Q45" s="157">
        <f t="shared" si="10"/>
      </c>
      <c r="R45" s="157">
        <f t="shared" si="11"/>
        <v>6344952</v>
      </c>
      <c r="S45" s="157">
        <f t="shared" si="12"/>
      </c>
    </row>
    <row r="46" spans="1:19" s="39" customFormat="1" ht="13.5">
      <c r="A46" s="39">
        <v>1</v>
      </c>
      <c r="B46" s="101">
        <v>301</v>
      </c>
      <c r="C46" s="101" t="s">
        <v>55</v>
      </c>
      <c r="D46" s="155">
        <v>13192</v>
      </c>
      <c r="E46" s="155">
        <v>15097</v>
      </c>
      <c r="F46" s="102">
        <f t="shared" si="13"/>
        <v>0.007068641391392551</v>
      </c>
      <c r="G46" s="103">
        <f t="shared" si="14"/>
        <v>14.440570042449963</v>
      </c>
      <c r="H46" s="104">
        <f t="shared" si="2"/>
        <v>1905</v>
      </c>
      <c r="J46" s="157">
        <f t="shared" si="3"/>
        <v>13192</v>
      </c>
      <c r="K46" s="157">
        <f t="shared" si="4"/>
      </c>
      <c r="L46" s="157">
        <f t="shared" si="5"/>
      </c>
      <c r="M46" s="157">
        <f t="shared" si="6"/>
      </c>
      <c r="N46" s="157">
        <f t="shared" si="7"/>
      </c>
      <c r="O46" s="157">
        <f t="shared" si="8"/>
        <v>15097</v>
      </c>
      <c r="P46" s="157">
        <f t="shared" si="9"/>
      </c>
      <c r="Q46" s="157">
        <f t="shared" si="10"/>
      </c>
      <c r="R46" s="157">
        <f t="shared" si="11"/>
      </c>
      <c r="S46" s="157">
        <f t="shared" si="12"/>
      </c>
    </row>
    <row r="47" spans="1:19" s="39" customFormat="1" ht="13.5">
      <c r="A47" s="39">
        <v>1</v>
      </c>
      <c r="B47" s="101">
        <v>302</v>
      </c>
      <c r="C47" s="101" t="s">
        <v>56</v>
      </c>
      <c r="D47" s="155">
        <v>48285</v>
      </c>
      <c r="E47" s="155">
        <v>50324</v>
      </c>
      <c r="F47" s="102">
        <f t="shared" si="13"/>
        <v>0.023562450114621363</v>
      </c>
      <c r="G47" s="103">
        <f t="shared" si="14"/>
        <v>4.2228435331883585</v>
      </c>
      <c r="H47" s="104">
        <f t="shared" si="2"/>
        <v>2039</v>
      </c>
      <c r="J47" s="157">
        <f t="shared" si="3"/>
        <v>48285</v>
      </c>
      <c r="K47" s="157">
        <f t="shared" si="4"/>
      </c>
      <c r="L47" s="157">
        <f t="shared" si="5"/>
      </c>
      <c r="M47" s="157">
        <f t="shared" si="6"/>
      </c>
      <c r="N47" s="157">
        <f t="shared" si="7"/>
      </c>
      <c r="O47" s="157">
        <f t="shared" si="8"/>
        <v>50324</v>
      </c>
      <c r="P47" s="157">
        <f t="shared" si="9"/>
      </c>
      <c r="Q47" s="157">
        <f t="shared" si="10"/>
      </c>
      <c r="R47" s="157">
        <f t="shared" si="11"/>
      </c>
      <c r="S47" s="157">
        <f t="shared" si="12"/>
      </c>
    </row>
    <row r="48" spans="1:19" s="39" customFormat="1" ht="13.5">
      <c r="A48" s="39">
        <v>1</v>
      </c>
      <c r="B48" s="101">
        <v>304</v>
      </c>
      <c r="C48" s="101" t="s">
        <v>57</v>
      </c>
      <c r="D48" s="155">
        <v>46376</v>
      </c>
      <c r="E48" s="155">
        <v>47411</v>
      </c>
      <c r="F48" s="102">
        <f t="shared" si="13"/>
        <v>0.02219853990907546</v>
      </c>
      <c r="G48" s="103">
        <f>(E48/D48-1)*100</f>
        <v>2.2317578057615917</v>
      </c>
      <c r="H48" s="104">
        <f t="shared" si="2"/>
        <v>1035</v>
      </c>
      <c r="J48" s="157">
        <f t="shared" si="3"/>
        <v>46376</v>
      </c>
      <c r="K48" s="157">
        <f t="shared" si="4"/>
      </c>
      <c r="L48" s="157">
        <f t="shared" si="5"/>
      </c>
      <c r="M48" s="157">
        <f t="shared" si="6"/>
      </c>
      <c r="N48" s="157">
        <f t="shared" si="7"/>
      </c>
      <c r="O48" s="157">
        <f t="shared" si="8"/>
        <v>47411</v>
      </c>
      <c r="P48" s="157">
        <f t="shared" si="9"/>
      </c>
      <c r="Q48" s="157">
        <f t="shared" si="10"/>
      </c>
      <c r="R48" s="157">
        <f t="shared" si="11"/>
      </c>
      <c r="S48" s="157">
        <f t="shared" si="12"/>
      </c>
    </row>
    <row r="49" spans="1:19" s="39" customFormat="1" ht="13.5">
      <c r="A49" s="39">
        <v>1</v>
      </c>
      <c r="B49" s="101">
        <v>305</v>
      </c>
      <c r="C49" s="101" t="s">
        <v>58</v>
      </c>
      <c r="D49" s="155">
        <v>31875</v>
      </c>
      <c r="E49" s="155">
        <v>36540</v>
      </c>
      <c r="F49" s="102">
        <f t="shared" si="13"/>
        <v>0.017108574977908447</v>
      </c>
      <c r="G49" s="103">
        <f>(E49/D49-1)*100</f>
        <v>14.635294117647057</v>
      </c>
      <c r="H49" s="104">
        <f t="shared" si="2"/>
        <v>4665</v>
      </c>
      <c r="J49" s="157">
        <f t="shared" si="3"/>
        <v>31875</v>
      </c>
      <c r="K49" s="157">
        <f t="shared" si="4"/>
      </c>
      <c r="L49" s="157">
        <f t="shared" si="5"/>
      </c>
      <c r="M49" s="157">
        <f t="shared" si="6"/>
      </c>
      <c r="N49" s="157">
        <f t="shared" si="7"/>
      </c>
      <c r="O49" s="157">
        <f t="shared" si="8"/>
        <v>36540</v>
      </c>
      <c r="P49" s="157">
        <f t="shared" si="9"/>
      </c>
      <c r="Q49" s="157">
        <f t="shared" si="10"/>
      </c>
      <c r="R49" s="157">
        <f t="shared" si="11"/>
      </c>
      <c r="S49" s="157">
        <f t="shared" si="12"/>
      </c>
    </row>
    <row r="50" spans="1:19" s="39" customFormat="1" ht="13.5">
      <c r="A50" s="39">
        <v>1</v>
      </c>
      <c r="B50" s="101">
        <v>306</v>
      </c>
      <c r="C50" s="101" t="s">
        <v>59</v>
      </c>
      <c r="D50" s="155">
        <v>143628</v>
      </c>
      <c r="E50" s="155">
        <v>156830</v>
      </c>
      <c r="F50" s="102">
        <f t="shared" si="13"/>
        <v>0.07343015363397323</v>
      </c>
      <c r="G50" s="103">
        <f>(E50/D50-1)*100</f>
        <v>9.19180104157964</v>
      </c>
      <c r="H50" s="104">
        <f t="shared" si="2"/>
        <v>13202</v>
      </c>
      <c r="J50" s="157">
        <f t="shared" si="3"/>
        <v>143628</v>
      </c>
      <c r="K50" s="157">
        <f t="shared" si="4"/>
      </c>
      <c r="L50" s="157">
        <f t="shared" si="5"/>
      </c>
      <c r="M50" s="157">
        <f t="shared" si="6"/>
      </c>
      <c r="N50" s="157">
        <f t="shared" si="7"/>
      </c>
      <c r="O50" s="157">
        <f t="shared" si="8"/>
        <v>156830</v>
      </c>
      <c r="P50" s="157">
        <f t="shared" si="9"/>
      </c>
      <c r="Q50" s="157">
        <f t="shared" si="10"/>
      </c>
      <c r="R50" s="157">
        <f t="shared" si="11"/>
      </c>
      <c r="S50" s="157">
        <f t="shared" si="12"/>
      </c>
    </row>
    <row r="51" spans="1:19" s="39" customFormat="1" ht="13.5">
      <c r="A51" s="39">
        <v>2</v>
      </c>
      <c r="B51" s="101">
        <v>325</v>
      </c>
      <c r="C51" s="101" t="s">
        <v>60</v>
      </c>
      <c r="D51" s="155">
        <v>657346</v>
      </c>
      <c r="E51" s="155">
        <v>679691</v>
      </c>
      <c r="F51" s="102">
        <f t="shared" si="13"/>
        <v>0.3182415006926538</v>
      </c>
      <c r="G51" s="103">
        <f>(E51/D51-1)*100</f>
        <v>3.399275267515134</v>
      </c>
      <c r="H51" s="104">
        <f t="shared" si="2"/>
        <v>22345</v>
      </c>
      <c r="J51" s="157">
        <f t="shared" si="3"/>
      </c>
      <c r="K51" s="157">
        <f t="shared" si="4"/>
        <v>657346</v>
      </c>
      <c r="L51" s="157">
        <f t="shared" si="5"/>
      </c>
      <c r="M51" s="157">
        <f t="shared" si="6"/>
      </c>
      <c r="N51" s="157">
        <f t="shared" si="7"/>
      </c>
      <c r="O51" s="157">
        <f t="shared" si="8"/>
      </c>
      <c r="P51" s="157">
        <f t="shared" si="9"/>
        <v>679691</v>
      </c>
      <c r="Q51" s="157">
        <f t="shared" si="10"/>
      </c>
      <c r="R51" s="157">
        <f t="shared" si="11"/>
      </c>
      <c r="S51" s="157">
        <f t="shared" si="12"/>
      </c>
    </row>
    <row r="52" spans="1:19" s="39" customFormat="1" ht="13.5">
      <c r="A52" s="39">
        <v>2</v>
      </c>
      <c r="B52" s="101">
        <v>341</v>
      </c>
      <c r="C52" s="101" t="s">
        <v>61</v>
      </c>
      <c r="D52" s="155">
        <v>1509202</v>
      </c>
      <c r="E52" s="155">
        <v>1650275</v>
      </c>
      <c r="F52" s="102">
        <f t="shared" si="13"/>
        <v>0.7726834584473963</v>
      </c>
      <c r="G52" s="103">
        <f>(E52/D52-1)*100</f>
        <v>9.347522730555614</v>
      </c>
      <c r="H52" s="104">
        <f t="shared" si="2"/>
        <v>141073</v>
      </c>
      <c r="J52" s="157">
        <f t="shared" si="3"/>
      </c>
      <c r="K52" s="157">
        <f t="shared" si="4"/>
        <v>1509202</v>
      </c>
      <c r="L52" s="157">
        <f t="shared" si="5"/>
      </c>
      <c r="M52" s="157">
        <f t="shared" si="6"/>
      </c>
      <c r="N52" s="157">
        <f t="shared" si="7"/>
      </c>
      <c r="O52" s="157">
        <f t="shared" si="8"/>
      </c>
      <c r="P52" s="157">
        <f t="shared" si="9"/>
        <v>1650275</v>
      </c>
      <c r="Q52" s="157">
        <f t="shared" si="10"/>
      </c>
      <c r="R52" s="157">
        <f t="shared" si="11"/>
      </c>
      <c r="S52" s="157">
        <f t="shared" si="12"/>
      </c>
    </row>
    <row r="53" spans="1:19" s="39" customFormat="1" ht="13.5">
      <c r="A53" s="39">
        <v>2</v>
      </c>
      <c r="B53" s="101">
        <v>342</v>
      </c>
      <c r="C53" s="101" t="s">
        <v>62</v>
      </c>
      <c r="D53" s="155">
        <v>3272417</v>
      </c>
      <c r="E53" s="155">
        <v>3338011</v>
      </c>
      <c r="F53" s="102">
        <f t="shared" si="13"/>
        <v>1.5629067178594185</v>
      </c>
      <c r="G53" s="103">
        <f aca="true" t="shared" si="15" ref="G53:G64">(E53/D53-1)*100</f>
        <v>2.0044511442154134</v>
      </c>
      <c r="H53" s="104">
        <f t="shared" si="2"/>
        <v>65594</v>
      </c>
      <c r="J53" s="157">
        <f t="shared" si="3"/>
      </c>
      <c r="K53" s="157">
        <f t="shared" si="4"/>
        <v>3272417</v>
      </c>
      <c r="L53" s="157">
        <f t="shared" si="5"/>
      </c>
      <c r="M53" s="157">
        <f t="shared" si="6"/>
      </c>
      <c r="N53" s="157">
        <f t="shared" si="7"/>
      </c>
      <c r="O53" s="157">
        <f t="shared" si="8"/>
      </c>
      <c r="P53" s="157">
        <f t="shared" si="9"/>
        <v>3338011</v>
      </c>
      <c r="Q53" s="157">
        <f t="shared" si="10"/>
      </c>
      <c r="R53" s="157">
        <f t="shared" si="11"/>
      </c>
      <c r="S53" s="157">
        <f t="shared" si="12"/>
      </c>
    </row>
    <row r="54" spans="1:19" s="39" customFormat="1" ht="13.5">
      <c r="A54" s="39">
        <v>2</v>
      </c>
      <c r="B54" s="101">
        <v>344</v>
      </c>
      <c r="C54" s="101" t="s">
        <v>63</v>
      </c>
      <c r="D54" s="155">
        <v>1283511</v>
      </c>
      <c r="E54" s="155">
        <v>1432468</v>
      </c>
      <c r="F54" s="102">
        <f t="shared" si="13"/>
        <v>0.6707029606309403</v>
      </c>
      <c r="G54" s="103">
        <f t="shared" si="15"/>
        <v>11.60543228690678</v>
      </c>
      <c r="H54" s="104">
        <f t="shared" si="2"/>
        <v>148957</v>
      </c>
      <c r="J54" s="157">
        <f t="shared" si="3"/>
      </c>
      <c r="K54" s="157">
        <f t="shared" si="4"/>
        <v>1283511</v>
      </c>
      <c r="L54" s="157">
        <f t="shared" si="5"/>
      </c>
      <c r="M54" s="157">
        <f t="shared" si="6"/>
      </c>
      <c r="N54" s="157">
        <f t="shared" si="7"/>
      </c>
      <c r="O54" s="157">
        <f t="shared" si="8"/>
      </c>
      <c r="P54" s="157">
        <f t="shared" si="9"/>
        <v>1432468</v>
      </c>
      <c r="Q54" s="157">
        <f t="shared" si="10"/>
      </c>
      <c r="R54" s="157">
        <f t="shared" si="11"/>
      </c>
      <c r="S54" s="157">
        <f t="shared" si="12"/>
      </c>
    </row>
    <row r="55" spans="1:19" s="39" customFormat="1" ht="13.5">
      <c r="A55" s="39">
        <v>2</v>
      </c>
      <c r="B55" s="101">
        <v>361</v>
      </c>
      <c r="C55" s="101" t="s">
        <v>64</v>
      </c>
      <c r="D55" s="155">
        <v>652095</v>
      </c>
      <c r="E55" s="155">
        <v>697394</v>
      </c>
      <c r="F55" s="102">
        <f t="shared" si="13"/>
        <v>0.3265303102940198</v>
      </c>
      <c r="G55" s="103">
        <f t="shared" si="15"/>
        <v>6.946687215819791</v>
      </c>
      <c r="H55" s="104">
        <f t="shared" si="2"/>
        <v>45299</v>
      </c>
      <c r="J55" s="157">
        <f t="shared" si="3"/>
      </c>
      <c r="K55" s="157">
        <f t="shared" si="4"/>
        <v>652095</v>
      </c>
      <c r="L55" s="157">
        <f t="shared" si="5"/>
      </c>
      <c r="M55" s="157">
        <f t="shared" si="6"/>
      </c>
      <c r="N55" s="157">
        <f t="shared" si="7"/>
      </c>
      <c r="O55" s="157">
        <f t="shared" si="8"/>
      </c>
      <c r="P55" s="157">
        <f t="shared" si="9"/>
        <v>697394</v>
      </c>
      <c r="Q55" s="157">
        <f t="shared" si="10"/>
      </c>
      <c r="R55" s="157">
        <f t="shared" si="11"/>
      </c>
      <c r="S55" s="157">
        <f t="shared" si="12"/>
      </c>
    </row>
    <row r="56" spans="1:19" s="39" customFormat="1" ht="13.5">
      <c r="A56" s="39">
        <v>2</v>
      </c>
      <c r="B56" s="101">
        <v>381</v>
      </c>
      <c r="C56" s="101" t="s">
        <v>65</v>
      </c>
      <c r="D56" s="155">
        <v>1164170</v>
      </c>
      <c r="E56" s="155">
        <v>1150910</v>
      </c>
      <c r="F56" s="102">
        <f t="shared" si="13"/>
        <v>0.5388732903071869</v>
      </c>
      <c r="G56" s="103">
        <f t="shared" si="15"/>
        <v>-1.139008907633765</v>
      </c>
      <c r="H56" s="104">
        <f t="shared" si="2"/>
        <v>-13260</v>
      </c>
      <c r="J56" s="157">
        <f t="shared" si="3"/>
      </c>
      <c r="K56" s="157">
        <f t="shared" si="4"/>
        <v>1164170</v>
      </c>
      <c r="L56" s="157">
        <f t="shared" si="5"/>
      </c>
      <c r="M56" s="157">
        <f t="shared" si="6"/>
      </c>
      <c r="N56" s="157">
        <f t="shared" si="7"/>
      </c>
      <c r="O56" s="157">
        <f t="shared" si="8"/>
      </c>
      <c r="P56" s="157">
        <f t="shared" si="9"/>
        <v>1150910</v>
      </c>
      <c r="Q56" s="157">
        <f t="shared" si="10"/>
      </c>
      <c r="R56" s="157">
        <f t="shared" si="11"/>
      </c>
      <c r="S56" s="157">
        <f t="shared" si="12"/>
      </c>
    </row>
    <row r="57" spans="1:19" s="39" customFormat="1" ht="13.5">
      <c r="A57" s="39">
        <v>3</v>
      </c>
      <c r="B57" s="101">
        <v>383</v>
      </c>
      <c r="C57" s="101" t="s">
        <v>66</v>
      </c>
      <c r="D57" s="155">
        <v>316067</v>
      </c>
      <c r="E57" s="155">
        <v>293824</v>
      </c>
      <c r="F57" s="102">
        <f t="shared" si="13"/>
        <v>0.13757279513708187</v>
      </c>
      <c r="G57" s="103">
        <f t="shared" si="15"/>
        <v>-7.037431936899452</v>
      </c>
      <c r="H57" s="104">
        <f t="shared" si="2"/>
        <v>-22243</v>
      </c>
      <c r="J57" s="157">
        <f t="shared" si="3"/>
      </c>
      <c r="K57" s="157">
        <f t="shared" si="4"/>
      </c>
      <c r="L57" s="157">
        <f t="shared" si="5"/>
        <v>316067</v>
      </c>
      <c r="M57" s="157">
        <f t="shared" si="6"/>
      </c>
      <c r="N57" s="157">
        <f t="shared" si="7"/>
      </c>
      <c r="O57" s="157">
        <f t="shared" si="8"/>
      </c>
      <c r="P57" s="157">
        <f t="shared" si="9"/>
      </c>
      <c r="Q57" s="157">
        <f t="shared" si="10"/>
        <v>293824</v>
      </c>
      <c r="R57" s="157">
        <f t="shared" si="11"/>
      </c>
      <c r="S57" s="157">
        <f t="shared" si="12"/>
      </c>
    </row>
    <row r="58" spans="1:19" s="39" customFormat="1" ht="13.5">
      <c r="A58" s="39">
        <v>4</v>
      </c>
      <c r="B58" s="101">
        <v>401</v>
      </c>
      <c r="C58" s="101" t="s">
        <v>67</v>
      </c>
      <c r="D58" s="155">
        <v>664712</v>
      </c>
      <c r="E58" s="155">
        <v>668804</v>
      </c>
      <c r="F58" s="102">
        <f t="shared" si="13"/>
        <v>0.3131440443219781</v>
      </c>
      <c r="G58" s="103">
        <f t="shared" si="15"/>
        <v>0.6156049537243247</v>
      </c>
      <c r="H58" s="104">
        <f t="shared" si="2"/>
        <v>4092</v>
      </c>
      <c r="J58" s="157">
        <f t="shared" si="3"/>
      </c>
      <c r="K58" s="157">
        <f t="shared" si="4"/>
      </c>
      <c r="L58" s="157">
        <f t="shared" si="5"/>
      </c>
      <c r="M58" s="157">
        <f t="shared" si="6"/>
        <v>664712</v>
      </c>
      <c r="N58" s="157">
        <f t="shared" si="7"/>
      </c>
      <c r="O58" s="157">
        <f t="shared" si="8"/>
      </c>
      <c r="P58" s="157">
        <f t="shared" si="9"/>
      </c>
      <c r="Q58" s="157">
        <f t="shared" si="10"/>
      </c>
      <c r="R58" s="157">
        <f t="shared" si="11"/>
        <v>668804</v>
      </c>
      <c r="S58" s="157">
        <f t="shared" si="12"/>
      </c>
    </row>
    <row r="59" spans="1:19" s="39" customFormat="1" ht="13.5">
      <c r="A59" s="39">
        <v>4</v>
      </c>
      <c r="B59" s="101">
        <v>402</v>
      </c>
      <c r="C59" s="101" t="s">
        <v>68</v>
      </c>
      <c r="D59" s="155">
        <v>2497896</v>
      </c>
      <c r="E59" s="155">
        <v>2783073</v>
      </c>
      <c r="F59" s="102">
        <f t="shared" si="13"/>
        <v>1.3030764392307772</v>
      </c>
      <c r="G59" s="103">
        <f t="shared" si="15"/>
        <v>11.416688284860532</v>
      </c>
      <c r="H59" s="104">
        <f t="shared" si="2"/>
        <v>285177</v>
      </c>
      <c r="J59" s="157">
        <f t="shared" si="3"/>
      </c>
      <c r="K59" s="157">
        <f t="shared" si="4"/>
      </c>
      <c r="L59" s="157">
        <f t="shared" si="5"/>
      </c>
      <c r="M59" s="157">
        <f t="shared" si="6"/>
        <v>2497896</v>
      </c>
      <c r="N59" s="157">
        <f t="shared" si="7"/>
      </c>
      <c r="O59" s="157">
        <f t="shared" si="8"/>
      </c>
      <c r="P59" s="157">
        <f t="shared" si="9"/>
      </c>
      <c r="Q59" s="157">
        <f t="shared" si="10"/>
      </c>
      <c r="R59" s="157">
        <f t="shared" si="11"/>
        <v>2783073</v>
      </c>
      <c r="S59" s="157">
        <f t="shared" si="12"/>
      </c>
    </row>
    <row r="60" spans="1:19" s="39" customFormat="1" ht="13.5">
      <c r="A60" s="39">
        <v>4</v>
      </c>
      <c r="B60" s="101">
        <v>424</v>
      </c>
      <c r="C60" s="101" t="s">
        <v>69</v>
      </c>
      <c r="D60" s="155">
        <v>3586431</v>
      </c>
      <c r="E60" s="155">
        <v>3302470</v>
      </c>
      <c r="F60" s="102">
        <f t="shared" si="13"/>
        <v>1.5462658896358321</v>
      </c>
      <c r="G60" s="103">
        <f t="shared" si="15"/>
        <v>-7.917648492331231</v>
      </c>
      <c r="H60" s="104">
        <f t="shared" si="2"/>
        <v>-283961</v>
      </c>
      <c r="J60" s="157">
        <f t="shared" si="3"/>
      </c>
      <c r="K60" s="157">
        <f t="shared" si="4"/>
      </c>
      <c r="L60" s="157">
        <f t="shared" si="5"/>
      </c>
      <c r="M60" s="157">
        <f t="shared" si="6"/>
        <v>3586431</v>
      </c>
      <c r="N60" s="157">
        <f t="shared" si="7"/>
      </c>
      <c r="O60" s="157">
        <f t="shared" si="8"/>
      </c>
      <c r="P60" s="157">
        <f t="shared" si="9"/>
      </c>
      <c r="Q60" s="157">
        <f t="shared" si="10"/>
      </c>
      <c r="R60" s="157">
        <f t="shared" si="11"/>
        <v>3302470</v>
      </c>
      <c r="S60" s="157">
        <f t="shared" si="12"/>
      </c>
    </row>
    <row r="61" spans="1:19" s="39" customFormat="1" ht="13.5">
      <c r="A61" s="39">
        <v>4</v>
      </c>
      <c r="B61" s="101">
        <v>426</v>
      </c>
      <c r="C61" s="101" t="s">
        <v>70</v>
      </c>
      <c r="D61" s="155">
        <v>207119</v>
      </c>
      <c r="E61" s="155">
        <v>201622</v>
      </c>
      <c r="F61" s="102">
        <f t="shared" si="13"/>
        <v>0.09440243853847446</v>
      </c>
      <c r="G61" s="103">
        <f t="shared" si="15"/>
        <v>-2.654029808950409</v>
      </c>
      <c r="H61" s="104">
        <f t="shared" si="2"/>
        <v>-5497</v>
      </c>
      <c r="J61" s="157">
        <f t="shared" si="3"/>
      </c>
      <c r="K61" s="157">
        <f t="shared" si="4"/>
      </c>
      <c r="L61" s="157">
        <f t="shared" si="5"/>
      </c>
      <c r="M61" s="157">
        <f t="shared" si="6"/>
        <v>207119</v>
      </c>
      <c r="N61" s="157">
        <f t="shared" si="7"/>
      </c>
      <c r="O61" s="157">
        <f t="shared" si="8"/>
      </c>
      <c r="P61" s="157">
        <f t="shared" si="9"/>
      </c>
      <c r="Q61" s="157">
        <f t="shared" si="10"/>
      </c>
      <c r="R61" s="157">
        <f t="shared" si="11"/>
        <v>201622</v>
      </c>
      <c r="S61" s="157">
        <f t="shared" si="12"/>
      </c>
    </row>
    <row r="62" spans="1:19" s="39" customFormat="1" ht="13.5">
      <c r="A62" s="39">
        <v>4</v>
      </c>
      <c r="B62" s="101">
        <v>429</v>
      </c>
      <c r="C62" s="105" t="s">
        <v>132</v>
      </c>
      <c r="D62" s="155">
        <v>191496</v>
      </c>
      <c r="E62" s="155">
        <v>190376</v>
      </c>
      <c r="F62" s="102">
        <f t="shared" si="13"/>
        <v>0.08913689299382317</v>
      </c>
      <c r="G62" s="103">
        <f t="shared" si="15"/>
        <v>-0.5848686134436232</v>
      </c>
      <c r="H62" s="104">
        <f t="shared" si="2"/>
        <v>-1120</v>
      </c>
      <c r="J62" s="157">
        <f t="shared" si="3"/>
      </c>
      <c r="K62" s="157">
        <f t="shared" si="4"/>
      </c>
      <c r="L62" s="157">
        <f t="shared" si="5"/>
      </c>
      <c r="M62" s="157">
        <f t="shared" si="6"/>
        <v>191496</v>
      </c>
      <c r="N62" s="157">
        <f t="shared" si="7"/>
      </c>
      <c r="O62" s="157">
        <f t="shared" si="8"/>
      </c>
      <c r="P62" s="157">
        <f t="shared" si="9"/>
      </c>
      <c r="Q62" s="157">
        <f t="shared" si="10"/>
      </c>
      <c r="R62" s="157">
        <f t="shared" si="11"/>
        <v>190376</v>
      </c>
      <c r="S62" s="157">
        <f t="shared" si="12"/>
      </c>
    </row>
    <row r="63" spans="1:19" s="39" customFormat="1" ht="13.5">
      <c r="A63" s="39">
        <v>4</v>
      </c>
      <c r="B63" s="101">
        <v>461</v>
      </c>
      <c r="C63" s="101" t="s">
        <v>71</v>
      </c>
      <c r="D63" s="155">
        <v>1677744</v>
      </c>
      <c r="E63" s="155">
        <v>1930771</v>
      </c>
      <c r="F63" s="102">
        <f t="shared" si="13"/>
        <v>0.9040158844737621</v>
      </c>
      <c r="G63" s="103">
        <f t="shared" si="15"/>
        <v>15.081383095394774</v>
      </c>
      <c r="H63" s="104">
        <f t="shared" si="2"/>
        <v>253027</v>
      </c>
      <c r="J63" s="157">
        <f t="shared" si="3"/>
      </c>
      <c r="K63" s="157">
        <f t="shared" si="4"/>
      </c>
      <c r="L63" s="157">
        <f t="shared" si="5"/>
      </c>
      <c r="M63" s="157">
        <f t="shared" si="6"/>
        <v>1677744</v>
      </c>
      <c r="N63" s="157">
        <f t="shared" si="7"/>
      </c>
      <c r="O63" s="157">
        <f t="shared" si="8"/>
      </c>
      <c r="P63" s="157">
        <f t="shared" si="9"/>
      </c>
      <c r="Q63" s="157">
        <f t="shared" si="10"/>
      </c>
      <c r="R63" s="157">
        <f t="shared" si="11"/>
        <v>1930771</v>
      </c>
      <c r="S63" s="157">
        <f t="shared" si="12"/>
      </c>
    </row>
    <row r="64" spans="1:19" s="39" customFormat="1" ht="13.5">
      <c r="A64" s="39">
        <v>5</v>
      </c>
      <c r="B64" s="101">
        <v>503</v>
      </c>
      <c r="C64" s="101" t="s">
        <v>72</v>
      </c>
      <c r="D64" s="155">
        <v>1040436</v>
      </c>
      <c r="E64" s="155">
        <v>1086482</v>
      </c>
      <c r="F64" s="102">
        <f t="shared" si="13"/>
        <v>0.5087071362656794</v>
      </c>
      <c r="G64" s="103">
        <f t="shared" si="15"/>
        <v>4.425644633595915</v>
      </c>
      <c r="H64" s="104">
        <f t="shared" si="2"/>
        <v>46046</v>
      </c>
      <c r="J64" s="157">
        <f t="shared" si="3"/>
      </c>
      <c r="K64" s="157">
        <f t="shared" si="4"/>
      </c>
      <c r="L64" s="157">
        <f t="shared" si="5"/>
      </c>
      <c r="M64" s="157">
        <f t="shared" si="6"/>
      </c>
      <c r="N64" s="157">
        <f t="shared" si="7"/>
        <v>1040436</v>
      </c>
      <c r="O64" s="157">
        <f t="shared" si="8"/>
      </c>
      <c r="P64" s="157">
        <f t="shared" si="9"/>
      </c>
      <c r="Q64" s="157">
        <f t="shared" si="10"/>
      </c>
      <c r="R64" s="157">
        <f t="shared" si="11"/>
      </c>
      <c r="S64" s="157">
        <f t="shared" si="12"/>
        <v>1086482</v>
      </c>
    </row>
    <row r="65" spans="3:19" s="39" customFormat="1" ht="13.5">
      <c r="C65" s="139"/>
      <c r="D65" s="140" t="s">
        <v>157</v>
      </c>
      <c r="E65" s="148" t="s">
        <v>158</v>
      </c>
      <c r="F65" s="66"/>
      <c r="G65" s="96"/>
      <c r="H65" s="98"/>
      <c r="J65" s="39">
        <f aca="true" t="shared" si="16" ref="J65:S65">SUM(J13:J64)</f>
        <v>3461944</v>
      </c>
      <c r="K65" s="39">
        <f t="shared" si="16"/>
        <v>56998603</v>
      </c>
      <c r="L65" s="39">
        <f>SUM(L17:L64)+L13</f>
        <v>21914156</v>
      </c>
      <c r="M65" s="39">
        <f t="shared" si="16"/>
        <v>70517989</v>
      </c>
      <c r="N65" s="39">
        <f t="shared" si="16"/>
        <v>54220772</v>
      </c>
      <c r="O65" s="39">
        <f>SUM(O13:O64)</f>
        <v>3085753</v>
      </c>
      <c r="P65" s="39">
        <f>SUM(P13:P64)</f>
        <v>60124204</v>
      </c>
      <c r="Q65" s="39">
        <f>SUM(Q17:Q64)+Q13</f>
        <v>22011080</v>
      </c>
      <c r="R65" s="39">
        <f t="shared" si="16"/>
        <v>73523980</v>
      </c>
      <c r="S65" s="39">
        <f t="shared" si="16"/>
        <v>54832093</v>
      </c>
    </row>
    <row r="66" spans="3:8" s="39" customFormat="1" ht="13.5">
      <c r="C66" s="141" t="s">
        <v>140</v>
      </c>
      <c r="D66" s="142">
        <f>J65</f>
        <v>3461944</v>
      </c>
      <c r="E66" s="149">
        <f>O65</f>
        <v>3085753</v>
      </c>
      <c r="F66" s="66"/>
      <c r="G66" s="96"/>
      <c r="H66" s="98"/>
    </row>
    <row r="67" spans="3:8" s="39" customFormat="1" ht="13.5">
      <c r="C67" s="141" t="s">
        <v>114</v>
      </c>
      <c r="D67" s="144">
        <f>K65</f>
        <v>56998603</v>
      </c>
      <c r="E67" s="149">
        <f>P65</f>
        <v>60124204</v>
      </c>
      <c r="F67" s="66"/>
      <c r="G67" s="96"/>
      <c r="H67" s="98"/>
    </row>
    <row r="68" spans="3:8" s="39" customFormat="1" ht="13.5">
      <c r="C68" s="141" t="s">
        <v>115</v>
      </c>
      <c r="D68" s="144">
        <f>L65</f>
        <v>21914156</v>
      </c>
      <c r="E68" s="149">
        <f>Q65</f>
        <v>22011080</v>
      </c>
      <c r="F68" s="66"/>
      <c r="G68" s="96"/>
      <c r="H68" s="98"/>
    </row>
    <row r="69" spans="3:8" s="39" customFormat="1" ht="13.5">
      <c r="C69" s="141" t="s">
        <v>141</v>
      </c>
      <c r="D69" s="144">
        <f>M65</f>
        <v>70517989</v>
      </c>
      <c r="E69" s="149">
        <f>R65</f>
        <v>73523980</v>
      </c>
      <c r="F69" s="66"/>
      <c r="G69" s="96"/>
      <c r="H69" s="98"/>
    </row>
    <row r="70" spans="3:8" s="39" customFormat="1" ht="13.5">
      <c r="C70" s="141" t="s">
        <v>116</v>
      </c>
      <c r="D70" s="144">
        <f>N65</f>
        <v>54220772</v>
      </c>
      <c r="E70" s="149">
        <f>S65</f>
        <v>54832093</v>
      </c>
      <c r="F70" s="66"/>
      <c r="G70" s="96"/>
      <c r="H70" s="98"/>
    </row>
    <row r="71" spans="3:8" s="39" customFormat="1" ht="13.5">
      <c r="C71" s="145"/>
      <c r="D71" s="146">
        <f>SUM(D66:D70)</f>
        <v>207113464</v>
      </c>
      <c r="E71" s="150">
        <f>SUM(E66:E70)</f>
        <v>213577110</v>
      </c>
      <c r="F71" s="66"/>
      <c r="G71" s="96"/>
      <c r="H71" s="98"/>
    </row>
  </sheetData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00251258</cp:lastModifiedBy>
  <cp:lastPrinted>2016-02-08T01:01:05Z</cp:lastPrinted>
  <dcterms:created xsi:type="dcterms:W3CDTF">1999-07-29T01:31:55Z</dcterms:created>
  <dcterms:modified xsi:type="dcterms:W3CDTF">2016-02-09T08:06:52Z</dcterms:modified>
  <cp:category/>
  <cp:version/>
  <cp:contentType/>
  <cp:contentStatus/>
</cp:coreProperties>
</file>