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70" windowHeight="5370" tabRatio="648" activeTab="0"/>
  </bookViews>
  <sheets>
    <sheet name="参考１" sheetId="1" r:id="rId1"/>
    <sheet name="参考２" sheetId="2" r:id="rId2"/>
    <sheet name="参考３" sheetId="3" r:id="rId3"/>
    <sheet name="統計表事業所" sheetId="4" state="hidden" r:id="rId4"/>
    <sheet name="統計表従業者" sheetId="5" state="hidden" r:id="rId5"/>
    <sheet name="統計表出荷" sheetId="6" state="hidden" r:id="rId6"/>
    <sheet name="統計表給与" sheetId="7" state="hidden" r:id="rId7"/>
    <sheet name="統計表材料" sheetId="8" state="hidden" r:id="rId8"/>
    <sheet name="統計表粗付加" sheetId="9" state="hidden" r:id="rId9"/>
    <sheet name="参考" sheetId="10" state="hidden" r:id="rId10"/>
    <sheet name="市町別上位" sheetId="11" state="hidden" r:id="rId11"/>
  </sheets>
  <externalReferences>
    <externalReference r:id="rId14"/>
  </externalReferences>
  <definedNames>
    <definedName name="05表抽出">#REF!</definedName>
    <definedName name="13表抽出">#REF!</definedName>
    <definedName name="HOME">#REF!</definedName>
    <definedName name="_xlnm.Print_Area" localSheetId="0">'参考１'!$B$2:$K$36</definedName>
    <definedName name="_xlnm.Print_Area" localSheetId="2">'参考３'!$A$1:$N$62</definedName>
    <definedName name="検索範囲" localSheetId="0">#REF!</definedName>
    <definedName name="検索範囲">'統計表事業所'!$A$13:$H$64</definedName>
  </definedNames>
  <calcPr calcMode="manual" fullCalcOnLoad="1"/>
</workbook>
</file>

<file path=xl/comments1.xml><?xml version="1.0" encoding="utf-8"?>
<comments xmlns="http://schemas.openxmlformats.org/spreadsheetml/2006/main">
  <authors>
    <author>sdouser</author>
  </authors>
  <commentList>
    <comment ref="A29" authorId="0">
      <text>
        <r>
          <rPr>
            <sz val="9"/>
            <rFont val="ＭＳ Ｐゴシック"/>
            <family val="3"/>
          </rPr>
          <t>毎年、全体を一行上へ「値」コピー。「移動」するとグラフの参照がずれる。</t>
        </r>
      </text>
    </comment>
  </commentList>
</comments>
</file>

<file path=xl/sharedStrings.xml><?xml version="1.0" encoding="utf-8"?>
<sst xmlns="http://schemas.openxmlformats.org/spreadsheetml/2006/main" count="993" uniqueCount="219">
  <si>
    <t>区分</t>
  </si>
  <si>
    <t>事業所数</t>
  </si>
  <si>
    <t>従業者数</t>
  </si>
  <si>
    <t>粗付加価値額</t>
  </si>
  <si>
    <t>付加価値額</t>
  </si>
  <si>
    <t>有形固定資産投資総額</t>
  </si>
  <si>
    <t>（従業者４人以上）</t>
  </si>
  <si>
    <t>（従業者３０人以上）</t>
  </si>
  <si>
    <t>年</t>
  </si>
  <si>
    <t>前年比</t>
  </si>
  <si>
    <t>構成比</t>
  </si>
  <si>
    <t>現金給与総額</t>
  </si>
  <si>
    <t>産 業 中 分 類</t>
  </si>
  <si>
    <t>製造品出荷額等</t>
  </si>
  <si>
    <t>（％）</t>
  </si>
  <si>
    <t>総          数</t>
  </si>
  <si>
    <t>（人）</t>
  </si>
  <si>
    <t>（百万円）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</si>
  <si>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</si>
  <si>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</si>
  <si>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</si>
  <si>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</si>
  <si>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</si>
  <si>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</si>
  <si>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</si>
  <si>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</si>
  <si>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</si>
  <si>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</si>
  <si>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</si>
  <si>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</si>
  <si>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</si>
  <si>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</si>
  <si>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</si>
  <si>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</si>
  <si>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</si>
  <si>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</si>
  <si>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</si>
  <si>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</si>
  <si>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</si>
  <si>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</si>
  <si>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</si>
  <si>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</si>
  <si>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</si>
  <si>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</si>
  <si>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</si>
  <si>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</si>
  <si>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</si>
  <si>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</si>
  <si>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</si>
  <si>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</si>
  <si>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</si>
  <si>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</si>
  <si>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</si>
  <si>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</si>
  <si>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県計</t>
  </si>
  <si>
    <t>市部計</t>
  </si>
  <si>
    <t>郡部計</t>
  </si>
  <si>
    <t>飲料・たばこ・飼料</t>
  </si>
  <si>
    <t xml:space="preserve"> </t>
  </si>
  <si>
    <t>市町村別事業所数</t>
  </si>
  <si>
    <t>　</t>
  </si>
  <si>
    <t>統計表４表の元</t>
  </si>
  <si>
    <t>市町村別従業者数</t>
  </si>
  <si>
    <t>市町村別製造品出荷額等</t>
  </si>
  <si>
    <t>統計表第４表の元</t>
  </si>
  <si>
    <t>市町村別粗付加価値額</t>
  </si>
  <si>
    <t>統計表４表の元</t>
  </si>
  <si>
    <t>市町村別現金給与総額</t>
  </si>
  <si>
    <t>市町村別原材料使用額</t>
  </si>
  <si>
    <t>原材料使用額</t>
  </si>
  <si>
    <t>(％)</t>
  </si>
  <si>
    <t>(人)</t>
  </si>
  <si>
    <t>(百万円)</t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</si>
  <si>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</si>
  <si>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</si>
  <si>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</si>
  <si>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</si>
  <si>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</si>
  <si>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</si>
  <si>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</si>
  <si>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</si>
  <si>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</si>
  <si>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</si>
  <si>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</si>
  <si>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</si>
  <si>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</si>
  <si>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</si>
  <si>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</si>
  <si>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</si>
  <si>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</si>
  <si>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</si>
  <si>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</si>
  <si>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</si>
  <si>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は重化学工業</t>
  </si>
  <si>
    <t>東部</t>
  </si>
  <si>
    <t>中部</t>
  </si>
  <si>
    <t>西部</t>
  </si>
  <si>
    <t>平成元</t>
  </si>
  <si>
    <t>前年差</t>
  </si>
  <si>
    <t>伊豆市</t>
  </si>
  <si>
    <t>御前崎市</t>
  </si>
  <si>
    <t>菊川市</t>
  </si>
  <si>
    <t>伊豆の国市</t>
  </si>
  <si>
    <t>牧之原市</t>
  </si>
  <si>
    <t>葵区</t>
  </si>
  <si>
    <t>駿河区</t>
  </si>
  <si>
    <t>清水区</t>
  </si>
  <si>
    <t>川根本町</t>
  </si>
  <si>
    <t>市区町</t>
  </si>
  <si>
    <t>（万円）</t>
  </si>
  <si>
    <t>葵　区</t>
  </si>
  <si>
    <t>昭和52</t>
  </si>
  <si>
    <t>グラフ用出荷額</t>
  </si>
  <si>
    <t>（百万円）</t>
  </si>
  <si>
    <t>（兆円）</t>
  </si>
  <si>
    <t>伊豆半島</t>
  </si>
  <si>
    <t>志太榛原・中東遠</t>
  </si>
  <si>
    <t>第１表　　事業所数、従業者数、製造品出荷額等、粗付加価値額、付加価値額、有形固定資産投資総額の推移</t>
  </si>
  <si>
    <t>製造品出荷額等</t>
  </si>
  <si>
    <t>(従業者４人以上）</t>
  </si>
  <si>
    <t>昭和20</t>
  </si>
  <si>
    <t>昭和25</t>
  </si>
  <si>
    <t>（事業所）</t>
  </si>
  <si>
    <t>ソート作業領域</t>
  </si>
  <si>
    <t>18年</t>
  </si>
  <si>
    <t>１8年</t>
  </si>
  <si>
    <t>17年（人）</t>
  </si>
  <si>
    <t>18年（人）</t>
  </si>
  <si>
    <t>18年</t>
  </si>
  <si>
    <t>17年（万円）</t>
  </si>
  <si>
    <t>18年（万円）</t>
  </si>
  <si>
    <t>１7年（万円）</t>
  </si>
  <si>
    <t>１8年（万円）</t>
  </si>
  <si>
    <t>１7年（万円）</t>
  </si>
  <si>
    <t>１8年(万円）</t>
  </si>
  <si>
    <t>１7年（万円）</t>
  </si>
  <si>
    <t>１8年（万円）</t>
  </si>
  <si>
    <t>合計</t>
  </si>
  <si>
    <t>中区</t>
  </si>
  <si>
    <t>東区</t>
  </si>
  <si>
    <t>南区</t>
  </si>
  <si>
    <t>西区</t>
  </si>
  <si>
    <t>北区</t>
  </si>
  <si>
    <t>浜北区</t>
  </si>
  <si>
    <t>天竜区</t>
  </si>
  <si>
    <t>19年</t>
  </si>
  <si>
    <t>19年</t>
  </si>
  <si>
    <t>19年</t>
  </si>
  <si>
    <t>１9年</t>
  </si>
  <si>
    <t>18年（事業所）</t>
  </si>
  <si>
    <t>１9年（事業所）</t>
  </si>
  <si>
    <t>事業所数でみると、「浜松市」（2,856事業所、構成比23.0％）が最も大きく、以下「静岡市」（1,771事業所、同14.3％）、「富士市」（1,005事業所、同8.1％）の順で、市部が全体の８９．８％を占めている。</t>
  </si>
  <si>
    <t>従業者数でみると、「浜松市」（9万1,607人、構成比20.1％）が最も大きく、以下「静岡市」（4万8,283人、同10.6％）、「磐田市」（4万0,248人、同8.8％）の順で、市部が全体の89．8％を占めている</t>
  </si>
  <si>
    <t>前年より増加した市町は、「掛川市」（1,815人増、前年比8.6％増）、「牧之原市」（1,243人増、同11.4％増）、「富士宮市」（998人増、同5.6％増）等の31市町である。</t>
  </si>
  <si>
    <t>一方、減少した市町は、「伊豆の国市」（724人減、前年比15.7％減 ）、「浜松市」（449人減、同0.5％減）、「静岡市」（446人減、同0.9％減）等の１１市町である。</t>
  </si>
  <si>
    <t>製造品出荷額等でみると、「浜松市」（3兆1,999億円、構成比16.5％）が最も大きく、以下「磐田市」（2兆4,682億円、同12.7％）、「静岡市」（1兆7,555億円、同9.1％）の順で、市部が全体の91.８％を占めている。</t>
  </si>
  <si>
    <t>一方、減少した市町は、「森町」（236億円減、前年比18.6％減）、「磐田市」（111億円減、同0.4％減）、「富士川町」（102億円減、同9.7％減）等の7市町である</t>
  </si>
  <si>
    <t>前年より増加した市町は、「富士宮市」（10事業所増、前年比2.9％増）、「大井川町」（9事業所増、前年比6.2％増）、「浜松市」（6事業所増、前年比0.2％増）等の15市町で、「静岡市」（75事業所減、前年比4.1％減）、「藤枝市」（13事業所減、同3.4％減）、「伊豆の国市」（12事業所減、同8.7％減）、等23市町は減少している。</t>
  </si>
  <si>
    <t>前年より増加した市町は、「浜松市」（3,499億円増、前年比12.3％増）、「湖西市」（2,043億円増、同13.9％増）、「静岡市」（1,112億円増、同6.８％増）等の35市町である。</t>
  </si>
  <si>
    <t>事業所数</t>
  </si>
  <si>
    <t>従業員</t>
  </si>
  <si>
    <t>出荷額</t>
  </si>
  <si>
    <t>（人）</t>
  </si>
  <si>
    <t>（箇所）</t>
  </si>
  <si>
    <t>(百万円）</t>
  </si>
  <si>
    <t>09</t>
  </si>
  <si>
    <t>食料品</t>
  </si>
  <si>
    <t>繊維工業</t>
  </si>
  <si>
    <t>木材・木製品</t>
  </si>
  <si>
    <t>家具・装備品</t>
  </si>
  <si>
    <t>14</t>
  </si>
  <si>
    <t>パルプ・紙・紙加工品</t>
  </si>
  <si>
    <t>印刷・同関連</t>
  </si>
  <si>
    <t>化学工業</t>
  </si>
  <si>
    <t>石油・石炭製品</t>
  </si>
  <si>
    <t>プラスチック製品</t>
  </si>
  <si>
    <t>19</t>
  </si>
  <si>
    <t>ゴム製品</t>
  </si>
  <si>
    <t>なめし革・同製品・毛皮</t>
  </si>
  <si>
    <t>窯業・土石</t>
  </si>
  <si>
    <t>鉄鋼業</t>
  </si>
  <si>
    <t>非鉄金属</t>
  </si>
  <si>
    <t>24</t>
  </si>
  <si>
    <t>金属製品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</si>
  <si>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</si>
  <si>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</si>
  <si>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</si>
  <si>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</si>
  <si>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</si>
  <si>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</si>
  <si>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輸送機械</t>
  </si>
  <si>
    <t>その他の製造業</t>
  </si>
  <si>
    <t>事業所数
(従業者４人以上）</t>
  </si>
  <si>
    <t>従業者数
(従業者４人以上）</t>
  </si>
  <si>
    <t>製造品出荷額等
(従業者４人以上）</t>
  </si>
  <si>
    <t>前年比</t>
  </si>
  <si>
    <t>重化学工業</t>
  </si>
  <si>
    <t>軽工業</t>
  </si>
  <si>
    <t>西区</t>
  </si>
  <si>
    <t>南区</t>
  </si>
  <si>
    <t>平成24年</t>
  </si>
  <si>
    <t>事業所数
(従業者４人以上）</t>
  </si>
  <si>
    <t>従業者数
(従業者４人以上）</t>
  </si>
  <si>
    <t>製造品出荷額等
(従業者４人以上）</t>
  </si>
  <si>
    <t>平成24年</t>
  </si>
  <si>
    <t>平成25年</t>
  </si>
  <si>
    <t>（百万円）</t>
  </si>
  <si>
    <t>年次</t>
  </si>
  <si>
    <t>平成元年</t>
  </si>
  <si>
    <t>製造品出荷額等</t>
  </si>
  <si>
    <t>実　数</t>
  </si>
  <si>
    <t>実　　数</t>
  </si>
  <si>
    <t>（事業所）</t>
  </si>
  <si>
    <t>(人)</t>
  </si>
  <si>
    <t>21</t>
  </si>
  <si>
    <t>24</t>
  </si>
  <si>
    <t xml:space="preserve">   参考１　　事業所数、従業者数、製造品出荷額等（従業者４人以上の事業所）の推移</t>
  </si>
  <si>
    <t xml:space="preserve">   参考２　　産業分類中分類別・年次別の事業所数、従業者数、製造品出荷額等（従業者４人以上の事業所）</t>
  </si>
  <si>
    <t xml:space="preserve">   参考３　　市区町別の事業所数、従業者数、製造品出荷額等（従業者４人以上の事業所）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</si>
</sst>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#\ ###"/>
    <numFmt numFmtId="178" formatCode="0_ "/>
    <numFmt numFmtId="179" formatCode="0.0_ "/>
    <numFmt numFmtId="180" formatCode="0.0_);[Red]\(0.0\)"/>
    <numFmt numFmtId="181" formatCode="0.0_ ;[Red]\-0.0\ "/>
    <numFmt numFmtId="182" formatCode="0,"/>
    <numFmt numFmtId="183" formatCode="0.0;&quot;▲ &quot;0.0"/>
    <numFmt numFmtId="184" formatCode="#,##0;&quot;▲ &quot;#,##0"/>
    <numFmt numFmtId="185" formatCode="#\ ###\ ###\ ##0;\-#\ ###\ ###\ ##0"/>
    <numFmt numFmtId="186" formatCode="0.0000_);[Red]\(0.00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sz val="11"/>
      <name val="明朝"/>
      <family val="1"/>
    </font>
    <font>
      <b/>
      <sz val="10"/>
      <name val="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明朝"/>
      <family val="1"/>
    </font>
    <font>
      <sz val="11"/>
      <color indexed="10"/>
      <name val="ＭＳ Ｐゴシック"/>
      <family val="3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Arial"/>
      <family val="2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5" borderId="1" applyNumberFormat="0" applyAlignment="0" applyProtection="0"/>
    <xf numFmtId="0" fontId="27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2" applyNumberFormat="0" applyFont="0" applyAlignment="0" applyProtection="0"/>
    <xf numFmtId="0" fontId="22" fillId="0" borderId="3" applyNumberFormat="0" applyFill="0" applyAlignment="0" applyProtection="0"/>
    <xf numFmtId="0" fontId="28" fillId="16" borderId="0" applyNumberFormat="0" applyBorder="0" applyAlignment="0" applyProtection="0"/>
    <xf numFmtId="0" fontId="29" fillId="1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38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37" fillId="6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/>
    </xf>
    <xf numFmtId="176" fontId="3" fillId="0" borderId="10" xfId="0" applyNumberFormat="1" applyFont="1" applyBorder="1" applyAlignment="1">
      <alignment horizontal="centerContinuous"/>
    </xf>
    <xf numFmtId="176" fontId="3" fillId="0" borderId="0" xfId="0" applyNumberFormat="1" applyFont="1" applyBorder="1" applyAlignment="1">
      <alignment horizontal="centerContinuous"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76" fontId="4" fillId="0" borderId="0" xfId="0" applyNumberFormat="1" applyFont="1" applyAlignment="1">
      <alignment horizontal="centerContinuous"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8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8" fontId="3" fillId="0" borderId="0" xfId="0" applyNumberFormat="1" applyFont="1" applyAlignment="1">
      <alignment horizontal="center"/>
    </xf>
    <xf numFmtId="179" fontId="3" fillId="0" borderId="15" xfId="0" applyNumberFormat="1" applyFont="1" applyBorder="1" applyAlignment="1">
      <alignment horizontal="centerContinuous"/>
    </xf>
    <xf numFmtId="178" fontId="3" fillId="0" borderId="11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 horizontal="center"/>
    </xf>
    <xf numFmtId="179" fontId="3" fillId="0" borderId="11" xfId="0" applyNumberFormat="1" applyFont="1" applyBorder="1" applyAlignment="1">
      <alignment horizontal="center"/>
    </xf>
    <xf numFmtId="179" fontId="3" fillId="0" borderId="16" xfId="0" applyNumberFormat="1" applyFont="1" applyBorder="1" applyAlignment="1">
      <alignment horizontal="center"/>
    </xf>
    <xf numFmtId="178" fontId="3" fillId="0" borderId="0" xfId="0" applyNumberFormat="1" applyFont="1" applyAlignment="1">
      <alignment horizontal="centerContinuous"/>
    </xf>
    <xf numFmtId="179" fontId="3" fillId="0" borderId="0" xfId="0" applyNumberFormat="1" applyFont="1" applyAlignment="1">
      <alignment horizontal="centerContinuous"/>
    </xf>
    <xf numFmtId="0" fontId="0" fillId="0" borderId="0" xfId="0" applyAlignment="1">
      <alignment/>
    </xf>
    <xf numFmtId="17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8" fontId="3" fillId="0" borderId="0" xfId="0" applyNumberFormat="1" applyFont="1" applyBorder="1" applyAlignment="1">
      <alignment horizontal="center"/>
    </xf>
    <xf numFmtId="0" fontId="6" fillId="0" borderId="0" xfId="64">
      <alignment/>
      <protection/>
    </xf>
    <xf numFmtId="0" fontId="3" fillId="0" borderId="12" xfId="0" applyFont="1" applyBorder="1" applyAlignment="1">
      <alignment horizontal="center"/>
    </xf>
    <xf numFmtId="176" fontId="3" fillId="0" borderId="11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 textRotation="180"/>
    </xf>
    <xf numFmtId="49" fontId="3" fillId="0" borderId="0" xfId="0" applyNumberFormat="1" applyFont="1" applyAlignment="1">
      <alignment horizontal="centerContinuous"/>
    </xf>
    <xf numFmtId="49" fontId="3" fillId="0" borderId="14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7" xfId="0" applyNumberFormat="1" applyFont="1" applyBorder="1" applyAlignment="1">
      <alignment horizontal="distributed"/>
    </xf>
    <xf numFmtId="49" fontId="3" fillId="0" borderId="18" xfId="0" applyNumberFormat="1" applyFont="1" applyBorder="1" applyAlignment="1">
      <alignment horizontal="distributed"/>
    </xf>
    <xf numFmtId="49" fontId="3" fillId="0" borderId="19" xfId="0" applyNumberFormat="1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6" fillId="0" borderId="0" xfId="64" applyFont="1">
      <alignment/>
      <protection/>
    </xf>
    <xf numFmtId="38" fontId="6" fillId="0" borderId="0" xfId="49" applyAlignment="1">
      <alignment/>
    </xf>
    <xf numFmtId="38" fontId="6" fillId="0" borderId="0" xfId="49" applyFont="1" applyAlignment="1">
      <alignment/>
    </xf>
    <xf numFmtId="176" fontId="6" fillId="0" borderId="0" xfId="64" applyNumberFormat="1">
      <alignment/>
      <protection/>
    </xf>
    <xf numFmtId="38" fontId="0" fillId="0" borderId="0" xfId="49" applyAlignment="1">
      <alignment/>
    </xf>
    <xf numFmtId="0" fontId="6" fillId="0" borderId="0" xfId="64" applyNumberFormat="1">
      <alignment/>
      <protection/>
    </xf>
    <xf numFmtId="0" fontId="6" fillId="0" borderId="0" xfId="64" applyNumberFormat="1" applyFont="1">
      <alignment/>
      <protection/>
    </xf>
    <xf numFmtId="176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 textRotation="180"/>
    </xf>
    <xf numFmtId="176" fontId="3" fillId="0" borderId="20" xfId="0" applyNumberFormat="1" applyFont="1" applyBorder="1" applyAlignment="1">
      <alignment horizontal="centerContinuous"/>
    </xf>
    <xf numFmtId="176" fontId="3" fillId="0" borderId="21" xfId="0" applyNumberFormat="1" applyFont="1" applyBorder="1" applyAlignment="1">
      <alignment horizontal="centerContinuous"/>
    </xf>
    <xf numFmtId="180" fontId="6" fillId="0" borderId="0" xfId="64" applyNumberFormat="1">
      <alignment/>
      <protection/>
    </xf>
    <xf numFmtId="180" fontId="6" fillId="0" borderId="0" xfId="49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3" fontId="3" fillId="0" borderId="0" xfId="0" applyNumberFormat="1" applyFont="1" applyAlignment="1">
      <alignment horizontal="centerContinuous"/>
    </xf>
    <xf numFmtId="183" fontId="3" fillId="0" borderId="0" xfId="0" applyNumberFormat="1" applyFont="1" applyAlignment="1">
      <alignment/>
    </xf>
    <xf numFmtId="183" fontId="3" fillId="0" borderId="17" xfId="0" applyNumberFormat="1" applyFont="1" applyBorder="1" applyAlignment="1">
      <alignment horizontal="centerContinuous"/>
    </xf>
    <xf numFmtId="183" fontId="3" fillId="0" borderId="19" xfId="0" applyNumberFormat="1" applyFont="1" applyBorder="1" applyAlignment="1">
      <alignment horizontal="centerContinuous"/>
    </xf>
    <xf numFmtId="183" fontId="3" fillId="0" borderId="16" xfId="0" applyNumberFormat="1" applyFont="1" applyBorder="1" applyAlignment="1">
      <alignment horizontal="center"/>
    </xf>
    <xf numFmtId="183" fontId="3" fillId="0" borderId="17" xfId="0" applyNumberFormat="1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183" fontId="3" fillId="0" borderId="11" xfId="0" applyNumberFormat="1" applyFont="1" applyBorder="1" applyAlignment="1">
      <alignment horizontal="right"/>
    </xf>
    <xf numFmtId="183" fontId="3" fillId="0" borderId="10" xfId="0" applyNumberFormat="1" applyFont="1" applyBorder="1" applyAlignment="1">
      <alignment horizontal="centerContinuous"/>
    </xf>
    <xf numFmtId="183" fontId="3" fillId="0" borderId="0" xfId="0" applyNumberFormat="1" applyFont="1" applyBorder="1" applyAlignment="1">
      <alignment horizontal="centerContinuous"/>
    </xf>
    <xf numFmtId="183" fontId="3" fillId="0" borderId="13" xfId="0" applyNumberFormat="1" applyFont="1" applyBorder="1" applyAlignment="1">
      <alignment horizontal="center"/>
    </xf>
    <xf numFmtId="183" fontId="3" fillId="0" borderId="15" xfId="0" applyNumberFormat="1" applyFont="1" applyBorder="1" applyAlignment="1">
      <alignment horizontal="centerContinuous"/>
    </xf>
    <xf numFmtId="183" fontId="3" fillId="0" borderId="14" xfId="0" applyNumberFormat="1" applyFont="1" applyBorder="1" applyAlignment="1">
      <alignment/>
    </xf>
    <xf numFmtId="183" fontId="3" fillId="0" borderId="22" xfId="0" applyNumberFormat="1" applyFont="1" applyBorder="1" applyAlignment="1">
      <alignment horizontal="centerContinuous"/>
    </xf>
    <xf numFmtId="183" fontId="3" fillId="0" borderId="18" xfId="0" applyNumberFormat="1" applyFont="1" applyBorder="1" applyAlignment="1">
      <alignment horizontal="center"/>
    </xf>
    <xf numFmtId="183" fontId="3" fillId="0" borderId="19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center"/>
    </xf>
    <xf numFmtId="183" fontId="3" fillId="0" borderId="14" xfId="0" applyNumberFormat="1" applyFont="1" applyBorder="1" applyAlignment="1">
      <alignment horizontal="right"/>
    </xf>
    <xf numFmtId="183" fontId="0" fillId="0" borderId="0" xfId="0" applyNumberFormat="1" applyAlignment="1">
      <alignment/>
    </xf>
    <xf numFmtId="183" fontId="6" fillId="0" borderId="0" xfId="64" applyNumberFormat="1">
      <alignment/>
      <protection/>
    </xf>
    <xf numFmtId="183" fontId="6" fillId="0" borderId="0" xfId="49" applyNumberFormat="1" applyAlignment="1">
      <alignment/>
    </xf>
    <xf numFmtId="184" fontId="6" fillId="0" borderId="0" xfId="49" applyNumberFormat="1" applyAlignment="1">
      <alignment/>
    </xf>
    <xf numFmtId="184" fontId="0" fillId="0" borderId="0" xfId="49" applyNumberFormat="1" applyAlignment="1">
      <alignment/>
    </xf>
    <xf numFmtId="184" fontId="6" fillId="0" borderId="0" xfId="49" applyNumberFormat="1" applyFont="1" applyAlignment="1">
      <alignment/>
    </xf>
    <xf numFmtId="0" fontId="6" fillId="0" borderId="13" xfId="64" applyBorder="1">
      <alignment/>
      <protection/>
    </xf>
    <xf numFmtId="180" fontId="6" fillId="0" borderId="13" xfId="64" applyNumberFormat="1" applyBorder="1">
      <alignment/>
      <protection/>
    </xf>
    <xf numFmtId="183" fontId="6" fillId="0" borderId="13" xfId="64" applyNumberFormat="1" applyBorder="1">
      <alignment/>
      <protection/>
    </xf>
    <xf numFmtId="184" fontId="6" fillId="0" borderId="13" xfId="49" applyNumberFormat="1" applyBorder="1" applyAlignment="1">
      <alignment/>
    </xf>
    <xf numFmtId="0" fontId="6" fillId="0" borderId="13" xfId="64" applyFont="1" applyBorder="1">
      <alignment/>
      <protection/>
    </xf>
    <xf numFmtId="178" fontId="3" fillId="0" borderId="23" xfId="0" applyNumberFormat="1" applyFont="1" applyBorder="1" applyAlignment="1">
      <alignment horizontal="centerContinuous" wrapText="1"/>
    </xf>
    <xf numFmtId="178" fontId="3" fillId="0" borderId="15" xfId="0" applyNumberFormat="1" applyFont="1" applyBorder="1" applyAlignment="1">
      <alignment horizontal="centerContinuous" wrapText="1"/>
    </xf>
    <xf numFmtId="0" fontId="0" fillId="0" borderId="24" xfId="0" applyBorder="1" applyAlignment="1">
      <alignment/>
    </xf>
    <xf numFmtId="0" fontId="6" fillId="0" borderId="23" xfId="64" applyBorder="1">
      <alignment/>
      <protection/>
    </xf>
    <xf numFmtId="0" fontId="6" fillId="0" borderId="15" xfId="64" applyFont="1" applyBorder="1" applyAlignment="1">
      <alignment horizontal="left"/>
      <protection/>
    </xf>
    <xf numFmtId="0" fontId="6" fillId="0" borderId="15" xfId="64" applyBorder="1" applyAlignment="1">
      <alignment horizontal="centerContinuous"/>
      <protection/>
    </xf>
    <xf numFmtId="0" fontId="6" fillId="0" borderId="22" xfId="64" applyBorder="1" applyAlignment="1">
      <alignment horizontal="centerContinuous"/>
      <protection/>
    </xf>
    <xf numFmtId="0" fontId="6" fillId="0" borderId="23" xfId="64" applyBorder="1" applyAlignment="1">
      <alignment horizontal="centerContinuous"/>
      <protection/>
    </xf>
    <xf numFmtId="0" fontId="0" fillId="0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/>
    </xf>
    <xf numFmtId="176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176" fontId="3" fillId="0" borderId="31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83" fontId="3" fillId="0" borderId="18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183" fontId="3" fillId="0" borderId="16" xfId="0" applyNumberFormat="1" applyFont="1" applyBorder="1" applyAlignment="1">
      <alignment horizontal="right"/>
    </xf>
    <xf numFmtId="0" fontId="0" fillId="0" borderId="32" xfId="0" applyFill="1" applyBorder="1" applyAlignment="1">
      <alignment/>
    </xf>
    <xf numFmtId="183" fontId="3" fillId="0" borderId="22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83" fontId="3" fillId="0" borderId="13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0" fontId="6" fillId="0" borderId="33" xfId="64" applyBorder="1">
      <alignment/>
      <protection/>
    </xf>
    <xf numFmtId="176" fontId="6" fillId="0" borderId="34" xfId="64" applyNumberFormat="1" applyFont="1" applyBorder="1" applyAlignment="1">
      <alignment horizontal="center"/>
      <protection/>
    </xf>
    <xf numFmtId="0" fontId="6" fillId="0" borderId="30" xfId="64" applyFont="1" applyBorder="1">
      <alignment/>
      <protection/>
    </xf>
    <xf numFmtId="176" fontId="6" fillId="0" borderId="31" xfId="64" applyNumberFormat="1" applyBorder="1">
      <alignment/>
      <protection/>
    </xf>
    <xf numFmtId="176" fontId="13" fillId="0" borderId="24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0" fontId="6" fillId="0" borderId="35" xfId="64" applyBorder="1">
      <alignment/>
      <protection/>
    </xf>
    <xf numFmtId="176" fontId="13" fillId="0" borderId="36" xfId="0" applyNumberFormat="1" applyFont="1" applyBorder="1" applyAlignment="1">
      <alignment/>
    </xf>
    <xf numFmtId="176" fontId="13" fillId="0" borderId="37" xfId="0" applyNumberFormat="1" applyFont="1" applyBorder="1" applyAlignment="1">
      <alignment/>
    </xf>
    <xf numFmtId="176" fontId="6" fillId="0" borderId="38" xfId="64" applyNumberFormat="1" applyFont="1" applyBorder="1" applyAlignment="1">
      <alignment horizontal="center"/>
      <protection/>
    </xf>
    <xf numFmtId="176" fontId="6" fillId="0" borderId="24" xfId="64" applyNumberFormat="1" applyBorder="1">
      <alignment/>
      <protection/>
    </xf>
    <xf numFmtId="176" fontId="6" fillId="0" borderId="37" xfId="64" applyNumberFormat="1" applyBorder="1">
      <alignment/>
      <protection/>
    </xf>
    <xf numFmtId="176" fontId="6" fillId="0" borderId="34" xfId="64" applyNumberFormat="1" applyFont="1" applyBorder="1" applyAlignment="1">
      <alignment horizontal="left"/>
      <protection/>
    </xf>
    <xf numFmtId="176" fontId="13" fillId="0" borderId="38" xfId="0" applyNumberFormat="1" applyFont="1" applyBorder="1" applyAlignment="1">
      <alignment horizontal="left"/>
    </xf>
    <xf numFmtId="176" fontId="6" fillId="0" borderId="34" xfId="64" applyNumberFormat="1" applyFont="1" applyBorder="1">
      <alignment/>
      <protection/>
    </xf>
    <xf numFmtId="176" fontId="6" fillId="0" borderId="38" xfId="64" applyNumberFormat="1" applyFont="1" applyBorder="1">
      <alignment/>
      <protection/>
    </xf>
    <xf numFmtId="176" fontId="13" fillId="7" borderId="13" xfId="0" applyNumberFormat="1" applyFont="1" applyFill="1" applyBorder="1" applyAlignment="1">
      <alignment/>
    </xf>
    <xf numFmtId="176" fontId="13" fillId="7" borderId="13" xfId="0" applyNumberFormat="1" applyFont="1" applyFill="1" applyBorder="1" applyAlignment="1">
      <alignment horizontal="right"/>
    </xf>
    <xf numFmtId="0" fontId="6" fillId="0" borderId="13" xfId="64" applyFill="1" applyBorder="1">
      <alignment/>
      <protection/>
    </xf>
    <xf numFmtId="0" fontId="6" fillId="0" borderId="0" xfId="64" applyFill="1">
      <alignment/>
      <protection/>
    </xf>
    <xf numFmtId="0" fontId="6" fillId="18" borderId="0" xfId="64" applyFill="1">
      <alignment/>
      <protection/>
    </xf>
    <xf numFmtId="0" fontId="6" fillId="18" borderId="0" xfId="64" applyNumberFormat="1" applyFill="1">
      <alignment/>
      <protection/>
    </xf>
    <xf numFmtId="180" fontId="6" fillId="18" borderId="0" xfId="64" applyNumberFormat="1" applyFill="1">
      <alignment/>
      <protection/>
    </xf>
    <xf numFmtId="183" fontId="6" fillId="18" borderId="0" xfId="64" applyNumberFormat="1" applyFill="1">
      <alignment/>
      <protection/>
    </xf>
    <xf numFmtId="184" fontId="6" fillId="18" borderId="0" xfId="49" applyNumberFormat="1" applyFill="1" applyAlignment="1">
      <alignment/>
    </xf>
    <xf numFmtId="38" fontId="6" fillId="18" borderId="0" xfId="49" applyFill="1" applyAlignment="1">
      <alignment/>
    </xf>
    <xf numFmtId="180" fontId="6" fillId="18" borderId="0" xfId="49" applyNumberFormat="1" applyFill="1" applyAlignment="1">
      <alignment/>
    </xf>
    <xf numFmtId="183" fontId="6" fillId="18" borderId="0" xfId="49" applyNumberFormat="1" applyFill="1" applyAlignment="1">
      <alignment/>
    </xf>
    <xf numFmtId="0" fontId="6" fillId="0" borderId="35" xfId="64" applyFont="1" applyBorder="1">
      <alignment/>
      <protection/>
    </xf>
    <xf numFmtId="176" fontId="6" fillId="0" borderId="0" xfId="64" applyNumberFormat="1" applyFont="1">
      <alignment/>
      <protection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183" fontId="6" fillId="0" borderId="13" xfId="64" applyNumberFormat="1" applyFont="1" applyBorder="1">
      <alignment/>
      <protection/>
    </xf>
    <xf numFmtId="38" fontId="6" fillId="0" borderId="0" xfId="49" applyFill="1" applyAlignment="1">
      <alignment/>
    </xf>
    <xf numFmtId="180" fontId="6" fillId="0" borderId="0" xfId="49" applyNumberFormat="1" applyFill="1" applyAlignment="1">
      <alignment/>
    </xf>
    <xf numFmtId="183" fontId="6" fillId="0" borderId="0" xfId="49" applyNumberFormat="1" applyFill="1" applyAlignment="1">
      <alignment/>
    </xf>
    <xf numFmtId="184" fontId="6" fillId="0" borderId="0" xfId="49" applyNumberFormat="1" applyFill="1" applyAlignment="1">
      <alignment/>
    </xf>
    <xf numFmtId="0" fontId="17" fillId="18" borderId="0" xfId="64" applyFont="1" applyFill="1">
      <alignment/>
      <protection/>
    </xf>
    <xf numFmtId="0" fontId="0" fillId="0" borderId="0" xfId="63">
      <alignment vertical="center"/>
      <protection/>
    </xf>
    <xf numFmtId="176" fontId="13" fillId="7" borderId="13" xfId="63" applyNumberFormat="1" applyFont="1" applyFill="1" applyBorder="1">
      <alignment vertical="center"/>
      <protection/>
    </xf>
    <xf numFmtId="0" fontId="0" fillId="0" borderId="0" xfId="63" applyFont="1">
      <alignment vertical="center"/>
      <protection/>
    </xf>
    <xf numFmtId="49" fontId="3" fillId="0" borderId="18" xfId="0" applyNumberFormat="1" applyFont="1" applyBorder="1" applyAlignment="1">
      <alignment shrinkToFit="1"/>
    </xf>
    <xf numFmtId="178" fontId="3" fillId="0" borderId="15" xfId="0" applyNumberFormat="1" applyFont="1" applyBorder="1" applyAlignment="1">
      <alignment wrapText="1"/>
    </xf>
    <xf numFmtId="178" fontId="3" fillId="0" borderId="23" xfId="0" applyNumberFormat="1" applyFont="1" applyBorder="1" applyAlignment="1">
      <alignment wrapText="1"/>
    </xf>
    <xf numFmtId="49" fontId="10" fillId="0" borderId="18" xfId="0" applyNumberFormat="1" applyFont="1" applyBorder="1" applyAlignment="1">
      <alignment shrinkToFit="1"/>
    </xf>
    <xf numFmtId="185" fontId="3" fillId="0" borderId="0" xfId="0" applyNumberFormat="1" applyFont="1" applyBorder="1" applyAlignment="1">
      <alignment/>
    </xf>
    <xf numFmtId="0" fontId="10" fillId="0" borderId="18" xfId="0" applyFont="1" applyFill="1" applyBorder="1" applyAlignment="1">
      <alignment horizontal="distributed"/>
    </xf>
    <xf numFmtId="176" fontId="10" fillId="0" borderId="0" xfId="0" applyNumberFormat="1" applyFont="1" applyFill="1" applyAlignment="1">
      <alignment/>
    </xf>
    <xf numFmtId="181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3" fillId="0" borderId="14" xfId="0" applyFont="1" applyFill="1" applyBorder="1" applyAlignment="1">
      <alignment horizontal="left"/>
    </xf>
    <xf numFmtId="178" fontId="3" fillId="0" borderId="14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left"/>
    </xf>
    <xf numFmtId="181" fontId="10" fillId="0" borderId="11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178" fontId="10" fillId="0" borderId="16" xfId="0" applyNumberFormat="1" applyFont="1" applyFill="1" applyBorder="1" applyAlignment="1">
      <alignment horizontal="center"/>
    </xf>
    <xf numFmtId="181" fontId="10" fillId="0" borderId="16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178" fontId="10" fillId="0" borderId="12" xfId="0" applyNumberFormat="1" applyFont="1" applyFill="1" applyBorder="1" applyAlignment="1">
      <alignment/>
    </xf>
    <xf numFmtId="181" fontId="10" fillId="0" borderId="12" xfId="0" applyNumberFormat="1" applyFont="1" applyFill="1" applyBorder="1" applyAlignment="1">
      <alignment horizontal="right"/>
    </xf>
    <xf numFmtId="178" fontId="10" fillId="0" borderId="12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38" fontId="8" fillId="0" borderId="0" xfId="49" applyFont="1" applyFill="1" applyAlignment="1">
      <alignment/>
    </xf>
    <xf numFmtId="0" fontId="10" fillId="0" borderId="18" xfId="0" applyFont="1" applyFill="1" applyBorder="1" applyAlignment="1">
      <alignment horizontal="right"/>
    </xf>
    <xf numFmtId="183" fontId="10" fillId="0" borderId="18" xfId="0" applyNumberFormat="1" applyFont="1" applyFill="1" applyBorder="1" applyAlignment="1">
      <alignment horizontal="distributed"/>
    </xf>
    <xf numFmtId="0" fontId="10" fillId="0" borderId="19" xfId="0" applyFont="1" applyFill="1" applyBorder="1" applyAlignment="1">
      <alignment horizontal="distributed"/>
    </xf>
    <xf numFmtId="176" fontId="10" fillId="0" borderId="14" xfId="0" applyNumberFormat="1" applyFont="1" applyFill="1" applyBorder="1" applyAlignment="1">
      <alignment/>
    </xf>
    <xf numFmtId="181" fontId="10" fillId="0" borderId="14" xfId="0" applyNumberFormat="1" applyFont="1" applyFill="1" applyBorder="1" applyAlignment="1">
      <alignment/>
    </xf>
    <xf numFmtId="0" fontId="10" fillId="7" borderId="18" xfId="0" applyFont="1" applyFill="1" applyBorder="1" applyAlignment="1">
      <alignment horizontal="distributed"/>
    </xf>
    <xf numFmtId="176" fontId="10" fillId="7" borderId="0" xfId="0" applyNumberFormat="1" applyFont="1" applyFill="1" applyAlignment="1">
      <alignment/>
    </xf>
    <xf numFmtId="181" fontId="10" fillId="7" borderId="0" xfId="0" applyNumberFormat="1" applyFont="1" applyFill="1" applyAlignment="1">
      <alignment/>
    </xf>
    <xf numFmtId="49" fontId="3" fillId="0" borderId="18" xfId="0" applyNumberFormat="1" applyFont="1" applyBorder="1" applyAlignment="1">
      <alignment horizontal="distributed" shrinkToFit="1"/>
    </xf>
    <xf numFmtId="185" fontId="11" fillId="0" borderId="0" xfId="0" applyNumberFormat="1" applyFont="1" applyBorder="1" applyAlignment="1">
      <alignment shrinkToFit="1"/>
    </xf>
    <xf numFmtId="0" fontId="7" fillId="0" borderId="0" xfId="0" applyFont="1" applyAlignment="1">
      <alignment horizontal="center" vertical="center" textRotation="180" shrinkToFit="1"/>
    </xf>
    <xf numFmtId="176" fontId="3" fillId="0" borderId="0" xfId="0" applyNumberFormat="1" applyFont="1" applyAlignment="1">
      <alignment shrinkToFit="1"/>
    </xf>
    <xf numFmtId="179" fontId="3" fillId="0" borderId="0" xfId="0" applyNumberFormat="1" applyFont="1" applyAlignment="1">
      <alignment shrinkToFit="1"/>
    </xf>
    <xf numFmtId="183" fontId="3" fillId="0" borderId="0" xfId="0" applyNumberFormat="1" applyFont="1" applyAlignment="1">
      <alignment shrinkToFit="1"/>
    </xf>
    <xf numFmtId="0" fontId="9" fillId="0" borderId="0" xfId="0" applyFont="1" applyAlignment="1">
      <alignment horizontal="left" vertical="center" textRotation="180" shrinkToFit="1"/>
    </xf>
    <xf numFmtId="0" fontId="0" fillId="0" borderId="0" xfId="0" applyAlignment="1">
      <alignment shrinkToFit="1"/>
    </xf>
    <xf numFmtId="49" fontId="3" fillId="0" borderId="0" xfId="0" applyNumberFormat="1" applyFont="1" applyAlignment="1">
      <alignment shrinkToFit="1"/>
    </xf>
    <xf numFmtId="186" fontId="9" fillId="0" borderId="0" xfId="0" applyNumberFormat="1" applyFont="1" applyAlignment="1">
      <alignment horizontal="left" vertical="center" textRotation="180"/>
    </xf>
    <xf numFmtId="186" fontId="3" fillId="0" borderId="0" xfId="0" applyNumberFormat="1" applyFont="1" applyAlignment="1">
      <alignment/>
    </xf>
    <xf numFmtId="186" fontId="3" fillId="0" borderId="0" xfId="0" applyNumberFormat="1" applyFont="1" applyAlignment="1">
      <alignment shrinkToFit="1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9" fillId="0" borderId="0" xfId="0" applyFont="1" applyAlignment="1">
      <alignment horizontal="left" vertical="center" textRotation="93" shrinkToFit="1"/>
    </xf>
    <xf numFmtId="176" fontId="3" fillId="0" borderId="0" xfId="0" applyNumberFormat="1" applyFont="1" applyAlignment="1">
      <alignment textRotation="93" shrinkToFit="1"/>
    </xf>
    <xf numFmtId="183" fontId="9" fillId="0" borderId="0" xfId="0" applyNumberFormat="1" applyFont="1" applyAlignment="1">
      <alignment horizontal="left" vertical="center" textRotation="93" shrinkToFit="1"/>
    </xf>
    <xf numFmtId="0" fontId="0" fillId="0" borderId="0" xfId="0" applyAlignment="1">
      <alignment textRotation="93" shrinkToFit="1"/>
    </xf>
    <xf numFmtId="178" fontId="10" fillId="0" borderId="11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distributed" shrinkToFit="1"/>
    </xf>
    <xf numFmtId="176" fontId="18" fillId="0" borderId="0" xfId="0" applyNumberFormat="1" applyFont="1" applyAlignment="1">
      <alignment shrinkToFit="1"/>
    </xf>
    <xf numFmtId="49" fontId="18" fillId="0" borderId="0" xfId="0" applyNumberFormat="1" applyFont="1" applyAlignment="1">
      <alignment shrinkToFit="1"/>
    </xf>
    <xf numFmtId="185" fontId="19" fillId="0" borderId="0" xfId="0" applyNumberFormat="1" applyFont="1" applyBorder="1" applyAlignment="1">
      <alignment shrinkToFit="1"/>
    </xf>
    <xf numFmtId="179" fontId="18" fillId="0" borderId="0" xfId="0" applyNumberFormat="1" applyFont="1" applyAlignment="1">
      <alignment shrinkToFit="1"/>
    </xf>
    <xf numFmtId="183" fontId="18" fillId="0" borderId="0" xfId="0" applyNumberFormat="1" applyFont="1" applyAlignment="1">
      <alignment shrinkToFit="1"/>
    </xf>
    <xf numFmtId="179" fontId="18" fillId="0" borderId="0" xfId="0" applyNumberFormat="1" applyFont="1" applyAlignment="1">
      <alignment/>
    </xf>
    <xf numFmtId="18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8" fontId="3" fillId="0" borderId="0" xfId="0" applyNumberFormat="1" applyFont="1" applyFill="1" applyAlignment="1">
      <alignment horizontal="centerContinuous"/>
    </xf>
    <xf numFmtId="181" fontId="3" fillId="0" borderId="0" xfId="0" applyNumberFormat="1" applyFont="1" applyFill="1" applyAlignment="1">
      <alignment horizontal="centerContinuous"/>
    </xf>
    <xf numFmtId="18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183" fontId="3" fillId="0" borderId="14" xfId="0" applyNumberFormat="1" applyFont="1" applyFill="1" applyBorder="1" applyAlignment="1">
      <alignment/>
    </xf>
    <xf numFmtId="178" fontId="10" fillId="0" borderId="15" xfId="0" applyNumberFormat="1" applyFont="1" applyFill="1" applyBorder="1" applyAlignment="1">
      <alignment horizontal="centerContinuous" wrapText="1"/>
    </xf>
    <xf numFmtId="181" fontId="10" fillId="0" borderId="15" xfId="0" applyNumberFormat="1" applyFont="1" applyFill="1" applyBorder="1" applyAlignment="1">
      <alignment horizontal="centerContinuous"/>
    </xf>
    <xf numFmtId="183" fontId="10" fillId="0" borderId="22" xfId="0" applyNumberFormat="1" applyFont="1" applyFill="1" applyBorder="1" applyAlignment="1">
      <alignment horizontal="centerContinuous"/>
    </xf>
    <xf numFmtId="183" fontId="10" fillId="0" borderId="15" xfId="0" applyNumberFormat="1" applyFont="1" applyFill="1" applyBorder="1" applyAlignment="1">
      <alignment horizontal="centerContinuous"/>
    </xf>
    <xf numFmtId="183" fontId="10" fillId="0" borderId="11" xfId="0" applyNumberFormat="1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178" fontId="10" fillId="0" borderId="0" xfId="0" applyNumberFormat="1" applyFont="1" applyFill="1" applyAlignment="1">
      <alignment horizontal="center"/>
    </xf>
    <xf numFmtId="183" fontId="10" fillId="0" borderId="16" xfId="0" applyNumberFormat="1" applyFont="1" applyFill="1" applyBorder="1" applyAlignment="1">
      <alignment horizontal="center"/>
    </xf>
    <xf numFmtId="178" fontId="10" fillId="0" borderId="14" xfId="0" applyNumberFormat="1" applyFont="1" applyFill="1" applyBorder="1" applyAlignment="1">
      <alignment/>
    </xf>
    <xf numFmtId="183" fontId="10" fillId="0" borderId="12" xfId="0" applyNumberFormat="1" applyFont="1" applyFill="1" applyBorder="1" applyAlignment="1">
      <alignment horizontal="right"/>
    </xf>
    <xf numFmtId="178" fontId="10" fillId="0" borderId="14" xfId="0" applyNumberFormat="1" applyFont="1" applyFill="1" applyBorder="1" applyAlignment="1">
      <alignment horizontal="right"/>
    </xf>
    <xf numFmtId="183" fontId="10" fillId="0" borderId="14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83" fontId="10" fillId="7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right"/>
    </xf>
    <xf numFmtId="179" fontId="10" fillId="0" borderId="0" xfId="0" applyNumberFormat="1" applyFont="1" applyFill="1" applyAlignment="1">
      <alignment/>
    </xf>
    <xf numFmtId="183" fontId="10" fillId="0" borderId="14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distributed"/>
    </xf>
    <xf numFmtId="176" fontId="10" fillId="0" borderId="10" xfId="0" applyNumberFormat="1" applyFont="1" applyFill="1" applyBorder="1" applyAlignment="1">
      <alignment/>
    </xf>
    <xf numFmtId="181" fontId="10" fillId="0" borderId="10" xfId="0" applyNumberFormat="1" applyFont="1" applyFill="1" applyBorder="1" applyAlignment="1">
      <alignment/>
    </xf>
    <xf numFmtId="183" fontId="10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6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8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 horizontal="centerContinuous"/>
    </xf>
    <xf numFmtId="0" fontId="6" fillId="0" borderId="0" xfId="62" applyAlignment="1">
      <alignment vertical="center"/>
      <protection/>
    </xf>
    <xf numFmtId="0" fontId="23" fillId="0" borderId="0" xfId="62" applyFont="1" applyAlignment="1" quotePrefix="1">
      <alignment horizontal="left"/>
      <protection/>
    </xf>
    <xf numFmtId="0" fontId="6" fillId="0" borderId="0" xfId="62" applyAlignment="1">
      <alignment horizontal="centerContinuous"/>
      <protection/>
    </xf>
    <xf numFmtId="38" fontId="6" fillId="0" borderId="0" xfId="49" applyAlignment="1">
      <alignment horizontal="centerContinuous"/>
    </xf>
    <xf numFmtId="0" fontId="6" fillId="0" borderId="0" xfId="62">
      <alignment/>
      <protection/>
    </xf>
    <xf numFmtId="0" fontId="6" fillId="0" borderId="14" xfId="62" applyBorder="1">
      <alignment/>
      <protection/>
    </xf>
    <xf numFmtId="38" fontId="6" fillId="0" borderId="14" xfId="49" applyBorder="1" applyAlignment="1">
      <alignment/>
    </xf>
    <xf numFmtId="38" fontId="6" fillId="0" borderId="0" xfId="49" applyBorder="1" applyAlignment="1">
      <alignment/>
    </xf>
    <xf numFmtId="0" fontId="6" fillId="0" borderId="0" xfId="62" applyBorder="1">
      <alignment/>
      <protection/>
    </xf>
    <xf numFmtId="0" fontId="5" fillId="0" borderId="17" xfId="62" applyFont="1" applyBorder="1" applyAlignment="1">
      <alignment horizontal="right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21" fillId="0" borderId="0" xfId="62" applyFont="1" applyFill="1" applyAlignment="1">
      <alignment vertical="center"/>
      <protection/>
    </xf>
    <xf numFmtId="0" fontId="21" fillId="0" borderId="19" xfId="62" applyFont="1" applyFill="1" applyBorder="1" applyAlignment="1">
      <alignment vertical="center"/>
      <protection/>
    </xf>
    <xf numFmtId="0" fontId="21" fillId="0" borderId="19" xfId="62" applyFont="1" applyFill="1" applyBorder="1" applyAlignment="1">
      <alignment horizontal="right" vertical="center"/>
      <protection/>
    </xf>
    <xf numFmtId="0" fontId="21" fillId="0" borderId="12" xfId="62" applyFont="1" applyFill="1" applyBorder="1" applyAlignment="1">
      <alignment horizontal="right" vertical="center"/>
      <protection/>
    </xf>
    <xf numFmtId="38" fontId="21" fillId="0" borderId="12" xfId="49" applyFont="1" applyFill="1" applyBorder="1" applyAlignment="1" quotePrefix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0" fontId="21" fillId="0" borderId="14" xfId="62" applyFont="1" applyFill="1" applyBorder="1" applyAlignment="1">
      <alignment horizontal="right" vertical="center"/>
      <protection/>
    </xf>
    <xf numFmtId="0" fontId="6" fillId="0" borderId="0" xfId="62" applyFill="1">
      <alignment/>
      <protection/>
    </xf>
    <xf numFmtId="49" fontId="5" fillId="0" borderId="0" xfId="62" applyNumberFormat="1" applyFont="1" applyFill="1" applyBorder="1" applyAlignment="1">
      <alignment horizontal="center"/>
      <protection/>
    </xf>
    <xf numFmtId="49" fontId="5" fillId="0" borderId="18" xfId="62" applyNumberFormat="1" applyFont="1" applyFill="1" applyBorder="1" applyAlignment="1">
      <alignment/>
      <protection/>
    </xf>
    <xf numFmtId="177" fontId="5" fillId="0" borderId="0" xfId="49" applyNumberFormat="1" applyFont="1" applyFill="1" applyBorder="1" applyAlignment="1">
      <alignment/>
    </xf>
    <xf numFmtId="179" fontId="5" fillId="0" borderId="0" xfId="62" applyNumberFormat="1" applyFont="1" applyFill="1" applyBorder="1">
      <alignment/>
      <protection/>
    </xf>
    <xf numFmtId="0" fontId="5" fillId="0" borderId="18" xfId="62" applyFont="1" applyFill="1" applyBorder="1" applyAlignment="1">
      <alignment horizontal="distributed"/>
      <protection/>
    </xf>
    <xf numFmtId="49" fontId="5" fillId="0" borderId="18" xfId="62" applyNumberFormat="1" applyFont="1" applyFill="1" applyBorder="1" applyAlignment="1">
      <alignment horizontal="center"/>
      <protection/>
    </xf>
    <xf numFmtId="179" fontId="5" fillId="0" borderId="0" xfId="62" applyNumberFormat="1" applyFont="1" applyFill="1" applyBorder="1" applyAlignment="1">
      <alignment horizontal="right"/>
      <protection/>
    </xf>
    <xf numFmtId="179" fontId="5" fillId="0" borderId="0" xfId="62" applyNumberFormat="1" applyFont="1" applyFill="1" applyBorder="1" applyAlignment="1" quotePrefix="1">
      <alignment horizontal="right"/>
      <protection/>
    </xf>
    <xf numFmtId="177" fontId="5" fillId="0" borderId="0" xfId="49" applyNumberFormat="1" applyFont="1" applyFill="1" applyBorder="1" applyAlignment="1">
      <alignment vertical="top"/>
    </xf>
    <xf numFmtId="179" fontId="5" fillId="0" borderId="0" xfId="62" applyNumberFormat="1" applyFont="1" applyFill="1" applyBorder="1" applyAlignment="1" quotePrefix="1">
      <alignment/>
      <protection/>
    </xf>
    <xf numFmtId="49" fontId="5" fillId="0" borderId="18" xfId="62" applyNumberFormat="1" applyFont="1" applyFill="1" applyBorder="1" applyAlignment="1">
      <alignment horizontal="center" vertical="top"/>
      <protection/>
    </xf>
    <xf numFmtId="179" fontId="5" fillId="0" borderId="0" xfId="62" applyNumberFormat="1" applyFont="1" applyFill="1" applyBorder="1" applyAlignment="1" quotePrefix="1">
      <alignment horizontal="right" vertical="top"/>
      <protection/>
    </xf>
    <xf numFmtId="49" fontId="5" fillId="0" borderId="18" xfId="62" applyNumberFormat="1" applyFont="1" applyFill="1" applyBorder="1" applyAlignment="1">
      <alignment horizontal="right"/>
      <protection/>
    </xf>
    <xf numFmtId="177" fontId="5" fillId="0" borderId="0" xfId="49" applyNumberFormat="1" applyFont="1" applyFill="1" applyBorder="1" applyAlignment="1">
      <alignment horizontal="right" vertical="top"/>
    </xf>
    <xf numFmtId="49" fontId="5" fillId="0" borderId="14" xfId="62" applyNumberFormat="1" applyFont="1" applyFill="1" applyBorder="1" applyAlignment="1">
      <alignment horizontal="center"/>
      <protection/>
    </xf>
    <xf numFmtId="177" fontId="5" fillId="0" borderId="39" xfId="49" applyNumberFormat="1" applyFont="1" applyFill="1" applyBorder="1" applyAlignment="1">
      <alignment vertical="top"/>
    </xf>
    <xf numFmtId="179" fontId="5" fillId="0" borderId="14" xfId="62" applyNumberFormat="1" applyFont="1" applyFill="1" applyBorder="1" applyAlignment="1" quotePrefix="1">
      <alignment horizontal="right" vertical="top"/>
      <protection/>
    </xf>
    <xf numFmtId="177" fontId="5" fillId="0" borderId="14" xfId="49" applyNumberFormat="1" applyFont="1" applyFill="1" applyBorder="1" applyAlignment="1">
      <alignment vertical="top"/>
    </xf>
    <xf numFmtId="49" fontId="5" fillId="0" borderId="0" xfId="62" applyNumberFormat="1" applyFont="1" applyFill="1" applyBorder="1" applyAlignment="1">
      <alignment horizontal="left"/>
      <protection/>
    </xf>
    <xf numFmtId="0" fontId="6" fillId="0" borderId="0" xfId="62" applyFill="1" applyBorder="1">
      <alignment/>
      <protection/>
    </xf>
    <xf numFmtId="0" fontId="6" fillId="0" borderId="0" xfId="62" applyFill="1" applyAlignment="1">
      <alignment vertical="top"/>
      <protection/>
    </xf>
    <xf numFmtId="49" fontId="5" fillId="0" borderId="0" xfId="62" applyNumberFormat="1" applyFont="1" applyFill="1" applyBorder="1" applyAlignment="1">
      <alignment horizontal="center" vertical="top"/>
      <protection/>
    </xf>
    <xf numFmtId="38" fontId="5" fillId="0" borderId="23" xfId="49" applyFont="1" applyBorder="1" applyAlignment="1">
      <alignment horizontal="distributed" vertical="center" indent="1"/>
    </xf>
    <xf numFmtId="38" fontId="5" fillId="0" borderId="15" xfId="49" applyFont="1" applyBorder="1" applyAlignment="1">
      <alignment horizontal="distributed" vertical="center" indent="1"/>
    </xf>
    <xf numFmtId="0" fontId="5" fillId="0" borderId="1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distributed" vertical="center" indent="1"/>
      <protection/>
    </xf>
    <xf numFmtId="0" fontId="6" fillId="0" borderId="15" xfId="62" applyBorder="1" applyAlignment="1">
      <alignment horizontal="distributed" vertical="center" indent="1"/>
      <protection/>
    </xf>
    <xf numFmtId="38" fontId="21" fillId="0" borderId="23" xfId="49" applyFont="1" applyBorder="1" applyAlignment="1">
      <alignment horizontal="distributed" vertical="center" indent="1"/>
    </xf>
    <xf numFmtId="38" fontId="21" fillId="0" borderId="15" xfId="49" applyFont="1" applyBorder="1" applyAlignment="1">
      <alignment horizontal="distributed" vertical="center" indent="1"/>
    </xf>
    <xf numFmtId="49" fontId="3" fillId="0" borderId="0" xfId="0" applyNumberFormat="1" applyFont="1" applyBorder="1" applyAlignment="1">
      <alignment horizontal="distributed"/>
    </xf>
    <xf numFmtId="49" fontId="3" fillId="0" borderId="18" xfId="0" applyNumberFormat="1" applyFont="1" applyBorder="1" applyAlignment="1">
      <alignment horizontal="distributed"/>
    </xf>
    <xf numFmtId="49" fontId="18" fillId="0" borderId="0" xfId="0" applyNumberFormat="1" applyFont="1" applyBorder="1" applyAlignment="1">
      <alignment horizontal="distributed" shrinkToFit="1"/>
    </xf>
    <xf numFmtId="49" fontId="18" fillId="0" borderId="18" xfId="0" applyNumberFormat="1" applyFont="1" applyBorder="1" applyAlignment="1">
      <alignment horizontal="distributed" shrinkToFit="1"/>
    </xf>
    <xf numFmtId="0" fontId="7" fillId="0" borderId="0" xfId="0" applyFont="1" applyAlignment="1">
      <alignment horizontal="left" vertical="center" textRotation="180"/>
    </xf>
    <xf numFmtId="0" fontId="0" fillId="0" borderId="0" xfId="0" applyAlignment="1">
      <alignment horizontal="lef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（参考）H19_01概況 F" xfId="62"/>
    <cellStyle name="標準_Book1" xfId="63"/>
    <cellStyle name="標準_市町村別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95"/>
          <c:w val="0.9825"/>
          <c:h val="0.91175"/>
        </c:manualLayout>
      </c:layout>
      <c:barChart>
        <c:barDir val="col"/>
        <c:grouping val="clustered"/>
        <c:varyColors val="0"/>
        <c:ser>
          <c:idx val="0"/>
          <c:order val="1"/>
          <c:tx>
            <c:v>事業所数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'参考'!$D$12:$D$69</c:f>
              <c:numCache>
                <c:ptCount val="58"/>
                <c:pt idx="0">
                  <c:v>5965</c:v>
                </c:pt>
                <c:pt idx="1">
                  <c:v>6290</c:v>
                </c:pt>
                <c:pt idx="2">
                  <c:v>6261</c:v>
                </c:pt>
                <c:pt idx="3">
                  <c:v>6595</c:v>
                </c:pt>
                <c:pt idx="4">
                  <c:v>7218</c:v>
                </c:pt>
                <c:pt idx="5">
                  <c:v>7217</c:v>
                </c:pt>
                <c:pt idx="6">
                  <c:v>7577</c:v>
                </c:pt>
                <c:pt idx="7">
                  <c:v>8054</c:v>
                </c:pt>
                <c:pt idx="8">
                  <c:v>7724</c:v>
                </c:pt>
                <c:pt idx="9">
                  <c:v>7942</c:v>
                </c:pt>
                <c:pt idx="10">
                  <c:v>9157</c:v>
                </c:pt>
                <c:pt idx="11">
                  <c:v>9227</c:v>
                </c:pt>
                <c:pt idx="12">
                  <c:v>9371</c:v>
                </c:pt>
                <c:pt idx="13">
                  <c:v>12823</c:v>
                </c:pt>
                <c:pt idx="14">
                  <c:v>12909</c:v>
                </c:pt>
                <c:pt idx="15">
                  <c:v>13230</c:v>
                </c:pt>
                <c:pt idx="16">
                  <c:v>13887</c:v>
                </c:pt>
                <c:pt idx="17">
                  <c:v>14096</c:v>
                </c:pt>
                <c:pt idx="18">
                  <c:v>14307</c:v>
                </c:pt>
                <c:pt idx="19">
                  <c:v>15131</c:v>
                </c:pt>
                <c:pt idx="20">
                  <c:v>15334</c:v>
                </c:pt>
                <c:pt idx="21">
                  <c:v>15279</c:v>
                </c:pt>
                <c:pt idx="22">
                  <c:v>16869</c:v>
                </c:pt>
                <c:pt idx="23">
                  <c:v>17316</c:v>
                </c:pt>
                <c:pt idx="24">
                  <c:v>16849</c:v>
                </c:pt>
                <c:pt idx="25">
                  <c:v>17549</c:v>
                </c:pt>
                <c:pt idx="26">
                  <c:v>17350</c:v>
                </c:pt>
                <c:pt idx="27">
                  <c:v>17076</c:v>
                </c:pt>
                <c:pt idx="28">
                  <c:v>17979</c:v>
                </c:pt>
                <c:pt idx="29">
                  <c:v>18003</c:v>
                </c:pt>
                <c:pt idx="30">
                  <c:v>18189</c:v>
                </c:pt>
                <c:pt idx="31">
                  <c:v>18459</c:v>
                </c:pt>
                <c:pt idx="32">
                  <c:v>18414</c:v>
                </c:pt>
                <c:pt idx="33">
                  <c:v>19216</c:v>
                </c:pt>
                <c:pt idx="34">
                  <c:v>18381</c:v>
                </c:pt>
                <c:pt idx="35">
                  <c:v>19166</c:v>
                </c:pt>
                <c:pt idx="36">
                  <c:v>19120</c:v>
                </c:pt>
                <c:pt idx="37">
                  <c:v>18434</c:v>
                </c:pt>
                <c:pt idx="38">
                  <c:v>19372</c:v>
                </c:pt>
                <c:pt idx="39">
                  <c:v>18635</c:v>
                </c:pt>
                <c:pt idx="40">
                  <c:v>19366</c:v>
                </c:pt>
                <c:pt idx="41">
                  <c:v>18709</c:v>
                </c:pt>
                <c:pt idx="42">
                  <c:v>18096</c:v>
                </c:pt>
                <c:pt idx="43">
                  <c:v>18382</c:v>
                </c:pt>
                <c:pt idx="44">
                  <c:v>17200</c:v>
                </c:pt>
                <c:pt idx="45">
                  <c:v>17479</c:v>
                </c:pt>
                <c:pt idx="46">
                  <c:v>16615</c:v>
                </c:pt>
                <c:pt idx="47">
                  <c:v>16354</c:v>
                </c:pt>
                <c:pt idx="48">
                  <c:v>17098</c:v>
                </c:pt>
                <c:pt idx="49">
                  <c:v>15781</c:v>
                </c:pt>
                <c:pt idx="50">
                  <c:v>15736</c:v>
                </c:pt>
                <c:pt idx="51">
                  <c:v>14630</c:v>
                </c:pt>
                <c:pt idx="52">
                  <c:v>13730</c:v>
                </c:pt>
                <c:pt idx="53">
                  <c:v>13922</c:v>
                </c:pt>
                <c:pt idx="54">
                  <c:v>12947</c:v>
                </c:pt>
                <c:pt idx="55">
                  <c:v>13228</c:v>
                </c:pt>
                <c:pt idx="56">
                  <c:v>12525</c:v>
                </c:pt>
                <c:pt idx="57">
                  <c:v>12423</c:v>
                </c:pt>
              </c:numCache>
            </c:numRef>
          </c:val>
        </c:ser>
        <c:axId val="63442110"/>
        <c:axId val="34108079"/>
      </c:barChart>
      <c:lineChart>
        <c:grouping val="standard"/>
        <c:varyColors val="0"/>
        <c:ser>
          <c:idx val="1"/>
          <c:order val="0"/>
          <c:tx>
            <c:v>出荷額等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'参考'!$C$12:$C$69</c:f>
              <c:strCache>
                <c:ptCount val="58"/>
                <c:pt idx="0">
                  <c:v>昭和25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平成元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'参考'!$R$12:$R$69</c:f>
              <c:numCache>
                <c:ptCount val="58"/>
                <c:pt idx="0">
                  <c:v>0.084127574</c:v>
                </c:pt>
                <c:pt idx="1">
                  <c:v>0.141350826</c:v>
                </c:pt>
                <c:pt idx="2">
                  <c:v>0.165307115</c:v>
                </c:pt>
                <c:pt idx="3">
                  <c:v>0.21149696799999998</c:v>
                </c:pt>
                <c:pt idx="4">
                  <c:v>0.23647171900000002</c:v>
                </c:pt>
                <c:pt idx="5">
                  <c:v>0.252214447</c:v>
                </c:pt>
                <c:pt idx="6">
                  <c:v>0.307430831</c:v>
                </c:pt>
                <c:pt idx="7">
                  <c:v>0.365013825</c:v>
                </c:pt>
                <c:pt idx="8">
                  <c:v>0.36577071899999997</c:v>
                </c:pt>
                <c:pt idx="9">
                  <c:v>0.447116504</c:v>
                </c:pt>
                <c:pt idx="10">
                  <c:v>0.5992303</c:v>
                </c:pt>
                <c:pt idx="11">
                  <c:v>0.7138485</c:v>
                </c:pt>
                <c:pt idx="12">
                  <c:v>0.7818709</c:v>
                </c:pt>
                <c:pt idx="13">
                  <c:v>0.89774659</c:v>
                </c:pt>
                <c:pt idx="14">
                  <c:v>1.0368729</c:v>
                </c:pt>
                <c:pt idx="15">
                  <c:v>1.1260355</c:v>
                </c:pt>
                <c:pt idx="16">
                  <c:v>1.3050232</c:v>
                </c:pt>
                <c:pt idx="17">
                  <c:v>1.5280474</c:v>
                </c:pt>
                <c:pt idx="18">
                  <c:v>1.8409206999999999</c:v>
                </c:pt>
                <c:pt idx="19">
                  <c:v>2.2836919</c:v>
                </c:pt>
                <c:pt idx="20">
                  <c:v>2.7037166</c:v>
                </c:pt>
                <c:pt idx="21">
                  <c:v>3.0064492</c:v>
                </c:pt>
                <c:pt idx="22">
                  <c:v>3.3683726000000003</c:v>
                </c:pt>
                <c:pt idx="23">
                  <c:v>4.3137765</c:v>
                </c:pt>
                <c:pt idx="24">
                  <c:v>5.2811547</c:v>
                </c:pt>
                <c:pt idx="25">
                  <c:v>5.1629726</c:v>
                </c:pt>
                <c:pt idx="26">
                  <c:v>5.855335</c:v>
                </c:pt>
                <c:pt idx="27">
                  <c:v>6.656657</c:v>
                </c:pt>
                <c:pt idx="28">
                  <c:v>7.13059</c:v>
                </c:pt>
                <c:pt idx="29">
                  <c:v>7.946307</c:v>
                </c:pt>
                <c:pt idx="30">
                  <c:v>9.390048</c:v>
                </c:pt>
                <c:pt idx="31">
                  <c:v>10.183848</c:v>
                </c:pt>
                <c:pt idx="32">
                  <c:v>10.502033</c:v>
                </c:pt>
                <c:pt idx="33">
                  <c:v>10.820409</c:v>
                </c:pt>
                <c:pt idx="34">
                  <c:v>11.552221</c:v>
                </c:pt>
                <c:pt idx="35">
                  <c:v>12.504541</c:v>
                </c:pt>
                <c:pt idx="36">
                  <c:v>12.722321</c:v>
                </c:pt>
                <c:pt idx="37">
                  <c:v>12.864065</c:v>
                </c:pt>
                <c:pt idx="38">
                  <c:v>13.930102</c:v>
                </c:pt>
                <c:pt idx="39">
                  <c:v>15.202701</c:v>
                </c:pt>
                <c:pt idx="40">
                  <c:v>16.265222</c:v>
                </c:pt>
                <c:pt idx="41">
                  <c:v>17.218708</c:v>
                </c:pt>
                <c:pt idx="42">
                  <c:v>16.810547</c:v>
                </c:pt>
                <c:pt idx="43">
                  <c:v>15.911106</c:v>
                </c:pt>
                <c:pt idx="44">
                  <c:v>15.570122</c:v>
                </c:pt>
                <c:pt idx="45">
                  <c:v>16.162954</c:v>
                </c:pt>
                <c:pt idx="46">
                  <c:v>16.380538</c:v>
                </c:pt>
                <c:pt idx="47">
                  <c:v>17.008725</c:v>
                </c:pt>
                <c:pt idx="48">
                  <c:v>16.341886</c:v>
                </c:pt>
                <c:pt idx="49">
                  <c:v>15.912187</c:v>
                </c:pt>
                <c:pt idx="50">
                  <c:v>16.61077552</c:v>
                </c:pt>
                <c:pt idx="51">
                  <c:v>16.186259</c:v>
                </c:pt>
                <c:pt idx="52">
                  <c:v>16.18505991</c:v>
                </c:pt>
                <c:pt idx="53">
                  <c:v>15.96384583</c:v>
                </c:pt>
                <c:pt idx="54">
                  <c:v>16.69976428</c:v>
                </c:pt>
                <c:pt idx="55">
                  <c:v>17.32280434</c:v>
                </c:pt>
                <c:pt idx="56">
                  <c:v>18.234667</c:v>
                </c:pt>
                <c:pt idx="57">
                  <c:v>19.364593</c:v>
                </c:pt>
              </c:numCache>
            </c:numRef>
          </c:val>
          <c:smooth val="0"/>
        </c:ser>
        <c:marker val="1"/>
        <c:axId val="38537256"/>
        <c:axId val="11290985"/>
      </c:line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90985"/>
        <c:crosses val="autoZero"/>
        <c:auto val="0"/>
        <c:lblOffset val="100"/>
        <c:tickLblSkip val="1"/>
        <c:noMultiLvlLbl val="0"/>
      </c:catAx>
      <c:valAx>
        <c:axId val="1129098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（兆円）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37256"/>
        <c:crossesAt val="1"/>
        <c:crossBetween val="between"/>
        <c:dispUnits/>
      </c:valAx>
      <c:catAx>
        <c:axId val="63442110"/>
        <c:scaling>
          <c:orientation val="minMax"/>
        </c:scaling>
        <c:axPos val="b"/>
        <c:delete val="1"/>
        <c:majorTickMark val="in"/>
        <c:minorTickMark val="none"/>
        <c:tickLblPos val="nextTo"/>
        <c:crossAx val="34108079"/>
        <c:crosses val="autoZero"/>
        <c:auto val="0"/>
        <c:lblOffset val="100"/>
        <c:noMultiLvlLbl val="0"/>
      </c:catAx>
      <c:valAx>
        <c:axId val="34108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（千事業所）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," sourceLinked="0"/>
        <c:majorTickMark val="in"/>
        <c:minorTickMark val="none"/>
        <c:tickLblPos val="nextTo"/>
        <c:crossAx val="634421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5"/>
          <c:y val="0.14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20</xdr:row>
      <xdr:rowOff>9525</xdr:rowOff>
    </xdr:from>
    <xdr:ext cx="180975" cy="161925"/>
    <xdr:sp>
      <xdr:nvSpPr>
        <xdr:cNvPr id="1" name="Rectangle 1"/>
        <xdr:cNvSpPr>
          <a:spLocks/>
        </xdr:cNvSpPr>
      </xdr:nvSpPr>
      <xdr:spPr>
        <a:xfrm>
          <a:off x="666750" y="34956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</xdr:colOff>
      <xdr:row>21</xdr:row>
      <xdr:rowOff>9525</xdr:rowOff>
    </xdr:from>
    <xdr:ext cx="180975" cy="161925"/>
    <xdr:sp>
      <xdr:nvSpPr>
        <xdr:cNvPr id="2" name="Rectangle 2"/>
        <xdr:cNvSpPr>
          <a:spLocks/>
        </xdr:cNvSpPr>
      </xdr:nvSpPr>
      <xdr:spPr>
        <a:xfrm>
          <a:off x="666750" y="36671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</xdr:colOff>
      <xdr:row>26</xdr:row>
      <xdr:rowOff>9525</xdr:rowOff>
    </xdr:from>
    <xdr:ext cx="180975" cy="161925"/>
    <xdr:sp>
      <xdr:nvSpPr>
        <xdr:cNvPr id="3" name="Rectangle 3"/>
        <xdr:cNvSpPr>
          <a:spLocks/>
        </xdr:cNvSpPr>
      </xdr:nvSpPr>
      <xdr:spPr>
        <a:xfrm>
          <a:off x="666750" y="46386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</xdr:colOff>
      <xdr:row>27</xdr:row>
      <xdr:rowOff>0</xdr:rowOff>
    </xdr:from>
    <xdr:ext cx="180975" cy="161925"/>
    <xdr:sp>
      <xdr:nvSpPr>
        <xdr:cNvPr id="4" name="Rectangle 4"/>
        <xdr:cNvSpPr>
          <a:spLocks/>
        </xdr:cNvSpPr>
      </xdr:nvSpPr>
      <xdr:spPr>
        <a:xfrm>
          <a:off x="666750" y="480060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19050</xdr:colOff>
      <xdr:row>28</xdr:row>
      <xdr:rowOff>123825</xdr:rowOff>
    </xdr:from>
    <xdr:ext cx="180975" cy="161925"/>
    <xdr:sp>
      <xdr:nvSpPr>
        <xdr:cNvPr id="5" name="Rectangle 5"/>
        <xdr:cNvSpPr>
          <a:spLocks/>
        </xdr:cNvSpPr>
      </xdr:nvSpPr>
      <xdr:spPr>
        <a:xfrm>
          <a:off x="657225" y="5095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</xdr:colOff>
      <xdr:row>29</xdr:row>
      <xdr:rowOff>9525</xdr:rowOff>
    </xdr:from>
    <xdr:ext cx="180975" cy="161925"/>
    <xdr:sp>
      <xdr:nvSpPr>
        <xdr:cNvPr id="6" name="Rectangle 6"/>
        <xdr:cNvSpPr>
          <a:spLocks/>
        </xdr:cNvSpPr>
      </xdr:nvSpPr>
      <xdr:spPr>
        <a:xfrm>
          <a:off x="666750" y="5267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</xdr:colOff>
      <xdr:row>30</xdr:row>
      <xdr:rowOff>9525</xdr:rowOff>
    </xdr:from>
    <xdr:ext cx="180975" cy="161925"/>
    <xdr:sp>
      <xdr:nvSpPr>
        <xdr:cNvPr id="7" name="Rectangle 7"/>
        <xdr:cNvSpPr>
          <a:spLocks/>
        </xdr:cNvSpPr>
      </xdr:nvSpPr>
      <xdr:spPr>
        <a:xfrm>
          <a:off x="666750" y="54387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</xdr:colOff>
      <xdr:row>31</xdr:row>
      <xdr:rowOff>9525</xdr:rowOff>
    </xdr:from>
    <xdr:ext cx="180975" cy="161925"/>
    <xdr:sp>
      <xdr:nvSpPr>
        <xdr:cNvPr id="8" name="Rectangle 8"/>
        <xdr:cNvSpPr>
          <a:spLocks/>
        </xdr:cNvSpPr>
      </xdr:nvSpPr>
      <xdr:spPr>
        <a:xfrm>
          <a:off x="666750" y="5610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19050</xdr:colOff>
      <xdr:row>33</xdr:row>
      <xdr:rowOff>104775</xdr:rowOff>
    </xdr:from>
    <xdr:ext cx="180975" cy="161925"/>
    <xdr:sp>
      <xdr:nvSpPr>
        <xdr:cNvPr id="9" name="Rectangle 9"/>
        <xdr:cNvSpPr>
          <a:spLocks/>
        </xdr:cNvSpPr>
      </xdr:nvSpPr>
      <xdr:spPr>
        <a:xfrm>
          <a:off x="657225" y="60483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</xdr:colOff>
      <xdr:row>34</xdr:row>
      <xdr:rowOff>9525</xdr:rowOff>
    </xdr:from>
    <xdr:ext cx="180975" cy="161925"/>
    <xdr:sp>
      <xdr:nvSpPr>
        <xdr:cNvPr id="10" name="Rectangle 10"/>
        <xdr:cNvSpPr>
          <a:spLocks/>
        </xdr:cNvSpPr>
      </xdr:nvSpPr>
      <xdr:spPr>
        <a:xfrm>
          <a:off x="666750" y="6238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</xdr:colOff>
      <xdr:row>35</xdr:row>
      <xdr:rowOff>9525</xdr:rowOff>
    </xdr:from>
    <xdr:ext cx="180975" cy="161925"/>
    <xdr:sp>
      <xdr:nvSpPr>
        <xdr:cNvPr id="11" name="Rectangle 11"/>
        <xdr:cNvSpPr>
          <a:spLocks/>
        </xdr:cNvSpPr>
      </xdr:nvSpPr>
      <xdr:spPr>
        <a:xfrm>
          <a:off x="666750" y="6410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38</xdr:row>
      <xdr:rowOff>28575</xdr:rowOff>
    </xdr:from>
    <xdr:ext cx="180975" cy="161925"/>
    <xdr:sp>
      <xdr:nvSpPr>
        <xdr:cNvPr id="12" name="Rectangle 21"/>
        <xdr:cNvSpPr>
          <a:spLocks/>
        </xdr:cNvSpPr>
      </xdr:nvSpPr>
      <xdr:spPr>
        <a:xfrm>
          <a:off x="676275" y="69437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</xdr:colOff>
      <xdr:row>32</xdr:row>
      <xdr:rowOff>9525</xdr:rowOff>
    </xdr:from>
    <xdr:ext cx="180975" cy="161925"/>
    <xdr:sp>
      <xdr:nvSpPr>
        <xdr:cNvPr id="13" name="Rectangle 26"/>
        <xdr:cNvSpPr>
          <a:spLocks/>
        </xdr:cNvSpPr>
      </xdr:nvSpPr>
      <xdr:spPr>
        <a:xfrm>
          <a:off x="666750" y="57816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70</xdr:row>
      <xdr:rowOff>38100</xdr:rowOff>
    </xdr:from>
    <xdr:to>
      <xdr:col>18</xdr:col>
      <xdr:colOff>57150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1600200" y="12039600"/>
        <a:ext cx="99345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1830;&#24037;\&#30476;&#24037;&#26989;&#32113;&#35336;\&#24115;&#31080;&#38619;&#22411;\20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表抽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9.00390625" style="269" customWidth="1"/>
    <col min="2" max="2" width="8.625" style="269" customWidth="1"/>
    <col min="3" max="3" width="1.625" style="269" customWidth="1"/>
    <col min="4" max="4" width="9.125" style="269" customWidth="1"/>
    <col min="5" max="5" width="7.125" style="269" customWidth="1"/>
    <col min="6" max="6" width="9.125" style="45" customWidth="1"/>
    <col min="7" max="7" width="7.125" style="269" customWidth="1"/>
    <col min="8" max="8" width="12.125" style="45" customWidth="1"/>
    <col min="9" max="9" width="7.00390625" style="269" customWidth="1"/>
    <col min="10" max="10" width="12.125" style="45" customWidth="1"/>
    <col min="11" max="11" width="7.125" style="269" customWidth="1"/>
    <col min="12" max="16384" width="9.00390625" style="269" customWidth="1"/>
  </cols>
  <sheetData>
    <row r="2" spans="1:8" ht="14.25" customHeight="1">
      <c r="A2" s="265"/>
      <c r="B2" s="266" t="s">
        <v>216</v>
      </c>
      <c r="C2" s="266"/>
      <c r="D2" s="267"/>
      <c r="E2" s="267"/>
      <c r="F2" s="268"/>
      <c r="G2" s="267"/>
      <c r="H2" s="268"/>
    </row>
    <row r="3" spans="1:11" ht="12" customHeight="1">
      <c r="A3" s="265"/>
      <c r="I3" s="267"/>
      <c r="J3" s="268"/>
      <c r="K3" s="267"/>
    </row>
    <row r="4" spans="1:11" ht="14.25" customHeight="1">
      <c r="A4" s="265"/>
      <c r="B4" s="266"/>
      <c r="C4" s="266"/>
      <c r="I4" s="267"/>
      <c r="J4" s="268"/>
      <c r="K4" s="267"/>
    </row>
    <row r="5" spans="1:11" ht="12" customHeight="1">
      <c r="A5" s="265"/>
      <c r="B5" s="270"/>
      <c r="C5" s="270"/>
      <c r="D5" s="270"/>
      <c r="E5" s="270"/>
      <c r="F5" s="271"/>
      <c r="G5" s="270"/>
      <c r="H5" s="271"/>
      <c r="I5" s="270"/>
      <c r="J5" s="272"/>
      <c r="K5" s="273"/>
    </row>
    <row r="6" spans="2:11" ht="17.25" customHeight="1">
      <c r="B6" s="310" t="s">
        <v>207</v>
      </c>
      <c r="C6" s="274"/>
      <c r="D6" s="313" t="s">
        <v>1</v>
      </c>
      <c r="E6" s="314"/>
      <c r="F6" s="308" t="s">
        <v>2</v>
      </c>
      <c r="G6" s="309"/>
      <c r="H6" s="315" t="s">
        <v>209</v>
      </c>
      <c r="I6" s="316"/>
      <c r="J6" s="308" t="s">
        <v>3</v>
      </c>
      <c r="K6" s="309"/>
    </row>
    <row r="7" spans="2:11" s="265" customFormat="1" ht="15" customHeight="1">
      <c r="B7" s="311"/>
      <c r="C7" s="276"/>
      <c r="D7" s="275" t="s">
        <v>210</v>
      </c>
      <c r="E7" s="277" t="s">
        <v>9</v>
      </c>
      <c r="F7" s="275" t="s">
        <v>210</v>
      </c>
      <c r="G7" s="277" t="s">
        <v>9</v>
      </c>
      <c r="H7" s="275" t="s">
        <v>211</v>
      </c>
      <c r="I7" s="277" t="s">
        <v>9</v>
      </c>
      <c r="J7" s="277" t="s">
        <v>211</v>
      </c>
      <c r="K7" s="275" t="s">
        <v>9</v>
      </c>
    </row>
    <row r="8" spans="2:11" s="278" customFormat="1" ht="12">
      <c r="B8" s="312"/>
      <c r="C8" s="279"/>
      <c r="D8" s="280" t="s">
        <v>212</v>
      </c>
      <c r="E8" s="281" t="s">
        <v>14</v>
      </c>
      <c r="F8" s="282" t="s">
        <v>213</v>
      </c>
      <c r="G8" s="281" t="s">
        <v>14</v>
      </c>
      <c r="H8" s="283" t="s">
        <v>17</v>
      </c>
      <c r="I8" s="281" t="s">
        <v>14</v>
      </c>
      <c r="J8" s="283" t="s">
        <v>17</v>
      </c>
      <c r="K8" s="284" t="s">
        <v>14</v>
      </c>
    </row>
    <row r="9" spans="2:11" s="285" customFormat="1" ht="12" customHeight="1">
      <c r="B9" s="286" t="s">
        <v>208</v>
      </c>
      <c r="C9" s="287"/>
      <c r="D9" s="288">
        <v>18635</v>
      </c>
      <c r="E9" s="289">
        <v>-3.8</v>
      </c>
      <c r="F9" s="288">
        <v>514060</v>
      </c>
      <c r="G9" s="289">
        <v>0.6</v>
      </c>
      <c r="H9" s="288">
        <v>15202701</v>
      </c>
      <c r="I9" s="289">
        <v>9.1</v>
      </c>
      <c r="J9" s="288">
        <v>5907499</v>
      </c>
      <c r="K9" s="289">
        <v>6.6</v>
      </c>
    </row>
    <row r="10" spans="2:11" s="285" customFormat="1" ht="12" customHeight="1">
      <c r="B10" s="286">
        <v>2</v>
      </c>
      <c r="C10" s="287"/>
      <c r="D10" s="288">
        <v>19366</v>
      </c>
      <c r="E10" s="289">
        <v>3.9</v>
      </c>
      <c r="F10" s="288">
        <v>523810</v>
      </c>
      <c r="G10" s="289">
        <v>1.9</v>
      </c>
      <c r="H10" s="288">
        <v>16265222</v>
      </c>
      <c r="I10" s="289">
        <v>7</v>
      </c>
      <c r="J10" s="288">
        <v>6309484</v>
      </c>
      <c r="K10" s="289">
        <v>6.8</v>
      </c>
    </row>
    <row r="11" spans="2:11" s="285" customFormat="1" ht="12" customHeight="1">
      <c r="B11" s="286">
        <v>3</v>
      </c>
      <c r="C11" s="287"/>
      <c r="D11" s="288">
        <v>18709</v>
      </c>
      <c r="E11" s="289">
        <v>-3.4</v>
      </c>
      <c r="F11" s="288">
        <v>528845</v>
      </c>
      <c r="G11" s="289">
        <v>1</v>
      </c>
      <c r="H11" s="288">
        <v>17218708</v>
      </c>
      <c r="I11" s="289">
        <v>5.9</v>
      </c>
      <c r="J11" s="288">
        <v>6755280</v>
      </c>
      <c r="K11" s="289">
        <v>7.1</v>
      </c>
    </row>
    <row r="12" spans="2:11" s="285" customFormat="1" ht="12" customHeight="1">
      <c r="B12" s="286">
        <v>4</v>
      </c>
      <c r="C12" s="287"/>
      <c r="D12" s="288">
        <v>18096</v>
      </c>
      <c r="E12" s="289">
        <v>-3.3</v>
      </c>
      <c r="F12" s="288">
        <v>524826</v>
      </c>
      <c r="G12" s="289">
        <v>-0.8</v>
      </c>
      <c r="H12" s="288">
        <v>16810547</v>
      </c>
      <c r="I12" s="289">
        <v>-2.4</v>
      </c>
      <c r="J12" s="288">
        <v>6673936</v>
      </c>
      <c r="K12" s="289">
        <v>-1.2</v>
      </c>
    </row>
    <row r="13" spans="2:11" s="285" customFormat="1" ht="12" customHeight="1">
      <c r="B13" s="286">
        <v>5</v>
      </c>
      <c r="C13" s="287"/>
      <c r="D13" s="288">
        <v>18382</v>
      </c>
      <c r="E13" s="289">
        <v>1.6</v>
      </c>
      <c r="F13" s="288">
        <v>514853</v>
      </c>
      <c r="G13" s="289">
        <v>-1.9</v>
      </c>
      <c r="H13" s="288">
        <v>15911106</v>
      </c>
      <c r="I13" s="289">
        <v>-5.4</v>
      </c>
      <c r="J13" s="288">
        <v>6465710</v>
      </c>
      <c r="K13" s="289">
        <v>-3.1</v>
      </c>
    </row>
    <row r="14" spans="2:11" s="285" customFormat="1" ht="12" customHeight="1">
      <c r="B14" s="286">
        <v>6</v>
      </c>
      <c r="C14" s="287"/>
      <c r="D14" s="288">
        <v>17200</v>
      </c>
      <c r="E14" s="289">
        <v>-6.4</v>
      </c>
      <c r="F14" s="288">
        <v>502232</v>
      </c>
      <c r="G14" s="289">
        <v>-2.5</v>
      </c>
      <c r="H14" s="288">
        <v>15570122</v>
      </c>
      <c r="I14" s="289">
        <v>-2.1</v>
      </c>
      <c r="J14" s="288">
        <v>6413435</v>
      </c>
      <c r="K14" s="289">
        <v>-0.8</v>
      </c>
    </row>
    <row r="15" spans="2:11" s="285" customFormat="1" ht="12" customHeight="1">
      <c r="B15" s="286">
        <v>7</v>
      </c>
      <c r="C15" s="287"/>
      <c r="D15" s="288">
        <v>17479</v>
      </c>
      <c r="E15" s="289">
        <v>1.6</v>
      </c>
      <c r="F15" s="288">
        <v>495584</v>
      </c>
      <c r="G15" s="289">
        <v>-1.3</v>
      </c>
      <c r="H15" s="288">
        <v>16162954</v>
      </c>
      <c r="I15" s="289">
        <v>3.8</v>
      </c>
      <c r="J15" s="288">
        <v>6669552</v>
      </c>
      <c r="K15" s="289">
        <v>4</v>
      </c>
    </row>
    <row r="16" spans="2:11" s="285" customFormat="1" ht="12" customHeight="1">
      <c r="B16" s="286">
        <v>8</v>
      </c>
      <c r="C16" s="290"/>
      <c r="D16" s="288">
        <v>16615</v>
      </c>
      <c r="E16" s="289">
        <v>-4.9</v>
      </c>
      <c r="F16" s="288">
        <v>487605</v>
      </c>
      <c r="G16" s="289">
        <v>-1.6</v>
      </c>
      <c r="H16" s="288">
        <v>16380538</v>
      </c>
      <c r="I16" s="289">
        <v>1.3</v>
      </c>
      <c r="J16" s="288">
        <v>6755661</v>
      </c>
      <c r="K16" s="289">
        <v>1.3</v>
      </c>
    </row>
    <row r="17" spans="2:11" s="285" customFormat="1" ht="12" customHeight="1">
      <c r="B17" s="286">
        <v>9</v>
      </c>
      <c r="C17" s="291"/>
      <c r="D17" s="288">
        <v>16354</v>
      </c>
      <c r="E17" s="289">
        <v>-1.6</v>
      </c>
      <c r="F17" s="288">
        <v>486103</v>
      </c>
      <c r="G17" s="289">
        <v>-0.3</v>
      </c>
      <c r="H17" s="288">
        <v>17008724.68</v>
      </c>
      <c r="I17" s="289">
        <v>3.8</v>
      </c>
      <c r="J17" s="288">
        <v>6960748.37</v>
      </c>
      <c r="K17" s="289">
        <v>3</v>
      </c>
    </row>
    <row r="18" spans="2:11" s="285" customFormat="1" ht="12" customHeight="1">
      <c r="B18" s="286">
        <v>10</v>
      </c>
      <c r="C18" s="291"/>
      <c r="D18" s="288">
        <v>17098</v>
      </c>
      <c r="E18" s="289">
        <v>4.5</v>
      </c>
      <c r="F18" s="288">
        <v>486036</v>
      </c>
      <c r="G18" s="289">
        <v>0</v>
      </c>
      <c r="H18" s="288">
        <v>16341886.16</v>
      </c>
      <c r="I18" s="289">
        <v>-3.9</v>
      </c>
      <c r="J18" s="288">
        <v>6747734.72</v>
      </c>
      <c r="K18" s="289">
        <v>-3.1</v>
      </c>
    </row>
    <row r="19" spans="2:11" s="285" customFormat="1" ht="12" customHeight="1">
      <c r="B19" s="286">
        <v>11</v>
      </c>
      <c r="C19" s="291"/>
      <c r="D19" s="288">
        <v>15781</v>
      </c>
      <c r="E19" s="289">
        <v>-7.7</v>
      </c>
      <c r="F19" s="288">
        <v>467232</v>
      </c>
      <c r="G19" s="292">
        <v>-3.9</v>
      </c>
      <c r="H19" s="288">
        <v>15912186.73</v>
      </c>
      <c r="I19" s="289">
        <v>-2.6</v>
      </c>
      <c r="J19" s="288">
        <v>6662515.49</v>
      </c>
      <c r="K19" s="289">
        <v>-1.3</v>
      </c>
    </row>
    <row r="20" spans="2:11" s="285" customFormat="1" ht="12" customHeight="1">
      <c r="B20" s="286">
        <v>12</v>
      </c>
      <c r="C20" s="291"/>
      <c r="D20" s="288">
        <v>15736</v>
      </c>
      <c r="E20" s="289">
        <v>-0.3</v>
      </c>
      <c r="F20" s="288">
        <v>461184</v>
      </c>
      <c r="G20" s="293">
        <v>-1.3</v>
      </c>
      <c r="H20" s="288">
        <v>16610775.52</v>
      </c>
      <c r="I20" s="289">
        <v>4.4</v>
      </c>
      <c r="J20" s="288">
        <v>6793235.42</v>
      </c>
      <c r="K20" s="289">
        <v>2</v>
      </c>
    </row>
    <row r="21" spans="2:11" s="285" customFormat="1" ht="12" customHeight="1">
      <c r="B21" s="286">
        <v>13</v>
      </c>
      <c r="C21" s="291"/>
      <c r="D21" s="288">
        <v>14630</v>
      </c>
      <c r="E21" s="289">
        <v>-7</v>
      </c>
      <c r="F21" s="288">
        <v>455455</v>
      </c>
      <c r="G21" s="292">
        <v>-1.2</v>
      </c>
      <c r="H21" s="288">
        <v>16186259.43</v>
      </c>
      <c r="I21" s="289">
        <v>-2.6</v>
      </c>
      <c r="J21" s="288">
        <v>6438066</v>
      </c>
      <c r="K21" s="289">
        <v>-5.2</v>
      </c>
    </row>
    <row r="22" spans="2:11" s="285" customFormat="1" ht="12" customHeight="1">
      <c r="B22" s="286">
        <v>14</v>
      </c>
      <c r="C22" s="291"/>
      <c r="D22" s="288">
        <v>13730</v>
      </c>
      <c r="E22" s="289">
        <v>-6</v>
      </c>
      <c r="F22" s="288">
        <v>437004</v>
      </c>
      <c r="G22" s="292">
        <v>-3.8</v>
      </c>
      <c r="H22" s="288">
        <v>16185059.91</v>
      </c>
      <c r="I22" s="289">
        <v>0.2</v>
      </c>
      <c r="J22" s="288">
        <v>6712574.06</v>
      </c>
      <c r="K22" s="289">
        <v>4.7</v>
      </c>
    </row>
    <row r="23" spans="2:11" s="285" customFormat="1" ht="12" customHeight="1">
      <c r="B23" s="286">
        <v>15</v>
      </c>
      <c r="C23" s="291"/>
      <c r="D23" s="288">
        <v>13922</v>
      </c>
      <c r="E23" s="289">
        <v>1.4</v>
      </c>
      <c r="F23" s="288">
        <v>433906</v>
      </c>
      <c r="G23" s="293">
        <v>-0.7</v>
      </c>
      <c r="H23" s="288">
        <v>15963845.83</v>
      </c>
      <c r="I23" s="289">
        <v>-1.4</v>
      </c>
      <c r="J23" s="288">
        <v>6400369.65</v>
      </c>
      <c r="K23" s="289">
        <v>-4.7</v>
      </c>
    </row>
    <row r="24" spans="2:11" s="285" customFormat="1" ht="12" customHeight="1">
      <c r="B24" s="286">
        <v>16</v>
      </c>
      <c r="C24" s="291"/>
      <c r="D24" s="288">
        <v>12947</v>
      </c>
      <c r="E24" s="289">
        <v>-7</v>
      </c>
      <c r="F24" s="288">
        <v>433061</v>
      </c>
      <c r="G24" s="293">
        <v>-0.2</v>
      </c>
      <c r="H24" s="294">
        <v>16699764.28</v>
      </c>
      <c r="I24" s="289">
        <v>4.6</v>
      </c>
      <c r="J24" s="288">
        <v>6593738.56</v>
      </c>
      <c r="K24" s="289">
        <v>3</v>
      </c>
    </row>
    <row r="25" spans="2:11" s="285" customFormat="1" ht="12" customHeight="1">
      <c r="B25" s="286">
        <v>17</v>
      </c>
      <c r="C25" s="291"/>
      <c r="D25" s="294">
        <v>13228</v>
      </c>
      <c r="E25" s="289">
        <v>2.2</v>
      </c>
      <c r="F25" s="294">
        <v>441562</v>
      </c>
      <c r="G25" s="295">
        <v>2</v>
      </c>
      <c r="H25" s="294">
        <v>17322744.34</v>
      </c>
      <c r="I25" s="289">
        <v>3.7</v>
      </c>
      <c r="J25" s="294">
        <v>6738474.83</v>
      </c>
      <c r="K25" s="289">
        <v>2.2</v>
      </c>
    </row>
    <row r="26" spans="2:11" s="285" customFormat="1" ht="12" customHeight="1">
      <c r="B26" s="286">
        <v>18</v>
      </c>
      <c r="C26" s="296"/>
      <c r="D26" s="294">
        <v>12525</v>
      </c>
      <c r="E26" s="297">
        <v>-5.3</v>
      </c>
      <c r="F26" s="294">
        <v>446948</v>
      </c>
      <c r="G26" s="297">
        <v>1.2</v>
      </c>
      <c r="H26" s="294">
        <v>18234667</v>
      </c>
      <c r="I26" s="297">
        <v>5.3</v>
      </c>
      <c r="J26" s="294">
        <v>6923274</v>
      </c>
      <c r="K26" s="297">
        <v>2.7</v>
      </c>
    </row>
    <row r="27" spans="2:11" s="285" customFormat="1" ht="12" customHeight="1">
      <c r="B27" s="286">
        <v>19</v>
      </c>
      <c r="C27" s="291"/>
      <c r="D27" s="294">
        <v>12427</v>
      </c>
      <c r="E27" s="297">
        <v>-0.8</v>
      </c>
      <c r="F27" s="294">
        <v>457695</v>
      </c>
      <c r="G27" s="297">
        <v>2.4</v>
      </c>
      <c r="H27" s="294">
        <v>19410264</v>
      </c>
      <c r="I27" s="297">
        <v>6.4</v>
      </c>
      <c r="J27" s="294">
        <v>7117065</v>
      </c>
      <c r="K27" s="297">
        <v>2.8</v>
      </c>
    </row>
    <row r="28" spans="2:11" s="285" customFormat="1" ht="12" customHeight="1">
      <c r="B28" s="286">
        <v>20</v>
      </c>
      <c r="C28" s="291"/>
      <c r="D28" s="294">
        <v>12535</v>
      </c>
      <c r="E28" s="297">
        <v>0.9</v>
      </c>
      <c r="F28" s="294">
        <v>446577</v>
      </c>
      <c r="G28" s="297">
        <v>-2.4</v>
      </c>
      <c r="H28" s="294">
        <v>19177718</v>
      </c>
      <c r="I28" s="297">
        <v>-1.2</v>
      </c>
      <c r="J28" s="294">
        <v>6858635</v>
      </c>
      <c r="K28" s="297">
        <v>-3.6</v>
      </c>
    </row>
    <row r="29" spans="2:11" s="285" customFormat="1" ht="12" customHeight="1">
      <c r="B29" s="286" t="s">
        <v>214</v>
      </c>
      <c r="C29" s="291"/>
      <c r="D29" s="294">
        <v>11266</v>
      </c>
      <c r="E29" s="297">
        <v>-10.1</v>
      </c>
      <c r="F29" s="294">
        <v>411551</v>
      </c>
      <c r="G29" s="297">
        <v>-7.8</v>
      </c>
      <c r="H29" s="294">
        <v>15050953</v>
      </c>
      <c r="I29" s="297">
        <v>-21.5</v>
      </c>
      <c r="J29" s="294">
        <v>5749816</v>
      </c>
      <c r="K29" s="297">
        <v>-16.2</v>
      </c>
    </row>
    <row r="30" spans="2:11" s="285" customFormat="1" ht="12" customHeight="1">
      <c r="B30" s="286" t="s">
        <v>83</v>
      </c>
      <c r="C30" s="291"/>
      <c r="D30" s="294">
        <v>10768</v>
      </c>
      <c r="E30" s="297">
        <v>-4.4</v>
      </c>
      <c r="F30" s="294">
        <v>409030</v>
      </c>
      <c r="G30" s="297">
        <v>-0.6</v>
      </c>
      <c r="H30" s="294">
        <v>15793109</v>
      </c>
      <c r="I30" s="297">
        <v>4.9</v>
      </c>
      <c r="J30" s="294">
        <v>5982464</v>
      </c>
      <c r="K30" s="297">
        <v>4</v>
      </c>
    </row>
    <row r="31" spans="2:11" s="285" customFormat="1" ht="12" customHeight="1">
      <c r="B31" s="286" t="s">
        <v>84</v>
      </c>
      <c r="C31" s="298"/>
      <c r="D31" s="299">
        <v>11194</v>
      </c>
      <c r="E31" s="297">
        <v>4</v>
      </c>
      <c r="F31" s="299">
        <v>396465</v>
      </c>
      <c r="G31" s="297">
        <v>-3.1</v>
      </c>
      <c r="H31" s="299">
        <v>14949739</v>
      </c>
      <c r="I31" s="297">
        <v>-5.3</v>
      </c>
      <c r="J31" s="299">
        <v>5651737</v>
      </c>
      <c r="K31" s="297">
        <v>-5.5</v>
      </c>
    </row>
    <row r="32" spans="2:11" s="285" customFormat="1" ht="12" customHeight="1">
      <c r="B32" s="286" t="s">
        <v>215</v>
      </c>
      <c r="C32" s="291"/>
      <c r="D32" s="294">
        <v>10431</v>
      </c>
      <c r="E32" s="297">
        <v>-6.8</v>
      </c>
      <c r="F32" s="294">
        <v>393687</v>
      </c>
      <c r="G32" s="297">
        <v>-0.7</v>
      </c>
      <c r="H32" s="294">
        <v>15707724</v>
      </c>
      <c r="I32" s="297">
        <v>5.1</v>
      </c>
      <c r="J32" s="294">
        <v>5903797</v>
      </c>
      <c r="K32" s="297">
        <v>4.5</v>
      </c>
    </row>
    <row r="33" spans="2:11" s="285" customFormat="1" ht="12" customHeight="1">
      <c r="B33" s="300" t="s">
        <v>85</v>
      </c>
      <c r="C33" s="300"/>
      <c r="D33" s="301">
        <v>10037</v>
      </c>
      <c r="E33" s="302">
        <v>-3.8</v>
      </c>
      <c r="F33" s="303">
        <v>388877</v>
      </c>
      <c r="G33" s="302">
        <v>-1.2</v>
      </c>
      <c r="H33" s="303">
        <v>15699130.99</v>
      </c>
      <c r="I33" s="302">
        <v>-0.1</v>
      </c>
      <c r="J33" s="303">
        <v>5993632.01</v>
      </c>
      <c r="K33" s="302">
        <v>1.5</v>
      </c>
    </row>
    <row r="34" spans="2:11" s="305" customFormat="1" ht="12" customHeight="1">
      <c r="B34" s="304"/>
      <c r="C34" s="286"/>
      <c r="D34" s="294"/>
      <c r="E34" s="297"/>
      <c r="F34" s="294"/>
      <c r="G34" s="297"/>
      <c r="H34" s="294"/>
      <c r="I34" s="297"/>
      <c r="J34" s="294"/>
      <c r="K34" s="297"/>
    </row>
    <row r="35" s="306" customFormat="1" ht="12.75" customHeight="1"/>
    <row r="36" spans="2:11" s="306" customFormat="1" ht="12.75" customHeight="1">
      <c r="B36" s="304"/>
      <c r="C36" s="307"/>
      <c r="D36" s="294"/>
      <c r="E36" s="297"/>
      <c r="F36" s="294"/>
      <c r="G36" s="297"/>
      <c r="H36" s="294"/>
      <c r="I36" s="297"/>
      <c r="J36" s="294"/>
      <c r="K36" s="297"/>
    </row>
  </sheetData>
  <mergeCells count="5">
    <mergeCell ref="J6:K6"/>
    <mergeCell ref="B6:B8"/>
    <mergeCell ref="F6:G6"/>
    <mergeCell ref="D6:E6"/>
    <mergeCell ref="H6:I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R79"/>
  <sheetViews>
    <sheetView workbookViewId="0" topLeftCell="A1">
      <pane xSplit="2" ySplit="5" topLeftCell="C52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50" bestFit="1" customWidth="1"/>
    <col min="4" max="4" width="7.625" style="3" customWidth="1"/>
    <col min="5" max="5" width="7.625" style="60" customWidth="1"/>
    <col min="6" max="6" width="7.625" style="3" customWidth="1"/>
    <col min="7" max="7" width="7.625" style="60" customWidth="1"/>
    <col min="8" max="8" width="9.625" style="3" customWidth="1"/>
    <col min="9" max="9" width="7.625" style="60" customWidth="1"/>
    <col min="10" max="10" width="9.625" style="3" customWidth="1"/>
    <col min="11" max="11" width="7.625" style="60" customWidth="1"/>
    <col min="12" max="12" width="9.625" style="3" customWidth="1"/>
    <col min="13" max="13" width="7.625" style="60" customWidth="1"/>
    <col min="14" max="14" width="9.625" style="3" customWidth="1"/>
    <col min="15" max="15" width="7.625" style="60" customWidth="1"/>
    <col min="18" max="18" width="10.50390625" style="0" bestFit="1" customWidth="1"/>
    <col min="27" max="27" width="8.75390625" style="0" customWidth="1"/>
  </cols>
  <sheetData>
    <row r="1" spans="1:14" ht="13.5" customHeight="1">
      <c r="A1" s="321"/>
      <c r="C1" s="150" t="s">
        <v>117</v>
      </c>
      <c r="D1" s="11"/>
      <c r="E1" s="59"/>
      <c r="F1" s="2"/>
      <c r="G1" s="59"/>
      <c r="H1" s="2"/>
      <c r="I1" s="59"/>
      <c r="J1" s="2"/>
      <c r="K1" s="59"/>
      <c r="L1" s="2"/>
      <c r="N1" s="2"/>
    </row>
    <row r="2" ht="13.5">
      <c r="A2" s="321"/>
    </row>
    <row r="3" spans="1:15" ht="13.5">
      <c r="A3" s="321"/>
      <c r="C3" s="151" t="s">
        <v>0</v>
      </c>
      <c r="D3" s="4" t="s">
        <v>1</v>
      </c>
      <c r="E3" s="61"/>
      <c r="F3" s="4" t="s">
        <v>2</v>
      </c>
      <c r="G3" s="61"/>
      <c r="H3" s="4" t="s">
        <v>118</v>
      </c>
      <c r="I3" s="68"/>
      <c r="J3" s="53" t="s">
        <v>3</v>
      </c>
      <c r="K3" s="61"/>
      <c r="L3" s="4" t="s">
        <v>4</v>
      </c>
      <c r="M3" s="61"/>
      <c r="N3" s="4" t="s">
        <v>5</v>
      </c>
      <c r="O3" s="61"/>
    </row>
    <row r="4" spans="1:17" ht="13.5">
      <c r="A4" s="321"/>
      <c r="C4" s="116"/>
      <c r="D4" s="5" t="s">
        <v>119</v>
      </c>
      <c r="E4" s="62"/>
      <c r="F4" s="5" t="s">
        <v>6</v>
      </c>
      <c r="G4" s="62"/>
      <c r="H4" s="5" t="s">
        <v>6</v>
      </c>
      <c r="I4" s="69"/>
      <c r="J4" s="54" t="s">
        <v>6</v>
      </c>
      <c r="K4" s="62"/>
      <c r="L4" s="5" t="s">
        <v>7</v>
      </c>
      <c r="M4" s="62"/>
      <c r="N4" s="5" t="s">
        <v>7</v>
      </c>
      <c r="O4" s="62"/>
      <c r="Q4" t="s">
        <v>112</v>
      </c>
    </row>
    <row r="5" spans="1:18" ht="13.5">
      <c r="A5" s="321"/>
      <c r="C5" s="116" t="s">
        <v>8</v>
      </c>
      <c r="D5" s="6"/>
      <c r="E5" s="63" t="s">
        <v>9</v>
      </c>
      <c r="F5" s="6"/>
      <c r="G5" s="63" t="s">
        <v>9</v>
      </c>
      <c r="H5" s="30"/>
      <c r="I5" s="70" t="s">
        <v>9</v>
      </c>
      <c r="J5" s="6"/>
      <c r="K5" s="63" t="s">
        <v>9</v>
      </c>
      <c r="L5" s="6"/>
      <c r="M5" s="63" t="s">
        <v>9</v>
      </c>
      <c r="N5" s="6"/>
      <c r="O5" s="63" t="s">
        <v>9</v>
      </c>
      <c r="P5" s="100"/>
      <c r="Q5" s="101" t="s">
        <v>113</v>
      </c>
      <c r="R5" s="102" t="s">
        <v>114</v>
      </c>
    </row>
    <row r="6" spans="1:18" ht="13.5">
      <c r="A6" s="321"/>
      <c r="C6" s="151"/>
      <c r="D6" s="7"/>
      <c r="E6" s="64" t="s">
        <v>70</v>
      </c>
      <c r="F6" s="31" t="s">
        <v>71</v>
      </c>
      <c r="G6" s="67" t="s">
        <v>70</v>
      </c>
      <c r="H6" s="31" t="s">
        <v>72</v>
      </c>
      <c r="I6" s="67" t="s">
        <v>70</v>
      </c>
      <c r="J6" s="31" t="s">
        <v>72</v>
      </c>
      <c r="K6" s="67" t="s">
        <v>70</v>
      </c>
      <c r="L6" s="31" t="s">
        <v>72</v>
      </c>
      <c r="M6" s="67" t="s">
        <v>70</v>
      </c>
      <c r="N6" s="31" t="s">
        <v>72</v>
      </c>
      <c r="O6" s="67" t="s">
        <v>70</v>
      </c>
      <c r="P6" s="98"/>
      <c r="Q6" s="27"/>
      <c r="R6" s="99"/>
    </row>
    <row r="7" spans="1:18" ht="13.5">
      <c r="A7" s="321"/>
      <c r="C7" s="116" t="s">
        <v>120</v>
      </c>
      <c r="D7" s="107">
        <v>1397</v>
      </c>
      <c r="E7" s="108"/>
      <c r="F7" s="109">
        <v>46482</v>
      </c>
      <c r="G7" s="110"/>
      <c r="H7" s="109">
        <v>670.18752</v>
      </c>
      <c r="I7" s="110"/>
      <c r="J7" s="109"/>
      <c r="K7" s="110"/>
      <c r="L7" s="109"/>
      <c r="M7" s="110"/>
      <c r="N7" s="109"/>
      <c r="O7" s="110"/>
      <c r="P7" s="98"/>
      <c r="Q7" s="104">
        <v>670.18752</v>
      </c>
      <c r="R7" s="118">
        <f aca="true" t="shared" si="0" ref="R7:R38">Q7/1000000</f>
        <v>0.0006701875199999999</v>
      </c>
    </row>
    <row r="8" spans="1:18" ht="13.5">
      <c r="A8" s="321"/>
      <c r="C8" s="10">
        <v>21</v>
      </c>
      <c r="D8" s="9">
        <v>3011</v>
      </c>
      <c r="E8" s="112">
        <f aca="true" t="shared" si="1" ref="E8:E37">(D8/D7-1)*100</f>
        <v>115.53328561202578</v>
      </c>
      <c r="F8" s="113">
        <v>103019</v>
      </c>
      <c r="G8" s="114">
        <f aca="true" t="shared" si="2" ref="G8:G38">(F8/F7-1)*100</f>
        <v>121.63202960285702</v>
      </c>
      <c r="H8" s="113">
        <v>2785.492822</v>
      </c>
      <c r="I8" s="114">
        <f aca="true" t="shared" si="3" ref="I8:I37">(H8/H7-1)*100</f>
        <v>315.6288708569208</v>
      </c>
      <c r="J8" s="113"/>
      <c r="K8" s="114"/>
      <c r="L8" s="113"/>
      <c r="M8" s="114"/>
      <c r="N8" s="113"/>
      <c r="O8" s="114"/>
      <c r="P8" s="115"/>
      <c r="Q8" s="104">
        <v>2785.492822</v>
      </c>
      <c r="R8" s="91">
        <f t="shared" si="0"/>
        <v>0.0027854928220000003</v>
      </c>
    </row>
    <row r="9" spans="1:18" ht="13.5">
      <c r="A9" s="321"/>
      <c r="C9" s="10">
        <v>22</v>
      </c>
      <c r="D9" s="9">
        <v>4278</v>
      </c>
      <c r="E9" s="112">
        <f t="shared" si="1"/>
        <v>42.07904350714049</v>
      </c>
      <c r="F9" s="113">
        <v>116329</v>
      </c>
      <c r="G9" s="114">
        <f t="shared" si="2"/>
        <v>12.919946805929005</v>
      </c>
      <c r="H9" s="113">
        <v>2126.225053</v>
      </c>
      <c r="I9" s="114">
        <f t="shared" si="3"/>
        <v>-23.667904070441725</v>
      </c>
      <c r="J9" s="113"/>
      <c r="K9" s="114"/>
      <c r="L9" s="113"/>
      <c r="M9" s="114"/>
      <c r="N9" s="113"/>
      <c r="O9" s="114"/>
      <c r="P9" s="115"/>
      <c r="Q9" s="104">
        <v>2126.225053</v>
      </c>
      <c r="R9" s="91">
        <f t="shared" si="0"/>
        <v>0.002126225053</v>
      </c>
    </row>
    <row r="10" spans="1:18" ht="13.5">
      <c r="A10" s="321"/>
      <c r="C10" s="10">
        <v>23</v>
      </c>
      <c r="D10" s="9">
        <v>4360</v>
      </c>
      <c r="E10" s="112">
        <f t="shared" si="1"/>
        <v>1.9167835437120084</v>
      </c>
      <c r="F10" s="113">
        <v>127850</v>
      </c>
      <c r="G10" s="114">
        <f t="shared" si="2"/>
        <v>9.903807305143175</v>
      </c>
      <c r="H10" s="113">
        <v>27850.392</v>
      </c>
      <c r="I10" s="114">
        <f t="shared" si="3"/>
        <v>1209.8515587851084</v>
      </c>
      <c r="J10" s="113"/>
      <c r="K10" s="114"/>
      <c r="L10" s="113"/>
      <c r="M10" s="114"/>
      <c r="N10" s="113"/>
      <c r="O10" s="114"/>
      <c r="P10" s="115"/>
      <c r="Q10" s="104">
        <v>27850.392</v>
      </c>
      <c r="R10" s="91">
        <f t="shared" si="0"/>
        <v>0.027850391999999998</v>
      </c>
    </row>
    <row r="11" spans="1:18" ht="13.5">
      <c r="A11" s="321"/>
      <c r="C11" s="10">
        <v>24</v>
      </c>
      <c r="D11" s="9">
        <v>4510</v>
      </c>
      <c r="E11" s="112">
        <f t="shared" si="1"/>
        <v>3.4403669724770714</v>
      </c>
      <c r="F11" s="113">
        <v>120249</v>
      </c>
      <c r="G11" s="114">
        <f t="shared" si="2"/>
        <v>-5.94524833789597</v>
      </c>
      <c r="H11" s="113">
        <v>57229.396</v>
      </c>
      <c r="I11" s="114">
        <f t="shared" si="3"/>
        <v>105.48865524047204</v>
      </c>
      <c r="J11" s="113"/>
      <c r="K11" s="114"/>
      <c r="L11" s="113"/>
      <c r="M11" s="114"/>
      <c r="N11" s="113"/>
      <c r="O11" s="114"/>
      <c r="P11" s="115"/>
      <c r="Q11" s="104">
        <v>57229.396</v>
      </c>
      <c r="R11" s="91">
        <f t="shared" si="0"/>
        <v>0.057229396</v>
      </c>
    </row>
    <row r="12" spans="1:18" ht="13.5">
      <c r="A12" s="321"/>
      <c r="C12" s="10" t="s">
        <v>121</v>
      </c>
      <c r="D12" s="9">
        <v>5965</v>
      </c>
      <c r="E12" s="112">
        <f t="shared" si="1"/>
        <v>32.26164079822615</v>
      </c>
      <c r="F12" s="113">
        <v>132514</v>
      </c>
      <c r="G12" s="114">
        <f t="shared" si="2"/>
        <v>10.199669020116598</v>
      </c>
      <c r="H12" s="113">
        <v>84127.574</v>
      </c>
      <c r="I12" s="114">
        <f t="shared" si="3"/>
        <v>47.00063233237686</v>
      </c>
      <c r="J12" s="113"/>
      <c r="K12" s="114"/>
      <c r="L12" s="113"/>
      <c r="M12" s="114"/>
      <c r="N12" s="113"/>
      <c r="O12" s="114"/>
      <c r="P12" s="115"/>
      <c r="Q12" s="104">
        <v>84127.574</v>
      </c>
      <c r="R12" s="91">
        <f t="shared" si="0"/>
        <v>0.084127574</v>
      </c>
    </row>
    <row r="13" spans="1:18" ht="13.5">
      <c r="A13" s="321"/>
      <c r="C13" s="10">
        <v>26</v>
      </c>
      <c r="D13" s="9">
        <v>6290</v>
      </c>
      <c r="E13" s="112">
        <f t="shared" si="1"/>
        <v>5.448449287510471</v>
      </c>
      <c r="F13" s="113">
        <v>147149</v>
      </c>
      <c r="G13" s="114">
        <f t="shared" si="2"/>
        <v>11.044116093393907</v>
      </c>
      <c r="H13" s="113">
        <v>141350.826</v>
      </c>
      <c r="I13" s="114">
        <f t="shared" si="3"/>
        <v>68.0196150669934</v>
      </c>
      <c r="J13" s="113"/>
      <c r="K13" s="114"/>
      <c r="L13" s="113"/>
      <c r="M13" s="114"/>
      <c r="N13" s="113"/>
      <c r="O13" s="114"/>
      <c r="P13" s="115"/>
      <c r="Q13" s="104">
        <v>141350.826</v>
      </c>
      <c r="R13" s="91">
        <f t="shared" si="0"/>
        <v>0.141350826</v>
      </c>
    </row>
    <row r="14" spans="1:18" ht="13.5">
      <c r="A14" s="321"/>
      <c r="C14" s="10">
        <v>27</v>
      </c>
      <c r="D14" s="9">
        <v>6261</v>
      </c>
      <c r="E14" s="112">
        <f t="shared" si="1"/>
        <v>-0.4610492845786962</v>
      </c>
      <c r="F14" s="113">
        <v>153747</v>
      </c>
      <c r="G14" s="114">
        <f t="shared" si="2"/>
        <v>4.483890478358665</v>
      </c>
      <c r="H14" s="113">
        <v>165307.115</v>
      </c>
      <c r="I14" s="114">
        <f t="shared" si="3"/>
        <v>16.948106833135856</v>
      </c>
      <c r="J14" s="113"/>
      <c r="K14" s="114"/>
      <c r="L14" s="113"/>
      <c r="M14" s="114"/>
      <c r="N14" s="113"/>
      <c r="O14" s="114"/>
      <c r="P14" s="115"/>
      <c r="Q14" s="104">
        <v>165307.115</v>
      </c>
      <c r="R14" s="91">
        <f t="shared" si="0"/>
        <v>0.165307115</v>
      </c>
    </row>
    <row r="15" spans="1:18" ht="13.5">
      <c r="A15" s="321"/>
      <c r="C15" s="10">
        <v>28</v>
      </c>
      <c r="D15" s="9">
        <v>6595</v>
      </c>
      <c r="E15" s="112">
        <f t="shared" si="1"/>
        <v>5.334611084491292</v>
      </c>
      <c r="F15" s="113">
        <v>167660</v>
      </c>
      <c r="G15" s="114">
        <f t="shared" si="2"/>
        <v>9.049282262418124</v>
      </c>
      <c r="H15" s="113">
        <v>211496.968</v>
      </c>
      <c r="I15" s="114">
        <f t="shared" si="3"/>
        <v>27.941842067717417</v>
      </c>
      <c r="J15" s="113"/>
      <c r="K15" s="114"/>
      <c r="L15" s="113"/>
      <c r="M15" s="114"/>
      <c r="N15" s="113"/>
      <c r="O15" s="114"/>
      <c r="P15" s="115"/>
      <c r="Q15" s="104">
        <v>211496.968</v>
      </c>
      <c r="R15" s="91">
        <f t="shared" si="0"/>
        <v>0.21149696799999998</v>
      </c>
    </row>
    <row r="16" spans="1:18" ht="13.5">
      <c r="A16" s="321"/>
      <c r="C16" s="10">
        <v>29</v>
      </c>
      <c r="D16" s="9">
        <v>7218</v>
      </c>
      <c r="E16" s="112">
        <f t="shared" si="1"/>
        <v>9.446550416982568</v>
      </c>
      <c r="F16" s="113">
        <v>178013</v>
      </c>
      <c r="G16" s="114">
        <f t="shared" si="2"/>
        <v>6.174997017774064</v>
      </c>
      <c r="H16" s="113">
        <v>236471.719</v>
      </c>
      <c r="I16" s="114">
        <f t="shared" si="3"/>
        <v>11.808562191775728</v>
      </c>
      <c r="J16" s="113"/>
      <c r="K16" s="114"/>
      <c r="L16" s="113"/>
      <c r="M16" s="114"/>
      <c r="N16" s="113"/>
      <c r="O16" s="114"/>
      <c r="P16" s="115"/>
      <c r="Q16" s="104">
        <v>236471.719</v>
      </c>
      <c r="R16" s="91">
        <f t="shared" si="0"/>
        <v>0.23647171900000002</v>
      </c>
    </row>
    <row r="17" spans="1:18" ht="13.5">
      <c r="A17" s="321"/>
      <c r="C17" s="10">
        <v>30</v>
      </c>
      <c r="D17" s="9">
        <v>7217</v>
      </c>
      <c r="E17" s="112">
        <f t="shared" si="1"/>
        <v>-0.013854253255751736</v>
      </c>
      <c r="F17" s="113">
        <v>184952</v>
      </c>
      <c r="G17" s="114">
        <f t="shared" si="2"/>
        <v>3.898029919163215</v>
      </c>
      <c r="H17" s="113">
        <v>252214.447</v>
      </c>
      <c r="I17" s="114">
        <f t="shared" si="3"/>
        <v>6.65734070297006</v>
      </c>
      <c r="J17" s="113"/>
      <c r="K17" s="114"/>
      <c r="L17" s="113"/>
      <c r="M17" s="114"/>
      <c r="N17" s="113"/>
      <c r="O17" s="114"/>
      <c r="P17" s="115"/>
      <c r="Q17" s="104">
        <v>252214.447</v>
      </c>
      <c r="R17" s="91">
        <f t="shared" si="0"/>
        <v>0.252214447</v>
      </c>
    </row>
    <row r="18" spans="1:18" ht="13.5">
      <c r="A18" s="321"/>
      <c r="C18" s="10">
        <v>31</v>
      </c>
      <c r="D18" s="9">
        <v>7577</v>
      </c>
      <c r="E18" s="112">
        <f t="shared" si="1"/>
        <v>4.988222253013719</v>
      </c>
      <c r="F18" s="113">
        <v>204537</v>
      </c>
      <c r="G18" s="114">
        <f t="shared" si="2"/>
        <v>10.58923396340672</v>
      </c>
      <c r="H18" s="113">
        <v>307430.831</v>
      </c>
      <c r="I18" s="114">
        <f t="shared" si="3"/>
        <v>21.89263329550668</v>
      </c>
      <c r="J18" s="113"/>
      <c r="K18" s="114"/>
      <c r="L18" s="113"/>
      <c r="M18" s="114"/>
      <c r="N18" s="113"/>
      <c r="O18" s="114"/>
      <c r="P18" s="115"/>
      <c r="Q18" s="104">
        <v>307430.831</v>
      </c>
      <c r="R18" s="91">
        <f t="shared" si="0"/>
        <v>0.307430831</v>
      </c>
    </row>
    <row r="19" spans="1:18" ht="13.5">
      <c r="A19" s="321"/>
      <c r="C19" s="10">
        <v>32</v>
      </c>
      <c r="D19" s="9">
        <v>8054</v>
      </c>
      <c r="E19" s="112">
        <f t="shared" si="1"/>
        <v>6.2953675597202</v>
      </c>
      <c r="F19" s="113">
        <v>219808</v>
      </c>
      <c r="G19" s="114">
        <f t="shared" si="2"/>
        <v>7.466130822296213</v>
      </c>
      <c r="H19" s="113">
        <v>365013.825</v>
      </c>
      <c r="I19" s="114">
        <f t="shared" si="3"/>
        <v>18.730390121477434</v>
      </c>
      <c r="J19" s="113"/>
      <c r="K19" s="114"/>
      <c r="L19" s="113"/>
      <c r="M19" s="114"/>
      <c r="N19" s="113"/>
      <c r="O19" s="114"/>
      <c r="P19" s="115"/>
      <c r="Q19" s="104">
        <v>365013.825</v>
      </c>
      <c r="R19" s="91">
        <f t="shared" si="0"/>
        <v>0.365013825</v>
      </c>
    </row>
    <row r="20" spans="1:18" ht="13.5">
      <c r="A20" s="321"/>
      <c r="C20" s="10">
        <v>33</v>
      </c>
      <c r="D20" s="9">
        <v>7724</v>
      </c>
      <c r="E20" s="112">
        <f t="shared" si="1"/>
        <v>-4.097342935187487</v>
      </c>
      <c r="F20" s="113">
        <v>221548</v>
      </c>
      <c r="G20" s="114">
        <f t="shared" si="2"/>
        <v>0.7915999417673625</v>
      </c>
      <c r="H20" s="113">
        <v>365770.719</v>
      </c>
      <c r="I20" s="114">
        <f t="shared" si="3"/>
        <v>0.20736036504918065</v>
      </c>
      <c r="J20" s="113"/>
      <c r="K20" s="114"/>
      <c r="L20" s="113"/>
      <c r="M20" s="114"/>
      <c r="N20" s="113"/>
      <c r="O20" s="114"/>
      <c r="P20" s="115"/>
      <c r="Q20" s="104">
        <v>365770.719</v>
      </c>
      <c r="R20" s="91">
        <f t="shared" si="0"/>
        <v>0.36577071899999997</v>
      </c>
    </row>
    <row r="21" spans="1:18" ht="13.5">
      <c r="A21" s="321"/>
      <c r="C21" s="10">
        <v>34</v>
      </c>
      <c r="D21" s="9">
        <v>7942</v>
      </c>
      <c r="E21" s="112">
        <f t="shared" si="1"/>
        <v>2.8223718280683485</v>
      </c>
      <c r="F21" s="113">
        <v>248753</v>
      </c>
      <c r="G21" s="114">
        <f t="shared" si="2"/>
        <v>12.279506021268528</v>
      </c>
      <c r="H21" s="113">
        <v>447116.504</v>
      </c>
      <c r="I21" s="114">
        <f t="shared" si="3"/>
        <v>22.239556305216457</v>
      </c>
      <c r="J21" s="113"/>
      <c r="K21" s="114"/>
      <c r="L21" s="113"/>
      <c r="M21" s="114"/>
      <c r="N21" s="113"/>
      <c r="O21" s="114"/>
      <c r="P21" s="115"/>
      <c r="Q21" s="104">
        <v>447116.504</v>
      </c>
      <c r="R21" s="91">
        <f t="shared" si="0"/>
        <v>0.447116504</v>
      </c>
    </row>
    <row r="22" spans="1:18" ht="13.5">
      <c r="A22" s="321"/>
      <c r="C22" s="10">
        <v>35</v>
      </c>
      <c r="D22" s="9">
        <v>9157</v>
      </c>
      <c r="E22" s="112">
        <f t="shared" si="1"/>
        <v>15.298413497859475</v>
      </c>
      <c r="F22" s="113">
        <v>286751</v>
      </c>
      <c r="G22" s="114">
        <f t="shared" si="2"/>
        <v>15.275393663594006</v>
      </c>
      <c r="H22" s="113">
        <v>599230.3</v>
      </c>
      <c r="I22" s="114">
        <f t="shared" si="3"/>
        <v>34.02106489900449</v>
      </c>
      <c r="J22" s="113"/>
      <c r="K22" s="114"/>
      <c r="L22" s="113"/>
      <c r="M22" s="114"/>
      <c r="N22" s="113"/>
      <c r="O22" s="114"/>
      <c r="P22" s="115"/>
      <c r="Q22" s="104">
        <v>599230.3</v>
      </c>
      <c r="R22" s="91">
        <f t="shared" si="0"/>
        <v>0.5992303</v>
      </c>
    </row>
    <row r="23" spans="1:18" ht="13.5">
      <c r="A23" s="321"/>
      <c r="C23" s="10">
        <v>36</v>
      </c>
      <c r="D23" s="9">
        <v>9227</v>
      </c>
      <c r="E23" s="112">
        <f t="shared" si="1"/>
        <v>0.7644425030031599</v>
      </c>
      <c r="F23" s="113">
        <v>307682</v>
      </c>
      <c r="G23" s="114">
        <f t="shared" si="2"/>
        <v>7.299364256794227</v>
      </c>
      <c r="H23" s="113">
        <v>713848.5</v>
      </c>
      <c r="I23" s="114">
        <f t="shared" si="3"/>
        <v>19.127570818765328</v>
      </c>
      <c r="J23" s="113"/>
      <c r="K23" s="114"/>
      <c r="L23" s="113"/>
      <c r="M23" s="114"/>
      <c r="N23" s="113"/>
      <c r="O23" s="114"/>
      <c r="P23" s="115"/>
      <c r="Q23" s="104">
        <v>713848.5</v>
      </c>
      <c r="R23" s="91">
        <f t="shared" si="0"/>
        <v>0.7138485</v>
      </c>
    </row>
    <row r="24" spans="1:18" ht="13.5">
      <c r="A24" s="321"/>
      <c r="C24" s="10">
        <v>37</v>
      </c>
      <c r="D24" s="9">
        <v>9371</v>
      </c>
      <c r="E24" s="112">
        <f t="shared" si="1"/>
        <v>1.5606372602145813</v>
      </c>
      <c r="F24" s="113">
        <v>316445</v>
      </c>
      <c r="G24" s="114">
        <f t="shared" si="2"/>
        <v>2.8480704103587495</v>
      </c>
      <c r="H24" s="113">
        <v>781870.9</v>
      </c>
      <c r="I24" s="114">
        <f t="shared" si="3"/>
        <v>9.528968681730099</v>
      </c>
      <c r="J24" s="113"/>
      <c r="K24" s="114"/>
      <c r="L24" s="113"/>
      <c r="M24" s="114"/>
      <c r="N24" s="113"/>
      <c r="O24" s="114"/>
      <c r="P24" s="115"/>
      <c r="Q24" s="104">
        <v>781870.9</v>
      </c>
      <c r="R24" s="91">
        <f t="shared" si="0"/>
        <v>0.7818709</v>
      </c>
    </row>
    <row r="25" spans="1:18" ht="13.5">
      <c r="A25" s="321"/>
      <c r="C25" s="10">
        <v>38</v>
      </c>
      <c r="D25" s="9">
        <v>12823</v>
      </c>
      <c r="E25" s="112">
        <f t="shared" si="1"/>
        <v>36.83705047486927</v>
      </c>
      <c r="F25" s="113">
        <v>344991</v>
      </c>
      <c r="G25" s="114">
        <f t="shared" si="2"/>
        <v>9.020840904422567</v>
      </c>
      <c r="H25" s="113">
        <v>897746.59</v>
      </c>
      <c r="I25" s="114">
        <f t="shared" si="3"/>
        <v>14.820309849106806</v>
      </c>
      <c r="J25" s="113"/>
      <c r="K25" s="114"/>
      <c r="L25" s="113"/>
      <c r="M25" s="114"/>
      <c r="N25" s="113"/>
      <c r="O25" s="114"/>
      <c r="P25" s="115"/>
      <c r="Q25" s="104">
        <v>897746.59</v>
      </c>
      <c r="R25" s="91">
        <f t="shared" si="0"/>
        <v>0.89774659</v>
      </c>
    </row>
    <row r="26" spans="1:18" ht="13.5">
      <c r="A26" s="321"/>
      <c r="C26" s="10">
        <v>39</v>
      </c>
      <c r="D26" s="9">
        <v>12909</v>
      </c>
      <c r="E26" s="112">
        <f t="shared" si="1"/>
        <v>0.6706698900413421</v>
      </c>
      <c r="F26" s="113">
        <v>359055</v>
      </c>
      <c r="G26" s="114">
        <f t="shared" si="2"/>
        <v>4.0766280859500625</v>
      </c>
      <c r="H26" s="113">
        <v>1036872.9</v>
      </c>
      <c r="I26" s="114">
        <f t="shared" si="3"/>
        <v>15.497280808384929</v>
      </c>
      <c r="J26" s="113"/>
      <c r="K26" s="114"/>
      <c r="L26" s="113"/>
      <c r="M26" s="114"/>
      <c r="N26" s="113"/>
      <c r="O26" s="114"/>
      <c r="P26" s="115"/>
      <c r="Q26" s="104">
        <v>1036872.9</v>
      </c>
      <c r="R26" s="91">
        <f t="shared" si="0"/>
        <v>1.0368729</v>
      </c>
    </row>
    <row r="27" spans="1:18" ht="13.5">
      <c r="A27" s="321"/>
      <c r="C27" s="10">
        <v>40</v>
      </c>
      <c r="D27" s="9">
        <v>13230</v>
      </c>
      <c r="E27" s="112">
        <f t="shared" si="1"/>
        <v>2.486637229839639</v>
      </c>
      <c r="F27" s="113">
        <v>360586</v>
      </c>
      <c r="G27" s="114">
        <f t="shared" si="2"/>
        <v>0.4263970700867592</v>
      </c>
      <c r="H27" s="113">
        <v>1126035.5</v>
      </c>
      <c r="I27" s="114">
        <f t="shared" si="3"/>
        <v>8.599183178574732</v>
      </c>
      <c r="J27" s="113"/>
      <c r="K27" s="114"/>
      <c r="L27" s="113"/>
      <c r="M27" s="114"/>
      <c r="N27" s="113"/>
      <c r="O27" s="114"/>
      <c r="P27" s="115"/>
      <c r="Q27" s="104">
        <v>1126035.5</v>
      </c>
      <c r="R27" s="91">
        <f t="shared" si="0"/>
        <v>1.1260355</v>
      </c>
    </row>
    <row r="28" spans="1:18" ht="13.5">
      <c r="A28" s="321"/>
      <c r="C28" s="10">
        <v>41</v>
      </c>
      <c r="D28" s="9">
        <v>13887</v>
      </c>
      <c r="E28" s="112">
        <f t="shared" si="1"/>
        <v>4.965986394557831</v>
      </c>
      <c r="F28" s="113">
        <v>372594</v>
      </c>
      <c r="G28" s="114">
        <f t="shared" si="2"/>
        <v>3.330134836072385</v>
      </c>
      <c r="H28" s="113">
        <v>1305023.2</v>
      </c>
      <c r="I28" s="114">
        <f t="shared" si="3"/>
        <v>15.895386957160751</v>
      </c>
      <c r="J28" s="113"/>
      <c r="K28" s="114"/>
      <c r="L28" s="113"/>
      <c r="M28" s="114"/>
      <c r="N28" s="113"/>
      <c r="O28" s="114"/>
      <c r="P28" s="115"/>
      <c r="Q28" s="104">
        <v>1305023.2</v>
      </c>
      <c r="R28" s="91">
        <f t="shared" si="0"/>
        <v>1.3050232</v>
      </c>
    </row>
    <row r="29" spans="1:18" ht="13.5">
      <c r="A29" s="321"/>
      <c r="C29" s="10">
        <v>42</v>
      </c>
      <c r="D29" s="9">
        <v>14096</v>
      </c>
      <c r="E29" s="112">
        <f t="shared" si="1"/>
        <v>1.505004680636568</v>
      </c>
      <c r="F29" s="113">
        <v>384170</v>
      </c>
      <c r="G29" s="114">
        <f t="shared" si="2"/>
        <v>3.106866991953705</v>
      </c>
      <c r="H29" s="113">
        <v>1528047.4</v>
      </c>
      <c r="I29" s="114">
        <f t="shared" si="3"/>
        <v>17.0896731950819</v>
      </c>
      <c r="J29" s="113"/>
      <c r="K29" s="114"/>
      <c r="L29" s="113"/>
      <c r="M29" s="114"/>
      <c r="N29" s="113"/>
      <c r="O29" s="114"/>
      <c r="P29" s="115"/>
      <c r="Q29" s="104">
        <v>1528047.4</v>
      </c>
      <c r="R29" s="91">
        <f t="shared" si="0"/>
        <v>1.5280474</v>
      </c>
    </row>
    <row r="30" spans="1:18" ht="13.5">
      <c r="A30" s="321"/>
      <c r="C30" s="10">
        <v>43</v>
      </c>
      <c r="D30" s="9">
        <v>14307</v>
      </c>
      <c r="E30" s="112">
        <f t="shared" si="1"/>
        <v>1.4968785471055623</v>
      </c>
      <c r="F30" s="113">
        <v>397739</v>
      </c>
      <c r="G30" s="114">
        <f t="shared" si="2"/>
        <v>3.532030090845195</v>
      </c>
      <c r="H30" s="113">
        <v>1840920.7</v>
      </c>
      <c r="I30" s="114">
        <f t="shared" si="3"/>
        <v>20.475366143746587</v>
      </c>
      <c r="J30" s="113"/>
      <c r="K30" s="114"/>
      <c r="L30" s="113"/>
      <c r="M30" s="114"/>
      <c r="N30" s="113"/>
      <c r="O30" s="114"/>
      <c r="P30" s="115"/>
      <c r="Q30" s="104">
        <v>1840920.7</v>
      </c>
      <c r="R30" s="91">
        <f t="shared" si="0"/>
        <v>1.8409206999999999</v>
      </c>
    </row>
    <row r="31" spans="1:18" ht="13.5">
      <c r="A31" s="321"/>
      <c r="C31" s="10">
        <v>44</v>
      </c>
      <c r="D31" s="9">
        <v>15131</v>
      </c>
      <c r="E31" s="112">
        <f t="shared" si="1"/>
        <v>5.7594184664849335</v>
      </c>
      <c r="F31" s="113">
        <v>421683</v>
      </c>
      <c r="G31" s="114">
        <f t="shared" si="2"/>
        <v>6.0200282094539315</v>
      </c>
      <c r="H31" s="113">
        <v>2283691.9</v>
      </c>
      <c r="I31" s="114">
        <f t="shared" si="3"/>
        <v>24.051617215233655</v>
      </c>
      <c r="J31" s="113"/>
      <c r="K31" s="114"/>
      <c r="L31" s="113"/>
      <c r="M31" s="114"/>
      <c r="N31" s="113"/>
      <c r="O31" s="114"/>
      <c r="P31" s="115"/>
      <c r="Q31" s="104">
        <v>2283691.9</v>
      </c>
      <c r="R31" s="91">
        <f t="shared" si="0"/>
        <v>2.2836919</v>
      </c>
    </row>
    <row r="32" spans="1:18" ht="13.5">
      <c r="A32" s="321"/>
      <c r="C32" s="10">
        <v>45</v>
      </c>
      <c r="D32" s="9">
        <v>15334</v>
      </c>
      <c r="E32" s="112">
        <f t="shared" si="1"/>
        <v>1.3416165488070897</v>
      </c>
      <c r="F32" s="113">
        <v>435344</v>
      </c>
      <c r="G32" s="114">
        <f t="shared" si="2"/>
        <v>3.2396373579205218</v>
      </c>
      <c r="H32" s="113">
        <v>2703716.6</v>
      </c>
      <c r="I32" s="114">
        <f t="shared" si="3"/>
        <v>18.392354064924433</v>
      </c>
      <c r="J32" s="113"/>
      <c r="K32" s="114"/>
      <c r="L32" s="113"/>
      <c r="M32" s="114"/>
      <c r="N32" s="113"/>
      <c r="O32" s="114"/>
      <c r="P32" s="115"/>
      <c r="Q32" s="104">
        <v>2703716.6</v>
      </c>
      <c r="R32" s="91">
        <f t="shared" si="0"/>
        <v>2.7037166</v>
      </c>
    </row>
    <row r="33" spans="1:18" ht="13.5">
      <c r="A33" s="321"/>
      <c r="C33" s="10">
        <v>46</v>
      </c>
      <c r="D33" s="9">
        <v>15279</v>
      </c>
      <c r="E33" s="112">
        <f t="shared" si="1"/>
        <v>-0.35868005738880493</v>
      </c>
      <c r="F33" s="113">
        <v>431917</v>
      </c>
      <c r="G33" s="114">
        <f t="shared" si="2"/>
        <v>-0.7871935756551096</v>
      </c>
      <c r="H33" s="113">
        <v>3006449.2</v>
      </c>
      <c r="I33" s="114">
        <f t="shared" si="3"/>
        <v>11.196905770375487</v>
      </c>
      <c r="J33" s="113"/>
      <c r="K33" s="114"/>
      <c r="L33" s="113"/>
      <c r="M33" s="114"/>
      <c r="N33" s="113"/>
      <c r="O33" s="114"/>
      <c r="P33" s="115"/>
      <c r="Q33" s="104">
        <v>3006449.2</v>
      </c>
      <c r="R33" s="91">
        <f t="shared" si="0"/>
        <v>3.0064492</v>
      </c>
    </row>
    <row r="34" spans="1:18" ht="13.5">
      <c r="A34" s="321"/>
      <c r="C34" s="10">
        <v>47</v>
      </c>
      <c r="D34" s="9">
        <v>16869</v>
      </c>
      <c r="E34" s="112">
        <f t="shared" si="1"/>
        <v>10.406440212055767</v>
      </c>
      <c r="F34" s="113">
        <v>451844</v>
      </c>
      <c r="G34" s="114">
        <f t="shared" si="2"/>
        <v>4.613617894178734</v>
      </c>
      <c r="H34" s="113">
        <v>3368372.6</v>
      </c>
      <c r="I34" s="114">
        <f>(H34/H33-1)*100</f>
        <v>12.038234339698795</v>
      </c>
      <c r="J34" s="113"/>
      <c r="K34" s="114"/>
      <c r="L34" s="113"/>
      <c r="M34" s="114"/>
      <c r="N34" s="113"/>
      <c r="O34" s="114"/>
      <c r="P34" s="115"/>
      <c r="Q34" s="104">
        <v>3368372.6</v>
      </c>
      <c r="R34" s="91">
        <f t="shared" si="0"/>
        <v>3.3683726000000003</v>
      </c>
    </row>
    <row r="35" spans="1:18" ht="13.5">
      <c r="A35" s="321"/>
      <c r="C35" s="10">
        <v>48</v>
      </c>
      <c r="D35" s="9">
        <v>17316</v>
      </c>
      <c r="E35" s="112">
        <f t="shared" si="1"/>
        <v>2.6498310510403744</v>
      </c>
      <c r="F35" s="113">
        <v>462691</v>
      </c>
      <c r="G35" s="114">
        <f t="shared" si="2"/>
        <v>2.40060728924143</v>
      </c>
      <c r="H35" s="113">
        <v>4313776.5</v>
      </c>
      <c r="I35" s="114">
        <f t="shared" si="3"/>
        <v>28.067082008682775</v>
      </c>
      <c r="J35" s="113"/>
      <c r="K35" s="114"/>
      <c r="L35" s="113"/>
      <c r="M35" s="114"/>
      <c r="N35" s="113"/>
      <c r="O35" s="114"/>
      <c r="P35" s="115"/>
      <c r="Q35" s="104">
        <v>4313776.5</v>
      </c>
      <c r="R35" s="91">
        <f t="shared" si="0"/>
        <v>4.3137765</v>
      </c>
    </row>
    <row r="36" spans="1:18" ht="13.5">
      <c r="A36" s="321"/>
      <c r="C36" s="10">
        <v>49</v>
      </c>
      <c r="D36" s="9">
        <v>16849</v>
      </c>
      <c r="E36" s="112">
        <f t="shared" si="1"/>
        <v>-2.696927696927698</v>
      </c>
      <c r="F36" s="113">
        <v>455280</v>
      </c>
      <c r="G36" s="114">
        <f t="shared" si="2"/>
        <v>-1.6017169125831288</v>
      </c>
      <c r="H36" s="113">
        <v>5281154.7</v>
      </c>
      <c r="I36" s="114">
        <f t="shared" si="3"/>
        <v>22.425320366041213</v>
      </c>
      <c r="J36" s="113"/>
      <c r="K36" s="114"/>
      <c r="L36" s="113"/>
      <c r="M36" s="114"/>
      <c r="N36" s="113"/>
      <c r="O36" s="114"/>
      <c r="P36" s="115"/>
      <c r="Q36" s="104">
        <v>5281154.7</v>
      </c>
      <c r="R36" s="91">
        <f t="shared" si="0"/>
        <v>5.2811547</v>
      </c>
    </row>
    <row r="37" spans="1:18" ht="13.5">
      <c r="A37" s="321"/>
      <c r="C37" s="10">
        <v>50</v>
      </c>
      <c r="D37" s="9">
        <v>17549</v>
      </c>
      <c r="E37" s="112">
        <f t="shared" si="1"/>
        <v>4.154549231408389</v>
      </c>
      <c r="F37" s="113">
        <v>446165</v>
      </c>
      <c r="G37" s="114">
        <f t="shared" si="2"/>
        <v>-2.0020646635037775</v>
      </c>
      <c r="H37" s="113">
        <v>5162972.6</v>
      </c>
      <c r="I37" s="114">
        <f t="shared" si="3"/>
        <v>-2.2378079551428454</v>
      </c>
      <c r="J37" s="113"/>
      <c r="K37" s="114"/>
      <c r="L37" s="113"/>
      <c r="M37" s="114"/>
      <c r="N37" s="113"/>
      <c r="O37" s="114"/>
      <c r="P37" s="115"/>
      <c r="Q37" s="104">
        <v>5162972.6</v>
      </c>
      <c r="R37" s="91">
        <f t="shared" si="0"/>
        <v>5.1629726</v>
      </c>
    </row>
    <row r="38" spans="1:18" ht="13.5">
      <c r="A38" s="321"/>
      <c r="C38" s="10">
        <v>51</v>
      </c>
      <c r="D38" s="9">
        <v>17350</v>
      </c>
      <c r="E38" s="112">
        <f>(D38/D37-1)*100</f>
        <v>-1.1339677474499932</v>
      </c>
      <c r="F38" s="113">
        <v>443555</v>
      </c>
      <c r="G38" s="114">
        <f t="shared" si="2"/>
        <v>-0.5849853753656209</v>
      </c>
      <c r="H38" s="113">
        <v>5855335</v>
      </c>
      <c r="I38" s="114">
        <f>(H38/H37-1)*100</f>
        <v>13.410150578757673</v>
      </c>
      <c r="J38" s="113"/>
      <c r="K38" s="114"/>
      <c r="L38" s="113"/>
      <c r="M38" s="114"/>
      <c r="N38" s="113"/>
      <c r="O38" s="114"/>
      <c r="P38" s="115"/>
      <c r="Q38" s="104">
        <v>5855335</v>
      </c>
      <c r="R38" s="117">
        <f t="shared" si="0"/>
        <v>5.855335</v>
      </c>
    </row>
    <row r="39" spans="1:18" ht="13.5">
      <c r="A39" s="321"/>
      <c r="C39" s="30">
        <v>52</v>
      </c>
      <c r="D39" s="8">
        <v>17076</v>
      </c>
      <c r="E39" s="65">
        <v>-1.6</v>
      </c>
      <c r="F39" s="8">
        <v>438244</v>
      </c>
      <c r="G39" s="65">
        <v>-1.2</v>
      </c>
      <c r="H39" s="8">
        <v>6656657</v>
      </c>
      <c r="I39" s="65">
        <v>13.7</v>
      </c>
      <c r="J39" s="8">
        <v>2418455</v>
      </c>
      <c r="K39" s="65">
        <v>13.8</v>
      </c>
      <c r="L39" s="8">
        <v>1865701</v>
      </c>
      <c r="M39" s="65">
        <v>18.5</v>
      </c>
      <c r="N39" s="8">
        <v>228378</v>
      </c>
      <c r="O39" s="65">
        <v>0.8</v>
      </c>
      <c r="P39" s="103" t="s">
        <v>111</v>
      </c>
      <c r="Q39" s="104">
        <v>6656657</v>
      </c>
      <c r="R39" s="111">
        <f aca="true" t="shared" si="4" ref="R39:R66">Q39/1000000</f>
        <v>6.656657</v>
      </c>
    </row>
    <row r="40" spans="1:18" ht="13.5">
      <c r="A40" s="321"/>
      <c r="C40" s="10">
        <v>53</v>
      </c>
      <c r="D40" s="9">
        <v>17979</v>
      </c>
      <c r="E40" s="66">
        <v>5.3</v>
      </c>
      <c r="F40" s="9">
        <v>442477</v>
      </c>
      <c r="G40" s="66">
        <v>1</v>
      </c>
      <c r="H40" s="9">
        <v>7130590</v>
      </c>
      <c r="I40" s="66">
        <v>7.1</v>
      </c>
      <c r="J40" s="9">
        <v>2710759</v>
      </c>
      <c r="K40" s="66">
        <v>12.1</v>
      </c>
      <c r="L40" s="9">
        <v>1992620</v>
      </c>
      <c r="M40" s="66">
        <v>6.8</v>
      </c>
      <c r="N40" s="9">
        <v>221068</v>
      </c>
      <c r="O40" s="66">
        <v>-3.2</v>
      </c>
      <c r="P40" s="105">
        <v>53</v>
      </c>
      <c r="Q40" s="106">
        <v>7130590</v>
      </c>
      <c r="R40" s="97">
        <f t="shared" si="4"/>
        <v>7.13059</v>
      </c>
    </row>
    <row r="41" spans="1:18" ht="13.5">
      <c r="A41" s="321"/>
      <c r="C41" s="10">
        <v>54</v>
      </c>
      <c r="D41" s="9">
        <v>18003</v>
      </c>
      <c r="E41" s="66">
        <v>0.1</v>
      </c>
      <c r="F41" s="9">
        <v>448946</v>
      </c>
      <c r="G41" s="66">
        <v>1.5</v>
      </c>
      <c r="H41" s="9">
        <v>7946307</v>
      </c>
      <c r="I41" s="66">
        <v>11.4</v>
      </c>
      <c r="J41" s="9">
        <v>3023812</v>
      </c>
      <c r="K41" s="66">
        <v>11.5</v>
      </c>
      <c r="L41" s="9">
        <v>2304520</v>
      </c>
      <c r="M41" s="66">
        <v>15.7</v>
      </c>
      <c r="N41" s="9">
        <v>292535</v>
      </c>
      <c r="O41" s="66">
        <v>32.3</v>
      </c>
      <c r="P41" s="105">
        <v>54</v>
      </c>
      <c r="Q41" s="106">
        <v>7946307</v>
      </c>
      <c r="R41" s="97">
        <f t="shared" si="4"/>
        <v>7.946307</v>
      </c>
    </row>
    <row r="42" spans="1:18" ht="13.5">
      <c r="A42" s="321"/>
      <c r="C42" s="10">
        <v>55</v>
      </c>
      <c r="D42" s="9">
        <v>18189</v>
      </c>
      <c r="E42" s="66">
        <v>1</v>
      </c>
      <c r="F42" s="9">
        <v>458132</v>
      </c>
      <c r="G42" s="66">
        <v>2</v>
      </c>
      <c r="H42" s="9">
        <v>9390048</v>
      </c>
      <c r="I42" s="66">
        <v>18.2</v>
      </c>
      <c r="J42" s="9">
        <v>3185710</v>
      </c>
      <c r="K42" s="66">
        <v>5.4</v>
      </c>
      <c r="L42" s="9">
        <v>2431549</v>
      </c>
      <c r="M42" s="66">
        <v>5.5</v>
      </c>
      <c r="N42" s="9">
        <v>377031</v>
      </c>
      <c r="O42" s="66">
        <v>28.9</v>
      </c>
      <c r="P42" s="105">
        <v>55</v>
      </c>
      <c r="Q42" s="106">
        <v>9390048</v>
      </c>
      <c r="R42" s="97">
        <f t="shared" si="4"/>
        <v>9.390048</v>
      </c>
    </row>
    <row r="43" spans="1:18" ht="13.5">
      <c r="A43" s="321"/>
      <c r="C43" s="10">
        <v>56</v>
      </c>
      <c r="D43" s="9">
        <v>18459</v>
      </c>
      <c r="E43" s="66">
        <v>1.5</v>
      </c>
      <c r="F43" s="9">
        <v>474307</v>
      </c>
      <c r="G43" s="66">
        <v>3.5</v>
      </c>
      <c r="H43" s="9">
        <v>10183848</v>
      </c>
      <c r="I43" s="66">
        <v>8.5</v>
      </c>
      <c r="J43" s="9">
        <v>3597280</v>
      </c>
      <c r="K43" s="66">
        <v>12.9</v>
      </c>
      <c r="L43" s="9">
        <v>2710468</v>
      </c>
      <c r="M43" s="66">
        <v>11.5</v>
      </c>
      <c r="N43" s="9">
        <v>418289</v>
      </c>
      <c r="O43" s="66">
        <v>10.9</v>
      </c>
      <c r="P43" s="105">
        <v>56</v>
      </c>
      <c r="Q43" s="106">
        <v>10183848</v>
      </c>
      <c r="R43" s="97">
        <f t="shared" si="4"/>
        <v>10.183848</v>
      </c>
    </row>
    <row r="44" spans="1:18" ht="13.5">
      <c r="A44" s="321"/>
      <c r="C44" s="10">
        <v>57</v>
      </c>
      <c r="D44" s="9">
        <v>18414</v>
      </c>
      <c r="E44" s="66">
        <v>-0.2</v>
      </c>
      <c r="F44" s="9">
        <v>476889</v>
      </c>
      <c r="G44" s="66">
        <v>0.5</v>
      </c>
      <c r="H44" s="9">
        <v>10502033</v>
      </c>
      <c r="I44" s="66">
        <v>3.1</v>
      </c>
      <c r="J44" s="9">
        <v>3753271</v>
      </c>
      <c r="K44" s="66">
        <v>4.3</v>
      </c>
      <c r="L44" s="9">
        <v>2858235</v>
      </c>
      <c r="M44" s="66">
        <v>5.5</v>
      </c>
      <c r="N44" s="9">
        <v>450976</v>
      </c>
      <c r="O44" s="66">
        <v>7.8</v>
      </c>
      <c r="P44" s="105">
        <v>57</v>
      </c>
      <c r="Q44" s="106">
        <v>10502033</v>
      </c>
      <c r="R44" s="97">
        <f t="shared" si="4"/>
        <v>10.502033</v>
      </c>
    </row>
    <row r="45" spans="1:18" ht="13.5">
      <c r="A45" s="321"/>
      <c r="C45" s="10">
        <v>58</v>
      </c>
      <c r="D45" s="9">
        <v>19216</v>
      </c>
      <c r="E45" s="66">
        <v>4.4</v>
      </c>
      <c r="F45" s="9">
        <v>482500</v>
      </c>
      <c r="G45" s="66">
        <v>1.2</v>
      </c>
      <c r="H45" s="9">
        <v>10820409</v>
      </c>
      <c r="I45" s="66">
        <v>3</v>
      </c>
      <c r="J45" s="9">
        <v>4034023</v>
      </c>
      <c r="K45" s="66">
        <v>7.5</v>
      </c>
      <c r="L45" s="9">
        <v>3047668</v>
      </c>
      <c r="M45" s="66">
        <v>6.6</v>
      </c>
      <c r="N45" s="9">
        <v>489033</v>
      </c>
      <c r="O45" s="66">
        <v>8.4</v>
      </c>
      <c r="P45" s="105">
        <v>58</v>
      </c>
      <c r="Q45" s="106">
        <v>10820409</v>
      </c>
      <c r="R45" s="97">
        <f t="shared" si="4"/>
        <v>10.820409</v>
      </c>
    </row>
    <row r="46" spans="1:18" ht="13.5">
      <c r="A46" s="321"/>
      <c r="C46" s="10">
        <v>59</v>
      </c>
      <c r="D46" s="9">
        <v>18381</v>
      </c>
      <c r="E46" s="66">
        <v>-4.3</v>
      </c>
      <c r="F46" s="9">
        <v>485927</v>
      </c>
      <c r="G46" s="66">
        <v>0.7</v>
      </c>
      <c r="H46" s="9">
        <v>11552221</v>
      </c>
      <c r="I46" s="66">
        <v>6.8</v>
      </c>
      <c r="J46" s="9">
        <v>4256951</v>
      </c>
      <c r="K46" s="66">
        <v>5.5</v>
      </c>
      <c r="L46" s="9">
        <v>3345722</v>
      </c>
      <c r="M46" s="66">
        <v>9.8</v>
      </c>
      <c r="N46" s="9">
        <v>444735</v>
      </c>
      <c r="O46" s="66">
        <v>-9.1</v>
      </c>
      <c r="P46" s="105">
        <v>59</v>
      </c>
      <c r="Q46" s="106">
        <v>11552221</v>
      </c>
      <c r="R46" s="97">
        <f t="shared" si="4"/>
        <v>11.552221</v>
      </c>
    </row>
    <row r="47" spans="1:18" ht="13.5">
      <c r="A47" s="321"/>
      <c r="C47" s="10">
        <v>60</v>
      </c>
      <c r="D47" s="9">
        <v>19166</v>
      </c>
      <c r="E47" s="66">
        <v>4.3</v>
      </c>
      <c r="F47" s="9">
        <v>496339</v>
      </c>
      <c r="G47" s="66">
        <v>2.1</v>
      </c>
      <c r="H47" s="9">
        <v>12504541</v>
      </c>
      <c r="I47" s="66">
        <v>8.2</v>
      </c>
      <c r="J47" s="9">
        <v>4536780</v>
      </c>
      <c r="K47" s="66">
        <v>6.6</v>
      </c>
      <c r="L47" s="9">
        <v>3500328</v>
      </c>
      <c r="M47" s="66">
        <v>4.6</v>
      </c>
      <c r="N47" s="9">
        <v>592100</v>
      </c>
      <c r="O47" s="66">
        <v>33.1</v>
      </c>
      <c r="P47" s="105">
        <v>60</v>
      </c>
      <c r="Q47" s="106">
        <v>12504541</v>
      </c>
      <c r="R47" s="97">
        <f t="shared" si="4"/>
        <v>12.504541</v>
      </c>
    </row>
    <row r="48" spans="1:18" ht="13.5">
      <c r="A48" s="321"/>
      <c r="C48" s="10">
        <v>61</v>
      </c>
      <c r="D48" s="9">
        <v>19120</v>
      </c>
      <c r="E48" s="66">
        <v>-0.2</v>
      </c>
      <c r="F48" s="9">
        <v>501919</v>
      </c>
      <c r="G48" s="66">
        <v>1.1</v>
      </c>
      <c r="H48" s="9">
        <v>12722321</v>
      </c>
      <c r="I48" s="66">
        <v>1.7</v>
      </c>
      <c r="J48" s="9">
        <v>4840172</v>
      </c>
      <c r="K48" s="66">
        <v>6.7</v>
      </c>
      <c r="L48" s="9">
        <v>3558020</v>
      </c>
      <c r="M48" s="66">
        <v>1.6</v>
      </c>
      <c r="N48" s="9">
        <v>549690</v>
      </c>
      <c r="O48" s="66">
        <v>-7.2</v>
      </c>
      <c r="P48" s="105">
        <v>61</v>
      </c>
      <c r="Q48" s="106">
        <v>12722321</v>
      </c>
      <c r="R48" s="97">
        <f t="shared" si="4"/>
        <v>12.722321</v>
      </c>
    </row>
    <row r="49" spans="1:18" ht="13.5">
      <c r="A49" s="321"/>
      <c r="C49" s="10">
        <v>62</v>
      </c>
      <c r="D49" s="9">
        <v>18434</v>
      </c>
      <c r="E49" s="66">
        <v>-3.6</v>
      </c>
      <c r="F49" s="9">
        <v>499413</v>
      </c>
      <c r="G49" s="66">
        <v>-0.5</v>
      </c>
      <c r="H49" s="9">
        <v>12864065</v>
      </c>
      <c r="I49" s="66">
        <v>1.1</v>
      </c>
      <c r="J49" s="9">
        <v>5041653</v>
      </c>
      <c r="K49" s="66">
        <v>4.2</v>
      </c>
      <c r="L49" s="9">
        <v>3809230</v>
      </c>
      <c r="M49" s="66">
        <v>7.1</v>
      </c>
      <c r="N49" s="9">
        <v>521570</v>
      </c>
      <c r="O49" s="66">
        <v>-5.1</v>
      </c>
      <c r="P49" s="105">
        <v>62</v>
      </c>
      <c r="Q49" s="106">
        <v>12864065</v>
      </c>
      <c r="R49" s="97">
        <f t="shared" si="4"/>
        <v>12.864065</v>
      </c>
    </row>
    <row r="50" spans="1:18" ht="13.5">
      <c r="A50" s="321"/>
      <c r="C50" s="10">
        <v>63</v>
      </c>
      <c r="D50" s="9">
        <v>19372</v>
      </c>
      <c r="E50" s="66">
        <v>5.1</v>
      </c>
      <c r="F50" s="9">
        <v>511203</v>
      </c>
      <c r="G50" s="66">
        <v>2.4</v>
      </c>
      <c r="H50" s="9">
        <v>13930102</v>
      </c>
      <c r="I50" s="66">
        <v>8.3</v>
      </c>
      <c r="J50" s="9">
        <v>5543396</v>
      </c>
      <c r="K50" s="66">
        <v>10</v>
      </c>
      <c r="L50" s="9">
        <v>4230795</v>
      </c>
      <c r="M50" s="66">
        <v>11.1</v>
      </c>
      <c r="N50" s="9">
        <v>629843</v>
      </c>
      <c r="O50" s="66">
        <v>20.8</v>
      </c>
      <c r="P50" s="105">
        <v>63</v>
      </c>
      <c r="Q50" s="106">
        <v>13930102</v>
      </c>
      <c r="R50" s="97">
        <f t="shared" si="4"/>
        <v>13.930102</v>
      </c>
    </row>
    <row r="51" spans="1:18" ht="13.5">
      <c r="A51" s="321"/>
      <c r="C51" s="10" t="s">
        <v>97</v>
      </c>
      <c r="D51" s="9">
        <v>18635</v>
      </c>
      <c r="E51" s="66">
        <v>-3.8</v>
      </c>
      <c r="F51" s="9">
        <v>514060</v>
      </c>
      <c r="G51" s="66">
        <v>0.6</v>
      </c>
      <c r="H51" s="9">
        <v>15202701</v>
      </c>
      <c r="I51" s="66">
        <v>9.1</v>
      </c>
      <c r="J51" s="9">
        <v>5907499</v>
      </c>
      <c r="K51" s="66">
        <v>6.6</v>
      </c>
      <c r="L51" s="9">
        <v>4577119</v>
      </c>
      <c r="M51" s="66">
        <v>8.2</v>
      </c>
      <c r="N51" s="9">
        <v>809498</v>
      </c>
      <c r="O51" s="66">
        <v>28.5</v>
      </c>
      <c r="P51" s="105" t="s">
        <v>97</v>
      </c>
      <c r="Q51" s="106">
        <v>15202701</v>
      </c>
      <c r="R51" s="97">
        <f t="shared" si="4"/>
        <v>15.202701</v>
      </c>
    </row>
    <row r="52" spans="1:18" ht="13.5">
      <c r="A52" s="321"/>
      <c r="C52" s="10">
        <v>2</v>
      </c>
      <c r="D52" s="9">
        <v>19366</v>
      </c>
      <c r="E52" s="66">
        <v>3.9</v>
      </c>
      <c r="F52" s="9">
        <v>523810</v>
      </c>
      <c r="G52" s="66">
        <v>1.9</v>
      </c>
      <c r="H52" s="9">
        <v>16265222</v>
      </c>
      <c r="I52" s="66">
        <v>7</v>
      </c>
      <c r="J52" s="9">
        <v>6309484</v>
      </c>
      <c r="K52" s="66">
        <v>6.8</v>
      </c>
      <c r="L52" s="9">
        <v>4777162</v>
      </c>
      <c r="M52" s="66">
        <v>4.4</v>
      </c>
      <c r="N52" s="9">
        <v>895333</v>
      </c>
      <c r="O52" s="66">
        <v>10.6</v>
      </c>
      <c r="P52" s="105">
        <v>2</v>
      </c>
      <c r="Q52" s="106">
        <v>16265222</v>
      </c>
      <c r="R52" s="97">
        <f t="shared" si="4"/>
        <v>16.265222</v>
      </c>
    </row>
    <row r="53" spans="1:18" ht="13.5">
      <c r="A53" s="321"/>
      <c r="C53" s="10">
        <v>3</v>
      </c>
      <c r="D53" s="9">
        <v>18709</v>
      </c>
      <c r="E53" s="66">
        <v>-3.4</v>
      </c>
      <c r="F53" s="9">
        <v>528845</v>
      </c>
      <c r="G53" s="66">
        <v>1</v>
      </c>
      <c r="H53" s="9">
        <v>17218708</v>
      </c>
      <c r="I53" s="66">
        <v>5.9</v>
      </c>
      <c r="J53" s="9">
        <v>6755280</v>
      </c>
      <c r="K53" s="66">
        <v>7.1</v>
      </c>
      <c r="L53" s="9">
        <v>5191021</v>
      </c>
      <c r="M53" s="66">
        <v>8.7</v>
      </c>
      <c r="N53" s="9">
        <v>932000</v>
      </c>
      <c r="O53" s="66">
        <v>4.1</v>
      </c>
      <c r="P53" s="105">
        <v>3</v>
      </c>
      <c r="Q53" s="106">
        <v>17218708</v>
      </c>
      <c r="R53" s="97">
        <f t="shared" si="4"/>
        <v>17.218708</v>
      </c>
    </row>
    <row r="54" spans="1:18" ht="13.5">
      <c r="A54" s="321"/>
      <c r="C54" s="10">
        <v>4</v>
      </c>
      <c r="D54" s="9">
        <v>18096</v>
      </c>
      <c r="E54" s="66">
        <v>-3.3</v>
      </c>
      <c r="F54" s="9">
        <v>524826</v>
      </c>
      <c r="G54" s="66">
        <v>-0.8</v>
      </c>
      <c r="H54" s="9">
        <v>16810547</v>
      </c>
      <c r="I54" s="66">
        <v>-2.4</v>
      </c>
      <c r="J54" s="9">
        <v>6673936</v>
      </c>
      <c r="K54" s="66">
        <v>-1.2</v>
      </c>
      <c r="L54" s="9">
        <v>5017225</v>
      </c>
      <c r="M54" s="66">
        <v>-3.3</v>
      </c>
      <c r="N54" s="9">
        <v>855447</v>
      </c>
      <c r="O54" s="66">
        <v>-8.2</v>
      </c>
      <c r="P54" s="105">
        <v>4</v>
      </c>
      <c r="Q54" s="106">
        <v>16810547</v>
      </c>
      <c r="R54" s="97">
        <f t="shared" si="4"/>
        <v>16.810547</v>
      </c>
    </row>
    <row r="55" spans="1:18" ht="13.5">
      <c r="A55" s="321"/>
      <c r="C55" s="10">
        <v>5</v>
      </c>
      <c r="D55" s="9">
        <v>18382</v>
      </c>
      <c r="E55" s="66">
        <v>1.6</v>
      </c>
      <c r="F55" s="9">
        <v>514853</v>
      </c>
      <c r="G55" s="66">
        <v>-1.9</v>
      </c>
      <c r="H55" s="9">
        <v>15911106</v>
      </c>
      <c r="I55" s="66">
        <v>-5.4</v>
      </c>
      <c r="J55" s="9">
        <v>6465710</v>
      </c>
      <c r="K55" s="66">
        <v>-3.1</v>
      </c>
      <c r="L55" s="9">
        <v>4809671</v>
      </c>
      <c r="M55" s="66">
        <v>-4.1</v>
      </c>
      <c r="N55" s="9">
        <v>614005</v>
      </c>
      <c r="O55" s="66">
        <v>-28.2</v>
      </c>
      <c r="P55" s="105">
        <v>5</v>
      </c>
      <c r="Q55" s="106">
        <v>15911106</v>
      </c>
      <c r="R55" s="97">
        <f t="shared" si="4"/>
        <v>15.911106</v>
      </c>
    </row>
    <row r="56" spans="1:18" ht="13.5">
      <c r="A56" s="321"/>
      <c r="C56" s="10">
        <v>6</v>
      </c>
      <c r="D56" s="9">
        <v>17200</v>
      </c>
      <c r="E56" s="66">
        <v>-6.4</v>
      </c>
      <c r="F56" s="9">
        <v>502232</v>
      </c>
      <c r="G56" s="66">
        <v>-2.5</v>
      </c>
      <c r="H56" s="9">
        <v>15570122</v>
      </c>
      <c r="I56" s="66">
        <v>-2.1</v>
      </c>
      <c r="J56" s="9">
        <v>6413435</v>
      </c>
      <c r="K56" s="66">
        <v>-0.8</v>
      </c>
      <c r="L56" s="9">
        <v>4852245</v>
      </c>
      <c r="M56" s="66">
        <v>0.9</v>
      </c>
      <c r="N56" s="9">
        <v>512372</v>
      </c>
      <c r="O56" s="66">
        <v>-16.6</v>
      </c>
      <c r="P56" s="105">
        <v>6</v>
      </c>
      <c r="Q56" s="106">
        <v>15570122</v>
      </c>
      <c r="R56" s="97">
        <f t="shared" si="4"/>
        <v>15.570122</v>
      </c>
    </row>
    <row r="57" spans="1:18" ht="13.5">
      <c r="A57" s="321"/>
      <c r="C57" s="10">
        <v>7</v>
      </c>
      <c r="D57" s="9">
        <v>17479</v>
      </c>
      <c r="E57" s="66">
        <v>1.6</v>
      </c>
      <c r="F57" s="9">
        <v>495584</v>
      </c>
      <c r="G57" s="66">
        <v>-1.3</v>
      </c>
      <c r="H57" s="9">
        <v>16162954</v>
      </c>
      <c r="I57" s="66">
        <v>3.8</v>
      </c>
      <c r="J57" s="9">
        <v>6669552</v>
      </c>
      <c r="K57" s="66">
        <v>4</v>
      </c>
      <c r="L57" s="9">
        <v>5169326</v>
      </c>
      <c r="M57" s="66">
        <v>6.5</v>
      </c>
      <c r="N57" s="9">
        <v>540978</v>
      </c>
      <c r="O57" s="66">
        <v>5.6</v>
      </c>
      <c r="P57" s="105">
        <v>7</v>
      </c>
      <c r="Q57" s="106">
        <v>16162954</v>
      </c>
      <c r="R57" s="97">
        <f t="shared" si="4"/>
        <v>16.162954</v>
      </c>
    </row>
    <row r="58" spans="1:18" ht="13.5">
      <c r="A58" s="321"/>
      <c r="C58" s="10">
        <v>8</v>
      </c>
      <c r="D58" s="9">
        <v>16615</v>
      </c>
      <c r="E58" s="66">
        <v>-4.9</v>
      </c>
      <c r="F58" s="9">
        <v>487605</v>
      </c>
      <c r="G58" s="66">
        <v>-1.6</v>
      </c>
      <c r="H58" s="9">
        <v>16380538</v>
      </c>
      <c r="I58" s="66">
        <v>1.3</v>
      </c>
      <c r="J58" s="9">
        <v>6755661</v>
      </c>
      <c r="K58" s="66">
        <v>1.3</v>
      </c>
      <c r="L58" s="9">
        <v>5211665</v>
      </c>
      <c r="M58" s="66">
        <v>0.8</v>
      </c>
      <c r="N58" s="9">
        <v>610950</v>
      </c>
      <c r="O58" s="66">
        <v>12.9</v>
      </c>
      <c r="P58" s="105">
        <v>8</v>
      </c>
      <c r="Q58" s="106">
        <v>16380538</v>
      </c>
      <c r="R58" s="97">
        <f t="shared" si="4"/>
        <v>16.380538</v>
      </c>
    </row>
    <row r="59" spans="1:18" ht="13.5">
      <c r="A59" s="321"/>
      <c r="C59" s="10">
        <v>9</v>
      </c>
      <c r="D59" s="9">
        <v>16354</v>
      </c>
      <c r="E59" s="66">
        <v>-1.6</v>
      </c>
      <c r="F59" s="9">
        <v>486103</v>
      </c>
      <c r="G59" s="66">
        <v>-0.3</v>
      </c>
      <c r="H59" s="9">
        <v>17008725</v>
      </c>
      <c r="I59" s="66">
        <v>3.8</v>
      </c>
      <c r="J59" s="9">
        <v>6960748</v>
      </c>
      <c r="K59" s="66">
        <v>3</v>
      </c>
      <c r="L59" s="9">
        <v>5367913</v>
      </c>
      <c r="M59" s="66">
        <v>3</v>
      </c>
      <c r="N59" s="9">
        <v>715543</v>
      </c>
      <c r="O59" s="66">
        <v>17.1</v>
      </c>
      <c r="P59" s="105">
        <v>9</v>
      </c>
      <c r="Q59" s="106">
        <v>17008725</v>
      </c>
      <c r="R59" s="97">
        <f t="shared" si="4"/>
        <v>17.008725</v>
      </c>
    </row>
    <row r="60" spans="1:18" ht="13.5">
      <c r="A60" s="321"/>
      <c r="C60" s="10">
        <v>10</v>
      </c>
      <c r="D60" s="9">
        <v>17098</v>
      </c>
      <c r="E60" s="66">
        <v>4.549345725816312</v>
      </c>
      <c r="F60" s="9">
        <v>486036</v>
      </c>
      <c r="G60" s="66">
        <v>-0.013783087123508952</v>
      </c>
      <c r="H60" s="9">
        <v>16341886</v>
      </c>
      <c r="I60" s="66">
        <v>-3.920570177952787</v>
      </c>
      <c r="J60" s="9">
        <v>6747735</v>
      </c>
      <c r="K60" s="66">
        <v>-3.0602027253392894</v>
      </c>
      <c r="L60" s="9">
        <v>5083979</v>
      </c>
      <c r="M60" s="66">
        <v>-5.289467247326851</v>
      </c>
      <c r="N60" s="9">
        <v>751199</v>
      </c>
      <c r="O60" s="66">
        <v>4.983068802294199</v>
      </c>
      <c r="P60" s="105">
        <v>10</v>
      </c>
      <c r="Q60" s="106">
        <v>16341886</v>
      </c>
      <c r="R60" s="97">
        <f t="shared" si="4"/>
        <v>16.341886</v>
      </c>
    </row>
    <row r="61" spans="1:18" ht="13.5">
      <c r="A61" s="321"/>
      <c r="C61" s="10">
        <v>11</v>
      </c>
      <c r="D61" s="9">
        <v>15781</v>
      </c>
      <c r="E61" s="66">
        <v>-7.702655281319448</v>
      </c>
      <c r="F61" s="9">
        <v>467232</v>
      </c>
      <c r="G61" s="66">
        <v>-3.8688492210453562</v>
      </c>
      <c r="H61" s="9">
        <v>15912187</v>
      </c>
      <c r="I61" s="66">
        <v>-2.6294333469221387</v>
      </c>
      <c r="J61" s="9">
        <v>6662515</v>
      </c>
      <c r="K61" s="66">
        <v>-1.2629423058255873</v>
      </c>
      <c r="L61" s="9">
        <v>5042653</v>
      </c>
      <c r="M61" s="66">
        <v>-0.8128672443375562</v>
      </c>
      <c r="N61" s="9">
        <v>586166</v>
      </c>
      <c r="O61" s="66">
        <v>-21.96927844685629</v>
      </c>
      <c r="P61" s="105">
        <v>11</v>
      </c>
      <c r="Q61" s="106">
        <v>15912187</v>
      </c>
      <c r="R61" s="97">
        <f t="shared" si="4"/>
        <v>15.912187</v>
      </c>
    </row>
    <row r="62" spans="1:18" ht="13.5">
      <c r="A62" s="321"/>
      <c r="C62" s="10">
        <v>12</v>
      </c>
      <c r="D62" s="9">
        <v>15736</v>
      </c>
      <c r="E62" s="66">
        <v>-0.28515303212723886</v>
      </c>
      <c r="F62" s="9">
        <v>461184</v>
      </c>
      <c r="G62" s="66">
        <v>-1.2944318882268324</v>
      </c>
      <c r="H62" s="9">
        <v>16610775.52</v>
      </c>
      <c r="I62" s="66">
        <v>4.390273442613513</v>
      </c>
      <c r="J62" s="9">
        <v>6793235.42</v>
      </c>
      <c r="K62" s="66">
        <v>1.9620281530323025</v>
      </c>
      <c r="L62" s="9">
        <v>5290584.64</v>
      </c>
      <c r="M62" s="66">
        <v>4.916690480189678</v>
      </c>
      <c r="N62" s="9">
        <v>579273.02</v>
      </c>
      <c r="O62" s="66">
        <v>-1.1759433334584402</v>
      </c>
      <c r="P62" s="105">
        <v>12</v>
      </c>
      <c r="Q62" s="106">
        <v>16610775.52</v>
      </c>
      <c r="R62" s="97">
        <f t="shared" si="4"/>
        <v>16.61077552</v>
      </c>
    </row>
    <row r="63" spans="1:18" ht="13.5">
      <c r="A63" s="321"/>
      <c r="C63" s="10">
        <v>13</v>
      </c>
      <c r="D63" s="9">
        <v>14630</v>
      </c>
      <c r="E63" s="66">
        <v>-7.028469750889677</v>
      </c>
      <c r="F63" s="9">
        <v>455455</v>
      </c>
      <c r="G63" s="66">
        <v>-1.2422373716347468</v>
      </c>
      <c r="H63" s="9">
        <v>16186259</v>
      </c>
      <c r="I63" s="66">
        <v>-2.555669477857103</v>
      </c>
      <c r="J63" s="9">
        <v>6438065.61</v>
      </c>
      <c r="K63" s="66">
        <v>-5.228286494449208</v>
      </c>
      <c r="L63" s="9">
        <v>4967372.32</v>
      </c>
      <c r="M63" s="66">
        <v>-6.10919854785651</v>
      </c>
      <c r="N63" s="9">
        <v>619523.62</v>
      </c>
      <c r="O63" s="66">
        <v>6.948467926229318</v>
      </c>
      <c r="P63" s="105">
        <v>13</v>
      </c>
      <c r="Q63" s="106">
        <v>16186259</v>
      </c>
      <c r="R63" s="97">
        <f t="shared" si="4"/>
        <v>16.186259</v>
      </c>
    </row>
    <row r="64" spans="1:18" ht="13.5">
      <c r="A64" s="321"/>
      <c r="C64" s="10">
        <v>14</v>
      </c>
      <c r="D64" s="9">
        <v>13730</v>
      </c>
      <c r="E64" s="66">
        <v>-6</v>
      </c>
      <c r="F64" s="9">
        <v>437004</v>
      </c>
      <c r="G64" s="66">
        <v>-3.8</v>
      </c>
      <c r="H64" s="9">
        <v>16185059.91</v>
      </c>
      <c r="I64" s="66">
        <v>0.2</v>
      </c>
      <c r="J64" s="9">
        <v>6712574.06</v>
      </c>
      <c r="K64" s="66">
        <v>4.7</v>
      </c>
      <c r="L64" s="9">
        <v>5296559.32</v>
      </c>
      <c r="M64" s="66">
        <v>7.2</v>
      </c>
      <c r="N64" s="9">
        <v>566820.64</v>
      </c>
      <c r="O64" s="66">
        <v>-8.1</v>
      </c>
      <c r="P64" s="105">
        <v>14</v>
      </c>
      <c r="Q64" s="106">
        <v>16185059.91</v>
      </c>
      <c r="R64" s="97">
        <f t="shared" si="4"/>
        <v>16.18505991</v>
      </c>
    </row>
    <row r="65" spans="1:18" ht="13.5">
      <c r="A65" s="321"/>
      <c r="C65" s="10">
        <v>15</v>
      </c>
      <c r="D65" s="9">
        <v>13922</v>
      </c>
      <c r="E65" s="66">
        <v>1.3983976693372258</v>
      </c>
      <c r="F65" s="9">
        <v>433906</v>
      </c>
      <c r="G65" s="66">
        <v>-0.7089179961739522</v>
      </c>
      <c r="H65" s="9">
        <v>15963845.83</v>
      </c>
      <c r="I65" s="66">
        <v>-1.3667794943614808</v>
      </c>
      <c r="J65" s="9">
        <v>6400369.65</v>
      </c>
      <c r="K65" s="66">
        <v>-4.651038591297107</v>
      </c>
      <c r="L65" s="9">
        <v>5099010.55</v>
      </c>
      <c r="M65" s="66">
        <v>-3.729756584695454</v>
      </c>
      <c r="N65" s="9">
        <v>491772.44</v>
      </c>
      <c r="O65" s="66">
        <v>-13.240202403356383</v>
      </c>
      <c r="P65" s="105">
        <v>15</v>
      </c>
      <c r="Q65" s="106">
        <v>15963845.83</v>
      </c>
      <c r="R65" s="97">
        <f t="shared" si="4"/>
        <v>15.96384583</v>
      </c>
    </row>
    <row r="66" spans="1:18" ht="13.5">
      <c r="A66" s="321"/>
      <c r="C66" s="10">
        <v>16</v>
      </c>
      <c r="D66" s="9">
        <v>12947</v>
      </c>
      <c r="E66" s="66">
        <f>(D66/D65-1)*100</f>
        <v>-7.003304122970833</v>
      </c>
      <c r="F66" s="9">
        <v>433061</v>
      </c>
      <c r="G66" s="66">
        <f>(F66/F65-1)*100</f>
        <v>-0.19474264011098974</v>
      </c>
      <c r="H66" s="9">
        <v>16699764.28</v>
      </c>
      <c r="I66" s="66">
        <f>(H66/H65-1)*100</f>
        <v>4.609907022636284</v>
      </c>
      <c r="J66" s="9">
        <v>6593738.56</v>
      </c>
      <c r="K66" s="66">
        <f>(J66/J65-1)*100</f>
        <v>3.021214719996679</v>
      </c>
      <c r="L66" s="9">
        <v>5313268.31</v>
      </c>
      <c r="M66" s="66">
        <f>(L66/L65-1)*100</f>
        <v>4.2019477680821815</v>
      </c>
      <c r="N66" s="9">
        <v>532294.81</v>
      </c>
      <c r="O66" s="66">
        <f>(N66/N65-1)*100</f>
        <v>8.240065262705665</v>
      </c>
      <c r="P66" s="105">
        <v>16</v>
      </c>
      <c r="Q66" s="106">
        <v>16699764.28</v>
      </c>
      <c r="R66" s="97">
        <f t="shared" si="4"/>
        <v>16.69976428</v>
      </c>
    </row>
    <row r="67" spans="1:18" ht="13.5">
      <c r="A67" s="322"/>
      <c r="C67" s="10">
        <v>17</v>
      </c>
      <c r="D67" s="9">
        <v>13228</v>
      </c>
      <c r="E67" s="66">
        <f>(D67/D66-1)*100</f>
        <v>2.1703869622306415</v>
      </c>
      <c r="F67" s="9">
        <v>441562</v>
      </c>
      <c r="G67" s="66">
        <f>(F67/F66-1)*100</f>
        <v>1.9630029025933915</v>
      </c>
      <c r="H67" s="9">
        <v>17322804.34</v>
      </c>
      <c r="I67" s="66">
        <f>(H67/H66-1)*100</f>
        <v>3.7308314629696193</v>
      </c>
      <c r="J67" s="9">
        <v>6737999.48</v>
      </c>
      <c r="K67" s="66">
        <f>(J67/J66-1)*100</f>
        <v>2.1878471323558246</v>
      </c>
      <c r="L67" s="9">
        <v>5463112.34</v>
      </c>
      <c r="M67" s="66">
        <f>(L67/L66-1)*100</f>
        <v>2.820185642008366</v>
      </c>
      <c r="N67" s="9">
        <v>658236.18</v>
      </c>
      <c r="O67" s="66">
        <f>(N67/N66-1)*100</f>
        <v>23.660078519270165</v>
      </c>
      <c r="P67" s="105">
        <v>17</v>
      </c>
      <c r="Q67" s="106">
        <v>17322804.34</v>
      </c>
      <c r="R67" s="97">
        <f>Q67/1000000</f>
        <v>17.32280434</v>
      </c>
    </row>
    <row r="68" spans="1:18" ht="13.5">
      <c r="A68" s="58"/>
      <c r="C68" s="10">
        <v>18</v>
      </c>
      <c r="D68" s="9">
        <v>12525</v>
      </c>
      <c r="E68" s="66">
        <f>(D68/D67-1)*100</f>
        <v>-5.314484426973087</v>
      </c>
      <c r="F68" s="9">
        <v>446948</v>
      </c>
      <c r="G68" s="66">
        <f>(F68/F67-1)*100</f>
        <v>1.2197607583986025</v>
      </c>
      <c r="H68" s="9">
        <v>18234667</v>
      </c>
      <c r="I68" s="66">
        <f>(H68/H67-1)*100</f>
        <v>5.26394365544165</v>
      </c>
      <c r="J68" s="9">
        <v>6923274</v>
      </c>
      <c r="K68" s="66">
        <f>(J68/J67-1)*100</f>
        <v>2.7496962644467215</v>
      </c>
      <c r="L68" s="9">
        <v>5656623</v>
      </c>
      <c r="M68" s="66">
        <f>(L68/L67-1)*100</f>
        <v>3.542132175887125</v>
      </c>
      <c r="N68" s="9">
        <v>774538</v>
      </c>
      <c r="O68" s="66">
        <f>(N68/N67-1)*100</f>
        <v>17.668706694305357</v>
      </c>
      <c r="P68" s="105">
        <v>18</v>
      </c>
      <c r="Q68" s="106">
        <v>18234667</v>
      </c>
      <c r="R68" s="97">
        <f>Q68/1000000</f>
        <v>18.234667</v>
      </c>
    </row>
    <row r="69" spans="1:18" ht="13.5">
      <c r="A69" s="58"/>
      <c r="C69" s="10">
        <v>19</v>
      </c>
      <c r="D69" s="9">
        <v>12423</v>
      </c>
      <c r="E69" s="66">
        <f>(D69/D68-1)*100</f>
        <v>-0.8143712574850248</v>
      </c>
      <c r="F69" s="9">
        <v>456339</v>
      </c>
      <c r="G69" s="66">
        <f>(F69/F68-1)*100</f>
        <v>2.1011392824221264</v>
      </c>
      <c r="H69" s="9">
        <v>19364593</v>
      </c>
      <c r="I69" s="66">
        <f>(H69/H68-1)*100</f>
        <v>6.196581489533104</v>
      </c>
      <c r="J69" s="9">
        <v>7102058</v>
      </c>
      <c r="K69" s="66">
        <f>(J69/J68-1)*100</f>
        <v>2.5823620443160333</v>
      </c>
      <c r="L69" s="9">
        <v>5717862</v>
      </c>
      <c r="M69" s="66">
        <f>(L69/L68-1)*100</f>
        <v>1.0826070607852012</v>
      </c>
      <c r="N69" s="9">
        <v>776867</v>
      </c>
      <c r="O69" s="66">
        <f>(N69/N68-1)*100</f>
        <v>0.3006953822795033</v>
      </c>
      <c r="P69" s="105">
        <v>19</v>
      </c>
      <c r="Q69" s="106">
        <v>19364593</v>
      </c>
      <c r="R69" s="97">
        <f>Q69/1000000</f>
        <v>19.364593</v>
      </c>
    </row>
    <row r="70" ht="13.5">
      <c r="A70" s="58"/>
    </row>
    <row r="71" ht="13.5">
      <c r="A71" s="58"/>
    </row>
    <row r="72" ht="13.5">
      <c r="A72" s="58"/>
    </row>
    <row r="73" ht="13.5">
      <c r="A73" s="58"/>
    </row>
    <row r="74" ht="13.5">
      <c r="A74" s="58"/>
    </row>
    <row r="79" ht="13.5">
      <c r="J79" s="1"/>
    </row>
  </sheetData>
  <mergeCells count="1">
    <mergeCell ref="A1:A6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6"/>
  <sheetViews>
    <sheetView workbookViewId="0" topLeftCell="A1">
      <selection activeCell="F10" sqref="F10"/>
    </sheetView>
  </sheetViews>
  <sheetFormatPr defaultColWidth="9.00390625" defaultRowHeight="13.5"/>
  <cols>
    <col min="1" max="1" width="0.74609375" style="158" customWidth="1"/>
    <col min="2" max="9" width="9.00390625" style="158" customWidth="1"/>
    <col min="10" max="10" width="13.875" style="158" customWidth="1"/>
    <col min="11" max="16384" width="9.00390625" style="158" customWidth="1"/>
  </cols>
  <sheetData>
    <row r="1" spans="3:10" ht="13.5">
      <c r="C1" s="160" t="s">
        <v>159</v>
      </c>
      <c r="D1" s="160" t="s">
        <v>163</v>
      </c>
      <c r="F1" s="160" t="s">
        <v>160</v>
      </c>
      <c r="G1" s="160" t="s">
        <v>162</v>
      </c>
      <c r="I1" s="160" t="s">
        <v>161</v>
      </c>
      <c r="J1" s="160" t="s">
        <v>164</v>
      </c>
    </row>
    <row r="2" spans="2:10" ht="13.5">
      <c r="B2" s="158">
        <v>1</v>
      </c>
      <c r="C2" s="84" t="s">
        <v>19</v>
      </c>
      <c r="D2" s="159">
        <v>2856</v>
      </c>
      <c r="F2" s="84" t="s">
        <v>19</v>
      </c>
      <c r="G2" s="159">
        <v>91607</v>
      </c>
      <c r="I2" s="84" t="s">
        <v>19</v>
      </c>
      <c r="J2" s="159">
        <v>3199875</v>
      </c>
    </row>
    <row r="3" spans="2:10" ht="13.5">
      <c r="B3" s="158">
        <v>2</v>
      </c>
      <c r="C3" s="84" t="s">
        <v>18</v>
      </c>
      <c r="D3" s="159">
        <v>1771</v>
      </c>
      <c r="F3" s="84" t="s">
        <v>18</v>
      </c>
      <c r="G3" s="159">
        <v>48283</v>
      </c>
      <c r="I3" s="84" t="s">
        <v>27</v>
      </c>
      <c r="J3" s="159">
        <v>2468155</v>
      </c>
    </row>
    <row r="4" spans="2:10" ht="13.5">
      <c r="B4" s="158">
        <v>3</v>
      </c>
      <c r="C4" s="84" t="s">
        <v>26</v>
      </c>
      <c r="D4" s="159">
        <v>1005</v>
      </c>
      <c r="F4" s="84" t="s">
        <v>27</v>
      </c>
      <c r="G4" s="159">
        <v>40248</v>
      </c>
      <c r="I4" s="84" t="s">
        <v>18</v>
      </c>
      <c r="J4" s="159">
        <v>1755520</v>
      </c>
    </row>
    <row r="5" spans="2:10" ht="13.5">
      <c r="B5" s="158">
        <v>4</v>
      </c>
      <c r="C5" s="84" t="s">
        <v>20</v>
      </c>
      <c r="D5" s="159">
        <v>760</v>
      </c>
      <c r="F5" s="84" t="s">
        <v>26</v>
      </c>
      <c r="G5" s="159">
        <v>36533</v>
      </c>
      <c r="I5" s="84" t="s">
        <v>35</v>
      </c>
      <c r="J5" s="159">
        <v>1668538</v>
      </c>
    </row>
    <row r="6" spans="2:10" ht="13.5">
      <c r="B6" s="158">
        <v>5</v>
      </c>
      <c r="C6" s="84" t="s">
        <v>27</v>
      </c>
      <c r="D6" s="159">
        <v>737</v>
      </c>
      <c r="F6" s="84" t="s">
        <v>29</v>
      </c>
      <c r="G6" s="159">
        <v>22984</v>
      </c>
      <c r="I6" s="84" t="s">
        <v>29</v>
      </c>
      <c r="J6" s="159">
        <v>1525721</v>
      </c>
    </row>
    <row r="7" spans="2:10" ht="13.5">
      <c r="B7" s="158">
        <v>6</v>
      </c>
      <c r="C7" s="84" t="s">
        <v>28</v>
      </c>
      <c r="D7" s="159">
        <v>540</v>
      </c>
      <c r="F7" s="84" t="s">
        <v>35</v>
      </c>
      <c r="G7" s="159">
        <v>21188</v>
      </c>
      <c r="I7" s="84" t="s">
        <v>26</v>
      </c>
      <c r="J7" s="159">
        <v>1448780</v>
      </c>
    </row>
    <row r="8" spans="2:10" ht="13.5">
      <c r="B8" s="158">
        <v>7</v>
      </c>
      <c r="C8" s="84" t="s">
        <v>29</v>
      </c>
      <c r="D8" s="159">
        <v>433</v>
      </c>
      <c r="F8" s="84" t="s">
        <v>20</v>
      </c>
      <c r="G8" s="159">
        <v>20970</v>
      </c>
      <c r="I8" s="84" t="s">
        <v>23</v>
      </c>
      <c r="J8" s="159">
        <v>793376</v>
      </c>
    </row>
    <row r="9" spans="2:10" ht="13.5">
      <c r="B9" s="158">
        <v>8</v>
      </c>
      <c r="C9" s="84" t="s">
        <v>25</v>
      </c>
      <c r="D9" s="159">
        <v>378</v>
      </c>
      <c r="F9" s="84" t="s">
        <v>23</v>
      </c>
      <c r="G9" s="159">
        <v>18745</v>
      </c>
      <c r="I9" s="88" t="s">
        <v>103</v>
      </c>
      <c r="J9" s="159">
        <v>675979</v>
      </c>
    </row>
    <row r="10" spans="2:10" ht="13.5">
      <c r="B10" s="158">
        <v>9</v>
      </c>
      <c r="C10" s="84" t="s">
        <v>30</v>
      </c>
      <c r="D10" s="159">
        <v>366</v>
      </c>
      <c r="F10" s="84" t="s">
        <v>32</v>
      </c>
      <c r="G10" s="159">
        <v>13937</v>
      </c>
      <c r="I10" s="84" t="s">
        <v>34</v>
      </c>
      <c r="J10" s="159">
        <v>665550</v>
      </c>
    </row>
    <row r="11" spans="2:10" ht="13.5">
      <c r="B11" s="158">
        <v>10</v>
      </c>
      <c r="C11" s="84" t="s">
        <v>23</v>
      </c>
      <c r="D11" s="159">
        <v>355</v>
      </c>
      <c r="F11" s="84" t="s">
        <v>25</v>
      </c>
      <c r="G11" s="159">
        <v>12390</v>
      </c>
      <c r="I11" s="84" t="s">
        <v>20</v>
      </c>
      <c r="J11" s="159">
        <v>663893</v>
      </c>
    </row>
    <row r="12" spans="2:10" ht="13.5">
      <c r="B12" s="158">
        <v>11</v>
      </c>
      <c r="C12" s="84" t="s">
        <v>32</v>
      </c>
      <c r="D12" s="159">
        <v>273</v>
      </c>
      <c r="F12" s="88" t="s">
        <v>103</v>
      </c>
      <c r="G12" s="159">
        <v>12166</v>
      </c>
      <c r="I12" s="84" t="s">
        <v>32</v>
      </c>
      <c r="J12" s="159">
        <v>544144</v>
      </c>
    </row>
    <row r="13" spans="2:10" ht="13.5">
      <c r="B13" s="158">
        <v>12</v>
      </c>
      <c r="C13" s="88" t="s">
        <v>103</v>
      </c>
      <c r="D13" s="159">
        <v>240</v>
      </c>
      <c r="F13" s="84" t="s">
        <v>30</v>
      </c>
      <c r="G13" s="159">
        <v>11773</v>
      </c>
      <c r="I13" s="84" t="s">
        <v>31</v>
      </c>
      <c r="J13" s="159">
        <v>484305</v>
      </c>
    </row>
    <row r="14" spans="2:10" ht="13.5">
      <c r="B14" s="158">
        <v>13</v>
      </c>
      <c r="C14" s="84" t="s">
        <v>22</v>
      </c>
      <c r="D14" s="159">
        <v>235</v>
      </c>
      <c r="F14" s="84" t="s">
        <v>28</v>
      </c>
      <c r="G14" s="159">
        <v>11723</v>
      </c>
      <c r="I14" s="84" t="s">
        <v>30</v>
      </c>
      <c r="J14" s="159">
        <v>371052</v>
      </c>
    </row>
    <row r="15" spans="2:10" ht="13.5">
      <c r="B15" s="158">
        <v>14</v>
      </c>
      <c r="C15" s="84" t="s">
        <v>35</v>
      </c>
      <c r="D15" s="159">
        <v>204</v>
      </c>
      <c r="F15" s="84" t="s">
        <v>31</v>
      </c>
      <c r="G15" s="159">
        <v>9589</v>
      </c>
      <c r="I15" s="84" t="s">
        <v>43</v>
      </c>
      <c r="J15" s="159">
        <v>348324</v>
      </c>
    </row>
    <row r="16" spans="2:10" ht="13.5">
      <c r="B16" s="158">
        <v>15</v>
      </c>
      <c r="C16" s="84" t="s">
        <v>31</v>
      </c>
      <c r="D16" s="159">
        <v>189</v>
      </c>
      <c r="F16" s="84" t="s">
        <v>34</v>
      </c>
      <c r="G16" s="159">
        <v>9249</v>
      </c>
      <c r="I16" s="84" t="s">
        <v>25</v>
      </c>
      <c r="J16" s="159">
        <v>344535</v>
      </c>
    </row>
  </sheetData>
  <printOptions/>
  <pageMargins left="0.75" right="0.75" top="1" bottom="1" header="0.512" footer="0.51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8"/>
  <sheetViews>
    <sheetView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" width="3.625" style="38" bestFit="1" customWidth="1"/>
    <col min="3" max="3" width="14.125" style="38" bestFit="1" customWidth="1"/>
    <col min="4" max="5" width="7.125" style="12" customWidth="1"/>
    <col min="6" max="6" width="7.75390625" style="13" bestFit="1" customWidth="1"/>
    <col min="7" max="7" width="7.00390625" style="60" bestFit="1" customWidth="1"/>
    <col min="8" max="9" width="7.25390625" style="12" bestFit="1" customWidth="1"/>
    <col min="10" max="10" width="6.25390625" style="13" bestFit="1" customWidth="1"/>
    <col min="11" max="11" width="7.00390625" style="60" bestFit="1" customWidth="1"/>
    <col min="12" max="13" width="10.00390625" style="12" bestFit="1" customWidth="1"/>
    <col min="14" max="14" width="6.25390625" style="13" bestFit="1" customWidth="1"/>
    <col min="15" max="15" width="7.00390625" style="60" bestFit="1" customWidth="1"/>
    <col min="16" max="16" width="3.625" style="25" customWidth="1"/>
    <col min="17" max="17" width="3.625" style="213" customWidth="1"/>
    <col min="18" max="18" width="3.625" style="208" customWidth="1"/>
    <col min="19" max="19" width="3.625" style="25" customWidth="1"/>
    <col min="20" max="20" width="9.625" style="208" customWidth="1"/>
  </cols>
  <sheetData>
    <row r="2" spans="1:20" ht="13.5" customHeight="1">
      <c r="A2" s="52"/>
      <c r="B2" s="266" t="s">
        <v>217</v>
      </c>
      <c r="C2" s="36"/>
      <c r="D2" s="24"/>
      <c r="E2" s="24"/>
      <c r="F2" s="23"/>
      <c r="G2" s="59"/>
      <c r="H2" s="24"/>
      <c r="I2" s="24"/>
      <c r="J2" s="23"/>
      <c r="K2" s="59"/>
      <c r="L2" s="24"/>
      <c r="M2" s="24"/>
      <c r="N2" s="24"/>
      <c r="O2" s="59"/>
      <c r="P2" s="35"/>
      <c r="Q2" s="210"/>
      <c r="R2" s="205"/>
      <c r="S2" s="35"/>
      <c r="T2" s="205"/>
    </row>
    <row r="3" spans="1:20" ht="13.5">
      <c r="A3" s="52"/>
      <c r="B3" s="37"/>
      <c r="C3" s="37"/>
      <c r="D3" s="14"/>
      <c r="E3" s="14"/>
      <c r="F3" s="15"/>
      <c r="G3" s="72"/>
      <c r="H3" s="14"/>
      <c r="I3" s="14"/>
      <c r="J3" s="15"/>
      <c r="K3" s="72"/>
      <c r="L3" s="14"/>
      <c r="M3" s="14"/>
      <c r="N3" s="15"/>
      <c r="O3" s="72"/>
      <c r="P3" s="35"/>
      <c r="Q3" s="210"/>
      <c r="R3" s="205"/>
      <c r="S3" s="35"/>
      <c r="T3" s="205"/>
    </row>
    <row r="4" spans="1:20" ht="22.5">
      <c r="A4" s="52"/>
      <c r="C4" s="39"/>
      <c r="D4" s="89"/>
      <c r="E4" s="90" t="s">
        <v>192</v>
      </c>
      <c r="F4" s="18"/>
      <c r="G4" s="73"/>
      <c r="H4" s="162"/>
      <c r="I4" s="90" t="s">
        <v>193</v>
      </c>
      <c r="J4" s="18"/>
      <c r="K4" s="73"/>
      <c r="L4" s="163"/>
      <c r="M4" s="90" t="s">
        <v>194</v>
      </c>
      <c r="N4" s="18"/>
      <c r="O4" s="71"/>
      <c r="P4" s="35"/>
      <c r="Q4" s="211"/>
      <c r="R4" s="206"/>
      <c r="S4" s="35"/>
      <c r="T4" s="206"/>
    </row>
    <row r="5" spans="1:20" ht="13.5" customHeight="1">
      <c r="A5" s="52"/>
      <c r="B5" s="317" t="s">
        <v>12</v>
      </c>
      <c r="C5" s="318"/>
      <c r="D5" s="19" t="s">
        <v>204</v>
      </c>
      <c r="E5" s="19" t="s">
        <v>205</v>
      </c>
      <c r="F5" s="21" t="s">
        <v>10</v>
      </c>
      <c r="G5" s="74" t="s">
        <v>195</v>
      </c>
      <c r="H5" s="19" t="s">
        <v>204</v>
      </c>
      <c r="I5" s="19" t="s">
        <v>205</v>
      </c>
      <c r="J5" s="21" t="s">
        <v>10</v>
      </c>
      <c r="K5" s="74" t="s">
        <v>195</v>
      </c>
      <c r="L5" s="19" t="s">
        <v>204</v>
      </c>
      <c r="M5" s="19" t="s">
        <v>205</v>
      </c>
      <c r="N5" s="21" t="s">
        <v>10</v>
      </c>
      <c r="O5" s="76" t="s">
        <v>195</v>
      </c>
      <c r="P5" s="35"/>
      <c r="Q5" s="211"/>
      <c r="R5" s="206"/>
      <c r="S5" s="35"/>
      <c r="T5" s="206"/>
    </row>
    <row r="6" spans="1:20" ht="13.5">
      <c r="A6" s="52"/>
      <c r="C6" s="40"/>
      <c r="D6" s="17"/>
      <c r="E6" s="20"/>
      <c r="F6" s="22"/>
      <c r="G6" s="74" t="s">
        <v>58</v>
      </c>
      <c r="H6" s="17"/>
      <c r="I6" s="20"/>
      <c r="J6" s="22"/>
      <c r="K6" s="74" t="s">
        <v>58</v>
      </c>
      <c r="L6" s="20"/>
      <c r="M6" s="20"/>
      <c r="N6" s="22"/>
      <c r="O6" s="76" t="s">
        <v>58</v>
      </c>
      <c r="P6" s="35"/>
      <c r="Q6" s="211"/>
      <c r="R6" s="206"/>
      <c r="S6" s="35"/>
      <c r="T6" s="206"/>
    </row>
    <row r="7" spans="1:20" ht="13.5">
      <c r="A7" s="52"/>
      <c r="B7" s="37"/>
      <c r="C7" s="41"/>
      <c r="D7" s="33" t="s">
        <v>122</v>
      </c>
      <c r="E7" s="34" t="s">
        <v>122</v>
      </c>
      <c r="F7" s="32" t="s">
        <v>14</v>
      </c>
      <c r="G7" s="75" t="s">
        <v>14</v>
      </c>
      <c r="H7" s="33" t="s">
        <v>16</v>
      </c>
      <c r="I7" s="34" t="s">
        <v>16</v>
      </c>
      <c r="J7" s="32" t="s">
        <v>14</v>
      </c>
      <c r="K7" s="77" t="s">
        <v>14</v>
      </c>
      <c r="L7" s="34" t="s">
        <v>17</v>
      </c>
      <c r="M7" s="34" t="s">
        <v>17</v>
      </c>
      <c r="N7" s="32" t="s">
        <v>14</v>
      </c>
      <c r="O7" s="77" t="s">
        <v>14</v>
      </c>
      <c r="P7" s="35"/>
      <c r="Q7" s="211"/>
      <c r="R7" s="206"/>
      <c r="S7" s="35"/>
      <c r="T7" s="206"/>
    </row>
    <row r="8" spans="1:20" ht="9" customHeight="1">
      <c r="A8" s="52"/>
      <c r="C8" s="40"/>
      <c r="D8" s="28"/>
      <c r="E8" s="28"/>
      <c r="F8" s="26"/>
      <c r="G8" s="76"/>
      <c r="H8" s="28"/>
      <c r="I8" s="28"/>
      <c r="J8" s="26"/>
      <c r="K8" s="76"/>
      <c r="L8" s="28"/>
      <c r="M8" s="28"/>
      <c r="N8" s="26"/>
      <c r="O8" s="76"/>
      <c r="P8" s="35"/>
      <c r="Q8" s="210"/>
      <c r="R8" s="205"/>
      <c r="S8" s="35"/>
      <c r="T8" s="205"/>
    </row>
    <row r="9" spans="1:20" s="203" customFormat="1" ht="13.5" customHeight="1">
      <c r="A9" s="198"/>
      <c r="B9" s="319" t="s">
        <v>15</v>
      </c>
      <c r="C9" s="320"/>
      <c r="D9" s="216">
        <v>10431</v>
      </c>
      <c r="E9" s="216">
        <v>10037</v>
      </c>
      <c r="F9" s="219">
        <v>100</v>
      </c>
      <c r="G9" s="220">
        <v>-3.8</v>
      </c>
      <c r="H9" s="216">
        <v>393687</v>
      </c>
      <c r="I9" s="216">
        <v>388877</v>
      </c>
      <c r="J9" s="219">
        <v>100</v>
      </c>
      <c r="K9" s="220">
        <v>-1.2</v>
      </c>
      <c r="L9" s="216">
        <v>15707724</v>
      </c>
      <c r="M9" s="216">
        <v>15699131</v>
      </c>
      <c r="N9" s="219">
        <v>100</v>
      </c>
      <c r="O9" s="220">
        <v>-0.1</v>
      </c>
      <c r="P9" s="202"/>
      <c r="Q9" s="212"/>
      <c r="R9" s="207"/>
      <c r="S9" s="202"/>
      <c r="T9" s="207"/>
    </row>
    <row r="10" spans="1:20" s="203" customFormat="1" ht="9" customHeight="1">
      <c r="A10" s="198"/>
      <c r="B10" s="217"/>
      <c r="C10" s="215"/>
      <c r="D10" s="218"/>
      <c r="E10" s="216"/>
      <c r="F10" s="219"/>
      <c r="G10" s="220"/>
      <c r="H10" s="216"/>
      <c r="I10" s="216"/>
      <c r="J10" s="219"/>
      <c r="K10" s="220"/>
      <c r="L10" s="216"/>
      <c r="M10" s="216"/>
      <c r="N10" s="219"/>
      <c r="O10" s="220"/>
      <c r="P10" s="202"/>
      <c r="Q10" s="212"/>
      <c r="R10" s="207"/>
      <c r="S10" s="202"/>
      <c r="T10" s="207"/>
    </row>
    <row r="11" spans="1:20" s="203" customFormat="1" ht="13.5" customHeight="1">
      <c r="A11" s="198"/>
      <c r="B11" s="319" t="s">
        <v>196</v>
      </c>
      <c r="C11" s="320"/>
      <c r="D11" s="216">
        <v>5233</v>
      </c>
      <c r="E11" s="216">
        <v>5058</v>
      </c>
      <c r="F11" s="219">
        <v>50.4</v>
      </c>
      <c r="G11" s="220">
        <v>-3.3</v>
      </c>
      <c r="H11" s="216">
        <v>249469</v>
      </c>
      <c r="I11" s="216">
        <v>246213</v>
      </c>
      <c r="J11" s="219">
        <v>63.3</v>
      </c>
      <c r="K11" s="220">
        <v>-1.3</v>
      </c>
      <c r="L11" s="216">
        <v>10909679</v>
      </c>
      <c r="M11" s="216">
        <v>10919331</v>
      </c>
      <c r="N11" s="219">
        <v>69.6</v>
      </c>
      <c r="O11" s="220">
        <v>0.1</v>
      </c>
      <c r="P11" s="202"/>
      <c r="Q11" s="212"/>
      <c r="R11" s="207"/>
      <c r="S11" s="202"/>
      <c r="T11" s="207"/>
    </row>
    <row r="12" spans="1:20" s="203" customFormat="1" ht="13.5" customHeight="1">
      <c r="A12" s="198"/>
      <c r="B12" s="319" t="s">
        <v>197</v>
      </c>
      <c r="C12" s="320"/>
      <c r="D12" s="216">
        <v>5198</v>
      </c>
      <c r="E12" s="216">
        <v>4979</v>
      </c>
      <c r="F12" s="219">
        <v>49.6</v>
      </c>
      <c r="G12" s="220">
        <v>-4.2</v>
      </c>
      <c r="H12" s="216">
        <v>144218</v>
      </c>
      <c r="I12" s="216">
        <v>142664</v>
      </c>
      <c r="J12" s="219">
        <v>36.7</v>
      </c>
      <c r="K12" s="220">
        <v>-1.1</v>
      </c>
      <c r="L12" s="216">
        <v>4798044</v>
      </c>
      <c r="M12" s="216">
        <v>4779800</v>
      </c>
      <c r="N12" s="219">
        <v>30.4</v>
      </c>
      <c r="O12" s="220">
        <v>-0.4</v>
      </c>
      <c r="P12" s="202"/>
      <c r="Q12" s="212"/>
      <c r="R12" s="207"/>
      <c r="S12" s="202"/>
      <c r="T12" s="207"/>
    </row>
    <row r="13" spans="1:20" s="203" customFormat="1" ht="9" customHeight="1">
      <c r="A13" s="198"/>
      <c r="B13" s="204"/>
      <c r="C13" s="196"/>
      <c r="D13" s="197"/>
      <c r="E13" s="199"/>
      <c r="F13" s="200"/>
      <c r="G13" s="220"/>
      <c r="H13" s="199"/>
      <c r="I13" s="199"/>
      <c r="J13" s="200"/>
      <c r="K13" s="201"/>
      <c r="L13" s="199"/>
      <c r="M13" s="199"/>
      <c r="N13" s="219"/>
      <c r="O13" s="201"/>
      <c r="P13" s="202"/>
      <c r="Q13" s="212"/>
      <c r="R13" s="207"/>
      <c r="S13" s="202"/>
      <c r="T13" s="207"/>
    </row>
    <row r="14" spans="1:20" ht="13.5" customHeight="1">
      <c r="A14" s="52"/>
      <c r="B14" s="42" t="s">
        <v>165</v>
      </c>
      <c r="C14" s="40" t="s">
        <v>166</v>
      </c>
      <c r="D14" s="165">
        <v>1303</v>
      </c>
      <c r="E14" s="3">
        <v>1251</v>
      </c>
      <c r="F14" s="13">
        <v>12.5</v>
      </c>
      <c r="G14" s="60">
        <v>-4</v>
      </c>
      <c r="H14" s="3">
        <v>43542</v>
      </c>
      <c r="I14" s="3">
        <v>43940</v>
      </c>
      <c r="J14" s="13">
        <v>11.3</v>
      </c>
      <c r="K14" s="60">
        <v>0.9</v>
      </c>
      <c r="L14" s="199">
        <v>1118835</v>
      </c>
      <c r="M14" s="199">
        <v>1111821</v>
      </c>
      <c r="N14" s="221">
        <v>7.082054227767164</v>
      </c>
      <c r="O14" s="60">
        <v>-0.6269207587841441</v>
      </c>
      <c r="P14" s="35"/>
      <c r="Q14" s="212"/>
      <c r="R14" s="207"/>
      <c r="S14" s="35"/>
      <c r="T14" s="207"/>
    </row>
    <row r="15" spans="1:20" ht="13.5" customHeight="1">
      <c r="A15" s="52"/>
      <c r="B15" s="42" t="s">
        <v>73</v>
      </c>
      <c r="C15" s="40" t="s">
        <v>57</v>
      </c>
      <c r="D15" s="165">
        <v>586</v>
      </c>
      <c r="E15" s="3">
        <v>553</v>
      </c>
      <c r="F15" s="13">
        <v>5.5</v>
      </c>
      <c r="G15" s="60">
        <v>-5.6</v>
      </c>
      <c r="H15" s="3">
        <v>11156</v>
      </c>
      <c r="I15" s="3">
        <v>11041</v>
      </c>
      <c r="J15" s="13">
        <v>2.8</v>
      </c>
      <c r="K15" s="60">
        <v>-1</v>
      </c>
      <c r="L15" s="199">
        <v>1155090</v>
      </c>
      <c r="M15" s="199">
        <v>1184142</v>
      </c>
      <c r="N15" s="13">
        <v>7.542726032124151</v>
      </c>
      <c r="O15" s="60">
        <v>2.5151854212130065</v>
      </c>
      <c r="P15" s="35"/>
      <c r="Q15" s="212"/>
      <c r="R15" s="207"/>
      <c r="S15" s="35"/>
      <c r="T15" s="207"/>
    </row>
    <row r="16" spans="1:20" ht="13.5" customHeight="1">
      <c r="A16" s="52"/>
      <c r="B16" s="42" t="s">
        <v>74</v>
      </c>
      <c r="C16" s="40" t="s">
        <v>167</v>
      </c>
      <c r="D16" s="165">
        <v>312</v>
      </c>
      <c r="E16" s="3">
        <v>295</v>
      </c>
      <c r="F16" s="13">
        <v>2.9</v>
      </c>
      <c r="G16" s="60">
        <v>-5.4</v>
      </c>
      <c r="H16" s="3">
        <v>5513</v>
      </c>
      <c r="I16" s="3">
        <v>5275</v>
      </c>
      <c r="J16" s="13">
        <v>1.4</v>
      </c>
      <c r="K16" s="60">
        <v>-4.3</v>
      </c>
      <c r="L16" s="199">
        <v>95785</v>
      </c>
      <c r="M16" s="199">
        <v>94461</v>
      </c>
      <c r="N16" s="13">
        <v>0.6016954063264364</v>
      </c>
      <c r="O16" s="60">
        <v>-1.3827469775671508</v>
      </c>
      <c r="P16" s="35"/>
      <c r="Q16" s="212"/>
      <c r="R16" s="207"/>
      <c r="S16" s="35"/>
      <c r="T16" s="207"/>
    </row>
    <row r="17" spans="1:20" ht="13.5" customHeight="1">
      <c r="A17" s="52"/>
      <c r="B17" s="42" t="s">
        <v>75</v>
      </c>
      <c r="C17" s="40" t="s">
        <v>168</v>
      </c>
      <c r="D17" s="165">
        <v>315</v>
      </c>
      <c r="E17" s="3">
        <v>305</v>
      </c>
      <c r="F17" s="13">
        <v>3</v>
      </c>
      <c r="G17" s="60">
        <v>-3.2</v>
      </c>
      <c r="H17" s="3">
        <v>5181</v>
      </c>
      <c r="I17" s="3">
        <v>5224</v>
      </c>
      <c r="J17" s="13">
        <v>1.3</v>
      </c>
      <c r="K17" s="60">
        <v>0.8</v>
      </c>
      <c r="L17" s="199">
        <v>154524</v>
      </c>
      <c r="M17" s="199">
        <v>175096</v>
      </c>
      <c r="N17" s="13">
        <v>1.1153217341235777</v>
      </c>
      <c r="O17" s="60">
        <v>13.313121137853967</v>
      </c>
      <c r="P17" s="35"/>
      <c r="Q17" s="212"/>
      <c r="R17" s="207"/>
      <c r="S17" s="35"/>
      <c r="T17" s="207"/>
    </row>
    <row r="18" spans="1:20" ht="13.5" customHeight="1">
      <c r="A18" s="52"/>
      <c r="B18" s="42" t="s">
        <v>76</v>
      </c>
      <c r="C18" s="40" t="s">
        <v>169</v>
      </c>
      <c r="D18" s="165">
        <v>308</v>
      </c>
      <c r="E18" s="3">
        <v>288</v>
      </c>
      <c r="F18" s="13">
        <v>2.9</v>
      </c>
      <c r="G18" s="60">
        <v>-6.5</v>
      </c>
      <c r="H18" s="3">
        <v>4655</v>
      </c>
      <c r="I18" s="3">
        <v>4471</v>
      </c>
      <c r="J18" s="13">
        <v>1.1</v>
      </c>
      <c r="K18" s="60">
        <v>-4</v>
      </c>
      <c r="L18" s="199">
        <v>83194</v>
      </c>
      <c r="M18" s="199">
        <v>82383</v>
      </c>
      <c r="N18" s="13">
        <v>0.5247602561726252</v>
      </c>
      <c r="O18" s="60">
        <v>-0.9751655406250115</v>
      </c>
      <c r="P18" s="35"/>
      <c r="Q18" s="212"/>
      <c r="R18" s="207"/>
      <c r="S18" s="35"/>
      <c r="T18" s="207"/>
    </row>
    <row r="19" spans="1:20" ht="22.5" customHeight="1">
      <c r="A19" s="52"/>
      <c r="B19" s="42" t="s">
        <v>170</v>
      </c>
      <c r="C19" s="161" t="s">
        <v>171</v>
      </c>
      <c r="D19" s="165">
        <v>510</v>
      </c>
      <c r="E19" s="3">
        <v>506</v>
      </c>
      <c r="F19" s="13">
        <v>5</v>
      </c>
      <c r="G19" s="60">
        <v>-0.8</v>
      </c>
      <c r="H19" s="3">
        <v>17697</v>
      </c>
      <c r="I19" s="3">
        <v>17449</v>
      </c>
      <c r="J19" s="13">
        <v>4.5</v>
      </c>
      <c r="K19" s="60">
        <v>-1.4</v>
      </c>
      <c r="L19" s="199">
        <v>768944</v>
      </c>
      <c r="M19" s="199">
        <v>732306</v>
      </c>
      <c r="N19" s="13">
        <v>4.6646255800175345</v>
      </c>
      <c r="O19" s="60">
        <v>-4.764726938739017</v>
      </c>
      <c r="P19" s="35"/>
      <c r="Q19" s="212"/>
      <c r="R19" s="207"/>
      <c r="S19" s="35"/>
      <c r="T19" s="207"/>
    </row>
    <row r="20" spans="1:20" ht="13.5" customHeight="1">
      <c r="A20" s="52"/>
      <c r="B20" s="42" t="s">
        <v>77</v>
      </c>
      <c r="C20" s="40" t="s">
        <v>172</v>
      </c>
      <c r="D20" s="165">
        <v>347</v>
      </c>
      <c r="E20" s="3">
        <v>331</v>
      </c>
      <c r="F20" s="13">
        <v>3.3</v>
      </c>
      <c r="G20" s="60">
        <v>-4.6</v>
      </c>
      <c r="H20" s="3">
        <v>8325</v>
      </c>
      <c r="I20" s="3">
        <v>7832</v>
      </c>
      <c r="J20" s="13">
        <v>2</v>
      </c>
      <c r="K20" s="60">
        <v>-5.9</v>
      </c>
      <c r="L20" s="199">
        <v>152154</v>
      </c>
      <c r="M20" s="199">
        <v>148865</v>
      </c>
      <c r="N20" s="13">
        <v>0.9482381546776304</v>
      </c>
      <c r="O20" s="60">
        <v>-2.1614242532426386</v>
      </c>
      <c r="P20" s="35"/>
      <c r="Q20" s="212"/>
      <c r="R20" s="207"/>
      <c r="S20" s="35"/>
      <c r="T20" s="207"/>
    </row>
    <row r="21" spans="1:20" ht="13.5" customHeight="1">
      <c r="A21" s="52"/>
      <c r="B21" s="42" t="s">
        <v>78</v>
      </c>
      <c r="C21" s="40" t="s">
        <v>173</v>
      </c>
      <c r="D21" s="165">
        <v>190</v>
      </c>
      <c r="E21" s="3">
        <v>187</v>
      </c>
      <c r="F21" s="13">
        <v>1.9</v>
      </c>
      <c r="G21" s="60">
        <v>-1.6</v>
      </c>
      <c r="H21" s="3">
        <v>22660</v>
      </c>
      <c r="I21" s="3">
        <v>22282</v>
      </c>
      <c r="J21" s="13">
        <v>5.7</v>
      </c>
      <c r="K21" s="60">
        <v>-1.7</v>
      </c>
      <c r="L21" s="199">
        <v>1575488</v>
      </c>
      <c r="M21" s="199">
        <v>1632705</v>
      </c>
      <c r="N21" s="13">
        <v>10.399972973281116</v>
      </c>
      <c r="O21" s="60">
        <v>3.6317295279547412</v>
      </c>
      <c r="P21" s="35"/>
      <c r="Q21" s="212"/>
      <c r="R21" s="207"/>
      <c r="S21" s="35"/>
      <c r="T21" s="207"/>
    </row>
    <row r="22" spans="1:20" ht="13.5" customHeight="1">
      <c r="A22" s="52"/>
      <c r="B22" s="42" t="s">
        <v>79</v>
      </c>
      <c r="C22" s="40" t="s">
        <v>174</v>
      </c>
      <c r="D22" s="165">
        <v>34</v>
      </c>
      <c r="E22" s="3">
        <v>32</v>
      </c>
      <c r="F22" s="13">
        <v>0.3</v>
      </c>
      <c r="G22" s="60">
        <v>-5.9</v>
      </c>
      <c r="H22" s="3">
        <v>415</v>
      </c>
      <c r="I22" s="3">
        <v>420</v>
      </c>
      <c r="J22" s="13">
        <v>0.1</v>
      </c>
      <c r="K22" s="60">
        <v>1.2</v>
      </c>
      <c r="L22" s="199">
        <v>27931</v>
      </c>
      <c r="M22" s="199">
        <v>24667</v>
      </c>
      <c r="N22" s="13">
        <v>0.15712137197729056</v>
      </c>
      <c r="O22" s="60">
        <v>-11.687903915575626</v>
      </c>
      <c r="P22" s="35"/>
      <c r="Q22" s="212"/>
      <c r="R22" s="207"/>
      <c r="S22" s="35"/>
      <c r="T22" s="207"/>
    </row>
    <row r="23" spans="1:20" ht="13.5" customHeight="1">
      <c r="A23" s="52"/>
      <c r="B23" s="42" t="s">
        <v>80</v>
      </c>
      <c r="C23" s="40" t="s">
        <v>175</v>
      </c>
      <c r="D23" s="165">
        <v>746</v>
      </c>
      <c r="E23" s="3">
        <v>703</v>
      </c>
      <c r="F23" s="13">
        <v>7</v>
      </c>
      <c r="G23" s="60">
        <v>-5.8</v>
      </c>
      <c r="H23" s="3">
        <v>23547</v>
      </c>
      <c r="I23" s="3">
        <v>23224</v>
      </c>
      <c r="J23" s="13">
        <v>6</v>
      </c>
      <c r="K23" s="60">
        <v>-1.4</v>
      </c>
      <c r="L23" s="199">
        <v>574902</v>
      </c>
      <c r="M23" s="199">
        <v>574692</v>
      </c>
      <c r="N23" s="13">
        <v>3.6606586082125556</v>
      </c>
      <c r="O23" s="60">
        <v>-0.036524513231017686</v>
      </c>
      <c r="P23" s="35"/>
      <c r="Q23" s="212"/>
      <c r="R23" s="207"/>
      <c r="S23" s="35"/>
      <c r="T23" s="207"/>
    </row>
    <row r="24" spans="1:20" ht="22.5" customHeight="1">
      <c r="A24" s="52"/>
      <c r="B24" s="42" t="s">
        <v>176</v>
      </c>
      <c r="C24" s="40" t="s">
        <v>177</v>
      </c>
      <c r="D24" s="165">
        <v>117</v>
      </c>
      <c r="E24" s="3">
        <v>107</v>
      </c>
      <c r="F24" s="13">
        <v>1.1</v>
      </c>
      <c r="G24" s="60">
        <v>-8.5</v>
      </c>
      <c r="H24" s="3">
        <v>7600</v>
      </c>
      <c r="I24" s="3">
        <v>7413</v>
      </c>
      <c r="J24" s="13">
        <v>1.9</v>
      </c>
      <c r="K24" s="60">
        <v>-2.5</v>
      </c>
      <c r="L24" s="199">
        <v>231915</v>
      </c>
      <c r="M24" s="199">
        <v>224022</v>
      </c>
      <c r="N24" s="13">
        <v>1.426968729305443</v>
      </c>
      <c r="O24" s="60">
        <v>-3.4036024208162985</v>
      </c>
      <c r="P24" s="35"/>
      <c r="Q24" s="212"/>
      <c r="R24" s="207"/>
      <c r="S24" s="35"/>
      <c r="T24" s="207"/>
    </row>
    <row r="25" spans="1:20" ht="13.5" customHeight="1">
      <c r="A25" s="52"/>
      <c r="B25" s="42" t="s">
        <v>81</v>
      </c>
      <c r="C25" s="164" t="s">
        <v>178</v>
      </c>
      <c r="D25" s="165">
        <v>19</v>
      </c>
      <c r="E25" s="3">
        <v>20</v>
      </c>
      <c r="F25" s="13">
        <v>0.2</v>
      </c>
      <c r="G25" s="60">
        <v>5.3</v>
      </c>
      <c r="H25" s="3">
        <v>252</v>
      </c>
      <c r="I25" s="3">
        <v>260</v>
      </c>
      <c r="J25" s="13">
        <v>0.1</v>
      </c>
      <c r="K25" s="60">
        <v>3.2</v>
      </c>
      <c r="L25" s="199">
        <v>4499</v>
      </c>
      <c r="M25" s="199">
        <v>4286</v>
      </c>
      <c r="N25" s="13">
        <v>0.027303422098524703</v>
      </c>
      <c r="O25" s="60">
        <v>-4.718293891958936</v>
      </c>
      <c r="P25" s="35"/>
      <c r="Q25" s="212"/>
      <c r="R25" s="207"/>
      <c r="S25" s="35"/>
      <c r="T25" s="207"/>
    </row>
    <row r="26" spans="1:20" ht="13.5" customHeight="1">
      <c r="A26" s="52"/>
      <c r="B26" s="42" t="s">
        <v>82</v>
      </c>
      <c r="C26" s="40" t="s">
        <v>179</v>
      </c>
      <c r="D26" s="165">
        <v>256</v>
      </c>
      <c r="E26" s="3">
        <v>243</v>
      </c>
      <c r="F26" s="13">
        <v>2.4</v>
      </c>
      <c r="G26" s="60">
        <v>-5.1</v>
      </c>
      <c r="H26" s="3">
        <v>5857</v>
      </c>
      <c r="I26" s="3">
        <v>5608</v>
      </c>
      <c r="J26" s="13">
        <v>1.4</v>
      </c>
      <c r="K26" s="60">
        <v>-4.3</v>
      </c>
      <c r="L26" s="199">
        <v>191966</v>
      </c>
      <c r="M26" s="199">
        <v>182509</v>
      </c>
      <c r="N26" s="13">
        <v>1.1625451760116818</v>
      </c>
      <c r="O26" s="60">
        <v>-4.9259398558908485</v>
      </c>
      <c r="P26" s="35"/>
      <c r="Q26" s="212"/>
      <c r="R26" s="207"/>
      <c r="S26" s="35"/>
      <c r="T26" s="207"/>
    </row>
    <row r="27" spans="1:20" ht="13.5" customHeight="1">
      <c r="A27" s="52"/>
      <c r="B27" s="42" t="s">
        <v>83</v>
      </c>
      <c r="C27" s="40" t="s">
        <v>180</v>
      </c>
      <c r="D27" s="165">
        <v>159</v>
      </c>
      <c r="E27" s="3">
        <v>149</v>
      </c>
      <c r="F27" s="13">
        <v>1.5</v>
      </c>
      <c r="G27" s="60">
        <v>-6.3</v>
      </c>
      <c r="H27" s="3">
        <v>4008</v>
      </c>
      <c r="I27" s="3">
        <v>4120</v>
      </c>
      <c r="J27" s="13">
        <v>1.1</v>
      </c>
      <c r="K27" s="60">
        <v>2.8</v>
      </c>
      <c r="L27" s="199">
        <v>230121</v>
      </c>
      <c r="M27" s="199">
        <v>225098</v>
      </c>
      <c r="N27" s="13">
        <v>1.4338247138862812</v>
      </c>
      <c r="O27" s="60">
        <v>-2.1827900338378337</v>
      </c>
      <c r="P27" s="35"/>
      <c r="Q27" s="212"/>
      <c r="R27" s="207"/>
      <c r="S27" s="35"/>
      <c r="T27" s="207"/>
    </row>
    <row r="28" spans="1:20" ht="13.5" customHeight="1">
      <c r="A28" s="52"/>
      <c r="B28" s="42" t="s">
        <v>84</v>
      </c>
      <c r="C28" s="40" t="s">
        <v>181</v>
      </c>
      <c r="D28" s="165">
        <v>139</v>
      </c>
      <c r="E28" s="3">
        <v>133</v>
      </c>
      <c r="F28" s="13">
        <v>1.3</v>
      </c>
      <c r="G28" s="60">
        <v>-4.3</v>
      </c>
      <c r="H28" s="3">
        <v>7847</v>
      </c>
      <c r="I28" s="3">
        <v>7881</v>
      </c>
      <c r="J28" s="13">
        <v>2</v>
      </c>
      <c r="K28" s="60">
        <v>0.4</v>
      </c>
      <c r="L28" s="199">
        <v>472399</v>
      </c>
      <c r="M28" s="199">
        <v>507453</v>
      </c>
      <c r="N28" s="13">
        <v>3.2323617805548355</v>
      </c>
      <c r="O28" s="60">
        <v>7.420463081438333</v>
      </c>
      <c r="P28" s="35"/>
      <c r="Q28" s="212"/>
      <c r="R28" s="207"/>
      <c r="S28" s="35"/>
      <c r="T28" s="207"/>
    </row>
    <row r="29" spans="1:20" ht="22.5" customHeight="1">
      <c r="A29" s="52"/>
      <c r="B29" s="42" t="s">
        <v>182</v>
      </c>
      <c r="C29" s="40" t="s">
        <v>183</v>
      </c>
      <c r="D29" s="165">
        <v>1108</v>
      </c>
      <c r="E29" s="3">
        <v>1095</v>
      </c>
      <c r="F29" s="13">
        <v>10.9</v>
      </c>
      <c r="G29" s="60">
        <v>-1.2</v>
      </c>
      <c r="H29" s="3">
        <v>21830</v>
      </c>
      <c r="I29" s="3">
        <v>21928</v>
      </c>
      <c r="J29" s="13">
        <v>5.6</v>
      </c>
      <c r="K29" s="60">
        <v>0.4</v>
      </c>
      <c r="L29" s="199">
        <v>473835</v>
      </c>
      <c r="M29" s="199">
        <v>475330</v>
      </c>
      <c r="N29" s="13">
        <v>3.0277479709085475</v>
      </c>
      <c r="O29" s="60">
        <v>0.31557622370548266</v>
      </c>
      <c r="P29" s="35"/>
      <c r="Q29" s="212"/>
      <c r="R29" s="207"/>
      <c r="S29" s="35"/>
      <c r="T29" s="207"/>
    </row>
    <row r="30" spans="1:20" ht="13.5" customHeight="1">
      <c r="A30" s="52"/>
      <c r="B30" s="42" t="s">
        <v>85</v>
      </c>
      <c r="C30" s="40" t="s">
        <v>184</v>
      </c>
      <c r="D30" s="165">
        <v>307</v>
      </c>
      <c r="E30" s="3">
        <v>291</v>
      </c>
      <c r="F30" s="13">
        <v>2.9</v>
      </c>
      <c r="G30" s="60">
        <v>-5.2</v>
      </c>
      <c r="H30" s="3">
        <v>9777</v>
      </c>
      <c r="I30" s="3">
        <v>9716</v>
      </c>
      <c r="J30" s="13">
        <v>2.5</v>
      </c>
      <c r="K30" s="60">
        <v>-0.6</v>
      </c>
      <c r="L30" s="199">
        <v>255783</v>
      </c>
      <c r="M30" s="199">
        <v>263775</v>
      </c>
      <c r="N30" s="13">
        <v>1.6801915989363945</v>
      </c>
      <c r="O30" s="60">
        <v>3.1246708637122644</v>
      </c>
      <c r="P30" s="35"/>
      <c r="Q30" s="212"/>
      <c r="R30" s="207"/>
      <c r="S30" s="35"/>
      <c r="T30" s="207"/>
    </row>
    <row r="31" spans="1:20" ht="13.5" customHeight="1">
      <c r="A31" s="52"/>
      <c r="B31" s="42" t="s">
        <v>86</v>
      </c>
      <c r="C31" s="40" t="s">
        <v>185</v>
      </c>
      <c r="D31" s="165">
        <v>1120</v>
      </c>
      <c r="E31" s="3">
        <v>1080</v>
      </c>
      <c r="F31" s="13">
        <v>10.8</v>
      </c>
      <c r="G31" s="60">
        <v>-3.6</v>
      </c>
      <c r="H31" s="3">
        <v>28076</v>
      </c>
      <c r="I31" s="3">
        <v>28289</v>
      </c>
      <c r="J31" s="13">
        <v>7.3</v>
      </c>
      <c r="K31" s="60">
        <v>0.8</v>
      </c>
      <c r="L31" s="199">
        <v>660837</v>
      </c>
      <c r="M31" s="199">
        <v>731350</v>
      </c>
      <c r="N31" s="13">
        <v>4.658538873685772</v>
      </c>
      <c r="O31" s="60">
        <v>10.67034120083543</v>
      </c>
      <c r="P31" s="35"/>
      <c r="Q31" s="212"/>
      <c r="R31" s="207"/>
      <c r="S31" s="35"/>
      <c r="T31" s="207"/>
    </row>
    <row r="32" spans="1:20" ht="13.5" customHeight="1">
      <c r="A32" s="52"/>
      <c r="B32" s="42" t="s">
        <v>87</v>
      </c>
      <c r="C32" s="40" t="s">
        <v>186</v>
      </c>
      <c r="D32" s="165">
        <v>150</v>
      </c>
      <c r="E32" s="3">
        <v>148</v>
      </c>
      <c r="F32" s="13">
        <v>1.5</v>
      </c>
      <c r="G32" s="60">
        <v>-1.3</v>
      </c>
      <c r="H32" s="3">
        <v>12003</v>
      </c>
      <c r="I32" s="3">
        <v>9721</v>
      </c>
      <c r="J32" s="13">
        <v>2.5</v>
      </c>
      <c r="K32" s="60">
        <v>-19</v>
      </c>
      <c r="L32" s="199">
        <v>276275</v>
      </c>
      <c r="M32" s="199">
        <v>243581</v>
      </c>
      <c r="N32" s="13">
        <v>1.5515594471767638</v>
      </c>
      <c r="O32" s="60">
        <v>-11.833874918450949</v>
      </c>
      <c r="P32" s="35"/>
      <c r="Q32" s="212"/>
      <c r="R32" s="207"/>
      <c r="S32" s="35"/>
      <c r="T32" s="207"/>
    </row>
    <row r="33" spans="1:20" ht="13.5" customHeight="1">
      <c r="A33" s="52"/>
      <c r="B33" s="42" t="s">
        <v>88</v>
      </c>
      <c r="C33" s="40" t="s">
        <v>187</v>
      </c>
      <c r="D33" s="165">
        <v>147</v>
      </c>
      <c r="E33" s="3">
        <v>144</v>
      </c>
      <c r="F33" s="13">
        <v>1.4</v>
      </c>
      <c r="G33" s="60">
        <v>-2</v>
      </c>
      <c r="H33" s="51">
        <v>8590</v>
      </c>
      <c r="I33" s="3">
        <v>8302</v>
      </c>
      <c r="J33" s="13">
        <v>2.1</v>
      </c>
      <c r="K33" s="60">
        <v>-3.4</v>
      </c>
      <c r="L33" s="199">
        <v>232719</v>
      </c>
      <c r="M33" s="199">
        <v>194952</v>
      </c>
      <c r="N33" s="13">
        <v>1.2417992443287462</v>
      </c>
      <c r="O33" s="60">
        <v>-16.228779090265743</v>
      </c>
      <c r="P33" s="35"/>
      <c r="Q33" s="212"/>
      <c r="R33" s="207"/>
      <c r="S33" s="35"/>
      <c r="T33" s="207"/>
    </row>
    <row r="34" spans="1:20" ht="22.5" customHeight="1">
      <c r="A34" s="52"/>
      <c r="B34" s="42" t="s">
        <v>89</v>
      </c>
      <c r="C34" s="40" t="s">
        <v>188</v>
      </c>
      <c r="D34" s="165">
        <v>612</v>
      </c>
      <c r="E34" s="3">
        <v>579</v>
      </c>
      <c r="F34" s="13">
        <v>5.8</v>
      </c>
      <c r="G34" s="60">
        <v>-5.4</v>
      </c>
      <c r="H34" s="51">
        <v>40777</v>
      </c>
      <c r="I34" s="3">
        <v>41466</v>
      </c>
      <c r="J34" s="13">
        <v>10.7</v>
      </c>
      <c r="K34" s="60">
        <v>1.7</v>
      </c>
      <c r="L34" s="199">
        <v>1845729</v>
      </c>
      <c r="M34" s="199">
        <v>1810183</v>
      </c>
      <c r="N34" s="13">
        <v>11.530466821081031</v>
      </c>
      <c r="O34" s="60">
        <v>-1.9258376107177178</v>
      </c>
      <c r="P34" s="35"/>
      <c r="Q34" s="212"/>
      <c r="R34" s="207"/>
      <c r="S34" s="35"/>
      <c r="T34" s="207"/>
    </row>
    <row r="35" spans="1:20" ht="13.5" customHeight="1">
      <c r="A35" s="52"/>
      <c r="B35" s="42" t="s">
        <v>90</v>
      </c>
      <c r="C35" s="40" t="s">
        <v>189</v>
      </c>
      <c r="D35" s="165">
        <v>56</v>
      </c>
      <c r="E35" s="3">
        <v>57</v>
      </c>
      <c r="F35" s="13">
        <v>0.6</v>
      </c>
      <c r="G35" s="60">
        <v>1.8</v>
      </c>
      <c r="H35" s="3">
        <v>8030</v>
      </c>
      <c r="I35" s="3">
        <v>7830</v>
      </c>
      <c r="J35" s="13">
        <v>2</v>
      </c>
      <c r="K35" s="60">
        <v>-2.5</v>
      </c>
      <c r="L35" s="199">
        <v>364506</v>
      </c>
      <c r="M35" s="199">
        <v>395997</v>
      </c>
      <c r="N35" s="13">
        <v>2.5224140766278174</v>
      </c>
      <c r="O35" s="60">
        <v>8.639349906131887</v>
      </c>
      <c r="P35" s="35"/>
      <c r="Q35" s="212"/>
      <c r="R35" s="207"/>
      <c r="S35" s="35"/>
      <c r="T35" s="207"/>
    </row>
    <row r="36" spans="1:20" ht="13.5" customHeight="1">
      <c r="A36" s="52"/>
      <c r="B36" s="42" t="s">
        <v>91</v>
      </c>
      <c r="C36" s="40" t="s">
        <v>190</v>
      </c>
      <c r="D36" s="165">
        <v>1211</v>
      </c>
      <c r="E36" s="3">
        <v>1163</v>
      </c>
      <c r="F36" s="13">
        <v>11.6</v>
      </c>
      <c r="G36" s="60">
        <v>-4</v>
      </c>
      <c r="H36" s="3">
        <v>85456</v>
      </c>
      <c r="I36" s="3">
        <v>84258</v>
      </c>
      <c r="J36" s="13">
        <v>21.7</v>
      </c>
      <c r="K36" s="60">
        <v>-1.4</v>
      </c>
      <c r="L36" s="199">
        <v>4494056</v>
      </c>
      <c r="M36" s="199">
        <v>4414240</v>
      </c>
      <c r="N36" s="13">
        <v>28.11773194842296</v>
      </c>
      <c r="O36" s="60">
        <v>-1.7760533628904729</v>
      </c>
      <c r="P36" s="35"/>
      <c r="Q36" s="212"/>
      <c r="R36" s="207"/>
      <c r="S36" s="35"/>
      <c r="T36" s="207"/>
    </row>
    <row r="37" spans="1:20" ht="13.5" customHeight="1">
      <c r="A37" s="52"/>
      <c r="B37" s="42" t="s">
        <v>92</v>
      </c>
      <c r="C37" s="40" t="s">
        <v>191</v>
      </c>
      <c r="D37" s="165">
        <v>379</v>
      </c>
      <c r="E37" s="3">
        <v>377</v>
      </c>
      <c r="F37" s="13">
        <v>3.8</v>
      </c>
      <c r="G37" s="60">
        <v>-0.5</v>
      </c>
      <c r="H37" s="3">
        <v>10893</v>
      </c>
      <c r="I37" s="3">
        <v>10927</v>
      </c>
      <c r="J37" s="13">
        <v>2.8</v>
      </c>
      <c r="K37" s="60">
        <v>0.3</v>
      </c>
      <c r="L37" s="199">
        <v>266237</v>
      </c>
      <c r="M37" s="199">
        <v>265217</v>
      </c>
      <c r="N37" s="13">
        <v>1.6893718522951187</v>
      </c>
      <c r="O37" s="60">
        <v>-0.38338712867634905</v>
      </c>
      <c r="P37" s="35"/>
      <c r="Q37" s="212"/>
      <c r="R37" s="207"/>
      <c r="S37" s="35"/>
      <c r="T37" s="207"/>
    </row>
    <row r="38" spans="1:20" ht="13.5" customHeight="1">
      <c r="A38" s="52"/>
      <c r="B38" s="43"/>
      <c r="C38" s="41"/>
      <c r="D38" s="16"/>
      <c r="E38" s="16"/>
      <c r="F38" s="15"/>
      <c r="G38" s="72"/>
      <c r="H38" s="16"/>
      <c r="I38" s="16"/>
      <c r="J38" s="15"/>
      <c r="K38" s="72"/>
      <c r="L38" s="16"/>
      <c r="M38" s="16"/>
      <c r="N38" s="15"/>
      <c r="O38" s="72"/>
      <c r="P38" s="35"/>
      <c r="Q38" s="210"/>
      <c r="R38" s="205"/>
      <c r="S38" s="35"/>
      <c r="T38" s="207"/>
    </row>
    <row r="39" spans="1:20" ht="16.5" customHeight="1">
      <c r="A39" s="52"/>
      <c r="C39" s="38" t="s">
        <v>93</v>
      </c>
      <c r="P39" s="35"/>
      <c r="Q39" s="210"/>
      <c r="R39" s="205"/>
      <c r="S39" s="35"/>
      <c r="T39" s="205"/>
    </row>
    <row r="40" ht="13.5">
      <c r="A40" s="52"/>
    </row>
    <row r="41" s="27" customFormat="1" ht="13.5">
      <c r="A41" s="209"/>
    </row>
    <row r="42" s="27" customFormat="1" ht="13.5">
      <c r="A42" s="209"/>
    </row>
    <row r="43" s="27" customFormat="1" ht="13.5">
      <c r="A43" s="209"/>
    </row>
    <row r="44" s="27" customFormat="1" ht="13.5">
      <c r="A44" s="209"/>
    </row>
    <row r="45" s="27" customFormat="1" ht="13.5">
      <c r="A45" s="209"/>
    </row>
    <row r="46" s="27" customFormat="1" ht="13.5">
      <c r="A46" s="209"/>
    </row>
    <row r="47" s="27" customFormat="1" ht="13.5">
      <c r="A47" s="209"/>
    </row>
    <row r="48" s="27" customFormat="1" ht="13.5">
      <c r="A48" s="209"/>
    </row>
    <row r="49" s="27" customFormat="1" ht="13.5">
      <c r="A49" s="209"/>
    </row>
    <row r="50" s="27" customFormat="1" ht="13.5">
      <c r="A50" s="209"/>
    </row>
    <row r="51" s="27" customFormat="1" ht="13.5">
      <c r="A51" s="209"/>
    </row>
    <row r="52" s="27" customFormat="1" ht="13.5">
      <c r="A52" s="209"/>
    </row>
    <row r="53" s="27" customFormat="1" ht="13.5">
      <c r="A53" s="209"/>
    </row>
    <row r="54" s="27" customFormat="1" ht="13.5">
      <c r="A54" s="209"/>
    </row>
    <row r="55" s="27" customFormat="1" ht="13.5">
      <c r="A55" s="209"/>
    </row>
    <row r="56" s="27" customFormat="1" ht="13.5">
      <c r="A56" s="209"/>
    </row>
    <row r="57" s="27" customFormat="1" ht="13.5">
      <c r="A57" s="209"/>
    </row>
    <row r="58" s="27" customFormat="1" ht="13.5">
      <c r="A58" s="209"/>
    </row>
    <row r="59" s="27" customFormat="1" ht="13.5">
      <c r="A59" s="209"/>
    </row>
    <row r="60" s="27" customFormat="1" ht="13.5">
      <c r="A60" s="209"/>
    </row>
    <row r="61" s="27" customFormat="1" ht="13.5">
      <c r="A61" s="209"/>
    </row>
    <row r="62" s="27" customFormat="1" ht="13.5">
      <c r="A62" s="209"/>
    </row>
    <row r="63" s="27" customFormat="1" ht="13.5">
      <c r="A63" s="209"/>
    </row>
    <row r="64" s="27" customFormat="1" ht="13.5">
      <c r="A64" s="209"/>
    </row>
    <row r="65" s="27" customFormat="1" ht="13.5">
      <c r="A65" s="209"/>
    </row>
    <row r="66" s="27" customFormat="1" ht="13.5">
      <c r="A66" s="209"/>
    </row>
    <row r="67" s="27" customFormat="1" ht="13.5">
      <c r="A67" s="209"/>
    </row>
    <row r="68" s="27" customFormat="1" ht="13.5">
      <c r="A68" s="209"/>
    </row>
    <row r="69" s="27" customFormat="1" ht="13.5">
      <c r="A69" s="209"/>
    </row>
    <row r="70" s="27" customFormat="1" ht="13.5">
      <c r="A70" s="209"/>
    </row>
    <row r="71" s="27" customFormat="1" ht="13.5">
      <c r="A71" s="209"/>
    </row>
    <row r="72" s="27" customFormat="1" ht="13.5">
      <c r="A72" s="209"/>
    </row>
    <row r="73" s="27" customFormat="1" ht="13.5">
      <c r="A73" s="209"/>
    </row>
    <row r="74" s="27" customFormat="1" ht="13.5">
      <c r="A74" s="209"/>
    </row>
    <row r="75" s="27" customFormat="1" ht="13.5">
      <c r="A75" s="209"/>
    </row>
    <row r="76" s="27" customFormat="1" ht="13.5">
      <c r="A76" s="209"/>
    </row>
    <row r="77" s="27" customFormat="1" ht="13.5">
      <c r="A77" s="209"/>
    </row>
    <row r="78" s="27" customFormat="1" ht="13.5">
      <c r="A78" s="209"/>
    </row>
    <row r="79" s="27" customFormat="1" ht="13.5">
      <c r="A79" s="209"/>
    </row>
    <row r="80" s="27" customFormat="1" ht="13.5">
      <c r="A80" s="209"/>
    </row>
    <row r="81" s="27" customFormat="1" ht="13.5">
      <c r="A81" s="209"/>
    </row>
    <row r="82" s="27" customFormat="1" ht="13.5">
      <c r="A82" s="209"/>
    </row>
    <row r="83" s="27" customFormat="1" ht="13.5">
      <c r="A83" s="209"/>
    </row>
    <row r="84" s="27" customFormat="1" ht="13.5">
      <c r="A84" s="209"/>
    </row>
    <row r="85" s="27" customFormat="1" ht="13.5">
      <c r="A85" s="209"/>
    </row>
    <row r="86" spans="1:20" ht="13.5">
      <c r="A86" s="208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13.5">
      <c r="A87" s="208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13.5">
      <c r="A88" s="20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3.5">
      <c r="A89" s="208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3.5">
      <c r="A90" s="208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3.5">
      <c r="A91" s="208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13.5">
      <c r="A92" s="208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13.5">
      <c r="A93" s="208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13.5">
      <c r="A94" s="208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13.5">
      <c r="A95" s="208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ht="13.5">
      <c r="A96" s="208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ht="13.5">
      <c r="A97" s="208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ht="13.5">
      <c r="A98" s="20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ht="13.5">
      <c r="A99" s="208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ht="13.5">
      <c r="A100" s="208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ht="13.5">
      <c r="A101" s="208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ht="13.5">
      <c r="A102" s="208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ht="13.5">
      <c r="A103" s="208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ht="13.5">
      <c r="A104" s="208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ht="13.5">
      <c r="A105" s="208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ht="13.5">
      <c r="A106" s="208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ht="13.5">
      <c r="A107" s="208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ht="13.5">
      <c r="A108" s="2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</sheetData>
  <mergeCells count="4">
    <mergeCell ref="B5:C5"/>
    <mergeCell ref="B9:C9"/>
    <mergeCell ref="B11:C11"/>
    <mergeCell ref="B12:C12"/>
  </mergeCells>
  <printOptions verticalCentered="1"/>
  <pageMargins left="0.5905511811023623" right="0.2755905511811024" top="0.5905511811023623" bottom="0.52" header="0.5118110236220472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30"/>
  <sheetViews>
    <sheetView workbookViewId="0" topLeftCell="A1">
      <selection activeCell="A1" sqref="A1"/>
    </sheetView>
  </sheetViews>
  <sheetFormatPr defaultColWidth="9.00390625" defaultRowHeight="13.5"/>
  <cols>
    <col min="1" max="1" width="5.375" style="169" customWidth="1"/>
    <col min="2" max="2" width="9.375" style="169" bestFit="1" customWidth="1"/>
    <col min="3" max="4" width="6.125" style="169" bestFit="1" customWidth="1"/>
    <col min="5" max="5" width="6.375" style="171" bestFit="1" customWidth="1"/>
    <col min="6" max="6" width="6.375" style="170" bestFit="1" customWidth="1"/>
    <col min="7" max="8" width="6.875" style="169" bestFit="1" customWidth="1"/>
    <col min="9" max="9" width="5.875" style="171" bestFit="1" customWidth="1"/>
    <col min="10" max="10" width="6.00390625" style="170" bestFit="1" customWidth="1"/>
    <col min="11" max="11" width="9.875" style="169" bestFit="1" customWidth="1"/>
    <col min="12" max="12" width="9.875" style="169" customWidth="1"/>
    <col min="13" max="13" width="6.00390625" style="171" bestFit="1" customWidth="1"/>
    <col min="14" max="14" width="6.125" style="170" bestFit="1" customWidth="1"/>
    <col min="15" max="15" width="7.625" style="169" bestFit="1" customWidth="1"/>
    <col min="16" max="16" width="9.125" style="169" bestFit="1" customWidth="1"/>
    <col min="17" max="16384" width="9.00390625" style="169" customWidth="1"/>
  </cols>
  <sheetData>
    <row r="2" spans="2:14" ht="13.5" customHeight="1">
      <c r="B2" s="266" t="s">
        <v>218</v>
      </c>
      <c r="C2" s="225"/>
      <c r="D2" s="225"/>
      <c r="E2" s="226"/>
      <c r="F2" s="227"/>
      <c r="G2" s="225"/>
      <c r="H2" s="228"/>
      <c r="J2" s="227"/>
      <c r="K2" s="225"/>
      <c r="L2" s="225"/>
      <c r="M2" s="226"/>
      <c r="N2" s="227"/>
    </row>
    <row r="3" spans="2:14" ht="12.75" customHeight="1">
      <c r="B3" s="172"/>
      <c r="C3" s="173"/>
      <c r="D3" s="173"/>
      <c r="E3" s="174"/>
      <c r="F3" s="229"/>
      <c r="G3" s="173"/>
      <c r="H3" s="173"/>
      <c r="I3" s="174"/>
      <c r="J3" s="229"/>
      <c r="K3" s="173"/>
      <c r="L3" s="173"/>
      <c r="M3" s="174"/>
      <c r="N3" s="229"/>
    </row>
    <row r="4" spans="2:15" ht="21">
      <c r="B4" s="176"/>
      <c r="C4" s="230" t="s">
        <v>201</v>
      </c>
      <c r="D4" s="230"/>
      <c r="E4" s="231"/>
      <c r="F4" s="232"/>
      <c r="G4" s="230" t="s">
        <v>202</v>
      </c>
      <c r="H4" s="230"/>
      <c r="I4" s="231"/>
      <c r="J4" s="232"/>
      <c r="K4" s="230" t="s">
        <v>203</v>
      </c>
      <c r="L4" s="230"/>
      <c r="M4" s="231"/>
      <c r="N4" s="233"/>
      <c r="O4" s="224"/>
    </row>
    <row r="5" spans="2:15" ht="13.5" customHeight="1">
      <c r="B5" s="166" t="s">
        <v>108</v>
      </c>
      <c r="C5" s="214" t="s">
        <v>200</v>
      </c>
      <c r="D5" s="214" t="s">
        <v>205</v>
      </c>
      <c r="E5" s="177" t="s">
        <v>10</v>
      </c>
      <c r="F5" s="234" t="s">
        <v>195</v>
      </c>
      <c r="G5" s="214" t="s">
        <v>200</v>
      </c>
      <c r="H5" s="214" t="s">
        <v>205</v>
      </c>
      <c r="I5" s="177" t="s">
        <v>10</v>
      </c>
      <c r="J5" s="234" t="s">
        <v>195</v>
      </c>
      <c r="K5" s="214" t="s">
        <v>200</v>
      </c>
      <c r="L5" s="214" t="s">
        <v>205</v>
      </c>
      <c r="M5" s="177" t="s">
        <v>10</v>
      </c>
      <c r="N5" s="235" t="s">
        <v>195</v>
      </c>
      <c r="O5" s="224"/>
    </row>
    <row r="6" spans="2:15" ht="13.5" customHeight="1">
      <c r="B6" s="178"/>
      <c r="C6" s="236"/>
      <c r="D6" s="179"/>
      <c r="E6" s="180"/>
      <c r="F6" s="237"/>
      <c r="G6" s="236"/>
      <c r="H6" s="179"/>
      <c r="I6" s="180"/>
      <c r="J6" s="235"/>
      <c r="K6" s="179"/>
      <c r="L6" s="179"/>
      <c r="M6" s="180"/>
      <c r="N6" s="235"/>
      <c r="O6" s="224"/>
    </row>
    <row r="7" spans="2:15" ht="13.5" customHeight="1">
      <c r="B7" s="181"/>
      <c r="C7" s="238" t="s">
        <v>122</v>
      </c>
      <c r="D7" s="182" t="s">
        <v>122</v>
      </c>
      <c r="E7" s="183" t="s">
        <v>14</v>
      </c>
      <c r="F7" s="239" t="s">
        <v>14</v>
      </c>
      <c r="G7" s="240" t="s">
        <v>162</v>
      </c>
      <c r="H7" s="184" t="s">
        <v>162</v>
      </c>
      <c r="I7" s="183" t="s">
        <v>14</v>
      </c>
      <c r="J7" s="241" t="s">
        <v>14</v>
      </c>
      <c r="K7" s="184" t="s">
        <v>206</v>
      </c>
      <c r="L7" s="184" t="s">
        <v>206</v>
      </c>
      <c r="M7" s="183" t="s">
        <v>14</v>
      </c>
      <c r="N7" s="241" t="s">
        <v>14</v>
      </c>
      <c r="O7" s="242"/>
    </row>
    <row r="8" spans="2:15" ht="9" customHeight="1">
      <c r="B8" s="178"/>
      <c r="C8" s="185"/>
      <c r="D8" s="185"/>
      <c r="E8" s="186"/>
      <c r="F8" s="235"/>
      <c r="G8" s="185"/>
      <c r="H8" s="185"/>
      <c r="I8" s="186"/>
      <c r="J8" s="235"/>
      <c r="K8" s="185"/>
      <c r="L8" s="185"/>
      <c r="M8" s="186"/>
      <c r="N8" s="235"/>
      <c r="O8" s="224"/>
    </row>
    <row r="9" spans="2:15" ht="13.5" customHeight="1">
      <c r="B9" s="193" t="s">
        <v>54</v>
      </c>
      <c r="C9" s="194">
        <v>10431</v>
      </c>
      <c r="D9" s="194">
        <v>10037</v>
      </c>
      <c r="E9" s="195">
        <v>100</v>
      </c>
      <c r="F9" s="243">
        <v>-3.8</v>
      </c>
      <c r="G9" s="194">
        <v>393687</v>
      </c>
      <c r="H9" s="194">
        <v>388877</v>
      </c>
      <c r="I9" s="195">
        <v>100</v>
      </c>
      <c r="J9" s="243">
        <v>-1.2</v>
      </c>
      <c r="K9" s="194">
        <v>15707723.65</v>
      </c>
      <c r="L9" s="194">
        <v>15699130.99</v>
      </c>
      <c r="M9" s="195">
        <v>100</v>
      </c>
      <c r="N9" s="243">
        <v>-0.1</v>
      </c>
      <c r="O9" s="167"/>
    </row>
    <row r="10" spans="2:15" ht="9" customHeight="1">
      <c r="B10" s="166"/>
      <c r="C10" s="167"/>
      <c r="D10" s="167"/>
      <c r="E10" s="168"/>
      <c r="F10" s="244"/>
      <c r="G10" s="167"/>
      <c r="H10" s="167"/>
      <c r="I10" s="168"/>
      <c r="J10" s="244"/>
      <c r="K10" s="167"/>
      <c r="L10" s="167"/>
      <c r="M10" s="168"/>
      <c r="N10" s="244"/>
      <c r="O10" s="224"/>
    </row>
    <row r="11" spans="2:15" ht="13.5">
      <c r="B11" s="166" t="s">
        <v>55</v>
      </c>
      <c r="C11" s="167">
        <v>9776</v>
      </c>
      <c r="D11" s="167">
        <v>9420</v>
      </c>
      <c r="E11" s="168">
        <v>93.9</v>
      </c>
      <c r="F11" s="244">
        <v>-3.6</v>
      </c>
      <c r="G11" s="167">
        <v>367852</v>
      </c>
      <c r="H11" s="167">
        <v>363564</v>
      </c>
      <c r="I11" s="168">
        <v>93.5</v>
      </c>
      <c r="J11" s="244">
        <v>-1.2</v>
      </c>
      <c r="K11" s="167">
        <v>14762476.82</v>
      </c>
      <c r="L11" s="167">
        <v>14758250.06</v>
      </c>
      <c r="M11" s="168">
        <v>94</v>
      </c>
      <c r="N11" s="244">
        <v>0</v>
      </c>
      <c r="O11" s="167"/>
    </row>
    <row r="12" spans="2:15" ht="13.5" customHeight="1">
      <c r="B12" s="166" t="s">
        <v>56</v>
      </c>
      <c r="C12" s="167">
        <v>655</v>
      </c>
      <c r="D12" s="167">
        <v>617</v>
      </c>
      <c r="E12" s="168">
        <v>6.1</v>
      </c>
      <c r="F12" s="244">
        <v>-5.8</v>
      </c>
      <c r="G12" s="167">
        <v>25835</v>
      </c>
      <c r="H12" s="167">
        <v>25313</v>
      </c>
      <c r="I12" s="168">
        <v>6.5</v>
      </c>
      <c r="J12" s="244">
        <v>-2</v>
      </c>
      <c r="K12" s="167">
        <v>945246.83</v>
      </c>
      <c r="L12" s="167">
        <v>940880.93</v>
      </c>
      <c r="M12" s="168">
        <v>6</v>
      </c>
      <c r="N12" s="244">
        <v>-0.5</v>
      </c>
      <c r="O12" s="167"/>
    </row>
    <row r="13" spans="2:15" ht="9" customHeight="1">
      <c r="B13" s="166"/>
      <c r="C13" s="167"/>
      <c r="D13" s="167"/>
      <c r="E13" s="168"/>
      <c r="F13" s="244"/>
      <c r="G13" s="167"/>
      <c r="H13" s="167"/>
      <c r="I13" s="168"/>
      <c r="J13" s="244"/>
      <c r="K13" s="167"/>
      <c r="L13" s="167"/>
      <c r="M13" s="168"/>
      <c r="N13" s="244"/>
      <c r="O13" s="224"/>
    </row>
    <row r="14" spans="2:16" ht="13.5" customHeight="1">
      <c r="B14" s="193" t="s">
        <v>18</v>
      </c>
      <c r="C14" s="194">
        <v>1582</v>
      </c>
      <c r="D14" s="194">
        <v>1547</v>
      </c>
      <c r="E14" s="195">
        <v>15.4</v>
      </c>
      <c r="F14" s="243">
        <v>-2.2</v>
      </c>
      <c r="G14" s="194">
        <v>45822</v>
      </c>
      <c r="H14" s="194">
        <v>45623</v>
      </c>
      <c r="I14" s="195">
        <v>11.7</v>
      </c>
      <c r="J14" s="243">
        <v>-0.4</v>
      </c>
      <c r="K14" s="194">
        <v>1711072.8</v>
      </c>
      <c r="L14" s="194">
        <v>1751664.35</v>
      </c>
      <c r="M14" s="195">
        <v>11.2</v>
      </c>
      <c r="N14" s="243">
        <v>2.4</v>
      </c>
      <c r="O14" s="224"/>
      <c r="P14" s="187"/>
    </row>
    <row r="15" spans="2:16" ht="13.5">
      <c r="B15" s="188" t="s">
        <v>110</v>
      </c>
      <c r="C15" s="245">
        <v>445</v>
      </c>
      <c r="D15" s="167">
        <v>431</v>
      </c>
      <c r="E15" s="168">
        <v>4.3</v>
      </c>
      <c r="F15" s="244">
        <v>-3.1</v>
      </c>
      <c r="G15" s="245">
        <v>5966</v>
      </c>
      <c r="H15" s="167">
        <v>5971</v>
      </c>
      <c r="I15" s="168">
        <v>1.5</v>
      </c>
      <c r="J15" s="244">
        <v>0.1</v>
      </c>
      <c r="K15" s="167">
        <v>109977.23</v>
      </c>
      <c r="L15" s="167">
        <v>109462.28</v>
      </c>
      <c r="M15" s="168">
        <v>0.7</v>
      </c>
      <c r="N15" s="244">
        <v>-0.5</v>
      </c>
      <c r="O15" s="246"/>
      <c r="P15" s="187"/>
    </row>
    <row r="16" spans="2:16" ht="13.5">
      <c r="B16" s="188" t="s">
        <v>105</v>
      </c>
      <c r="C16" s="245">
        <v>466</v>
      </c>
      <c r="D16" s="167">
        <v>463</v>
      </c>
      <c r="E16" s="168">
        <v>4.6</v>
      </c>
      <c r="F16" s="244">
        <v>-0.6</v>
      </c>
      <c r="G16" s="245">
        <v>14015</v>
      </c>
      <c r="H16" s="167">
        <v>14214</v>
      </c>
      <c r="I16" s="168">
        <v>3.7</v>
      </c>
      <c r="J16" s="244">
        <v>1.4</v>
      </c>
      <c r="K16" s="167">
        <v>524572.19</v>
      </c>
      <c r="L16" s="167">
        <v>552522.37</v>
      </c>
      <c r="M16" s="168">
        <v>3.5</v>
      </c>
      <c r="N16" s="244">
        <v>5.3</v>
      </c>
      <c r="O16" s="246"/>
      <c r="P16" s="187"/>
    </row>
    <row r="17" spans="2:16" ht="13.5">
      <c r="B17" s="188" t="s">
        <v>106</v>
      </c>
      <c r="C17" s="245">
        <v>671</v>
      </c>
      <c r="D17" s="167">
        <v>653</v>
      </c>
      <c r="E17" s="168">
        <v>6.5</v>
      </c>
      <c r="F17" s="244">
        <v>-2.7</v>
      </c>
      <c r="G17" s="245">
        <v>25841</v>
      </c>
      <c r="H17" s="167">
        <v>25438</v>
      </c>
      <c r="I17" s="168">
        <v>6.5</v>
      </c>
      <c r="J17" s="244">
        <v>-1.6</v>
      </c>
      <c r="K17" s="167">
        <v>1076523.38</v>
      </c>
      <c r="L17" s="167">
        <v>1089679.7</v>
      </c>
      <c r="M17" s="168">
        <v>6.9</v>
      </c>
      <c r="N17" s="244">
        <v>1.2</v>
      </c>
      <c r="O17" s="246"/>
      <c r="P17" s="187"/>
    </row>
    <row r="18" spans="2:16" ht="13.5">
      <c r="B18" s="193" t="s">
        <v>19</v>
      </c>
      <c r="C18" s="194">
        <v>2244</v>
      </c>
      <c r="D18" s="194">
        <v>2143</v>
      </c>
      <c r="E18" s="195">
        <v>21.4</v>
      </c>
      <c r="F18" s="243">
        <v>-4.5</v>
      </c>
      <c r="G18" s="194">
        <v>72349</v>
      </c>
      <c r="H18" s="194">
        <v>71193</v>
      </c>
      <c r="I18" s="195">
        <v>18.3</v>
      </c>
      <c r="J18" s="243">
        <v>-1.6</v>
      </c>
      <c r="K18" s="194">
        <v>2085285.75</v>
      </c>
      <c r="L18" s="194">
        <v>2130270.53</v>
      </c>
      <c r="M18" s="195">
        <v>13.6</v>
      </c>
      <c r="N18" s="243">
        <v>2.2</v>
      </c>
      <c r="O18" s="246"/>
      <c r="P18" s="187"/>
    </row>
    <row r="19" spans="2:16" ht="13.5">
      <c r="B19" s="188" t="s">
        <v>138</v>
      </c>
      <c r="C19" s="167">
        <v>385</v>
      </c>
      <c r="D19" s="167">
        <v>368</v>
      </c>
      <c r="E19" s="168">
        <v>3.7</v>
      </c>
      <c r="F19" s="244">
        <v>-4.4</v>
      </c>
      <c r="G19" s="167">
        <v>14041</v>
      </c>
      <c r="H19" s="167">
        <v>13431</v>
      </c>
      <c r="I19" s="168">
        <v>3.5</v>
      </c>
      <c r="J19" s="244">
        <v>-4.3</v>
      </c>
      <c r="K19" s="167">
        <v>563864.68</v>
      </c>
      <c r="L19" s="167">
        <v>588656.69</v>
      </c>
      <c r="M19" s="168">
        <v>3.7</v>
      </c>
      <c r="N19" s="244">
        <v>4.4</v>
      </c>
      <c r="O19" s="246"/>
      <c r="P19" s="187"/>
    </row>
    <row r="20" spans="2:16" ht="13.5">
      <c r="B20" s="188" t="s">
        <v>139</v>
      </c>
      <c r="C20" s="167">
        <v>460</v>
      </c>
      <c r="D20" s="167">
        <v>440</v>
      </c>
      <c r="E20" s="168">
        <v>4.4</v>
      </c>
      <c r="F20" s="244">
        <v>-4.3</v>
      </c>
      <c r="G20" s="167">
        <v>11822</v>
      </c>
      <c r="H20" s="167">
        <v>11676</v>
      </c>
      <c r="I20" s="168">
        <v>3</v>
      </c>
      <c r="J20" s="244">
        <v>-1.2</v>
      </c>
      <c r="K20" s="167">
        <v>253306.43</v>
      </c>
      <c r="L20" s="167">
        <v>247809.47</v>
      </c>
      <c r="M20" s="168">
        <v>1.6</v>
      </c>
      <c r="N20" s="244">
        <v>-2.2</v>
      </c>
      <c r="O20" s="246"/>
      <c r="P20" s="187"/>
    </row>
    <row r="21" spans="2:16" ht="13.5">
      <c r="B21" s="188" t="s">
        <v>198</v>
      </c>
      <c r="C21" s="167">
        <v>282</v>
      </c>
      <c r="D21" s="167">
        <v>273</v>
      </c>
      <c r="E21" s="168">
        <v>2.7</v>
      </c>
      <c r="F21" s="244">
        <v>-3.2</v>
      </c>
      <c r="G21" s="167">
        <v>7287</v>
      </c>
      <c r="H21" s="167">
        <v>7253</v>
      </c>
      <c r="I21" s="168">
        <v>1.9</v>
      </c>
      <c r="J21" s="244">
        <v>-0.5</v>
      </c>
      <c r="K21" s="167">
        <v>129879.12</v>
      </c>
      <c r="L21" s="167">
        <v>122096.05</v>
      </c>
      <c r="M21" s="168">
        <v>0.8</v>
      </c>
      <c r="N21" s="244">
        <v>-6</v>
      </c>
      <c r="O21" s="246"/>
      <c r="P21" s="187"/>
    </row>
    <row r="22" spans="2:16" ht="13.5">
      <c r="B22" s="188" t="s">
        <v>199</v>
      </c>
      <c r="C22" s="167">
        <v>416</v>
      </c>
      <c r="D22" s="167">
        <v>391</v>
      </c>
      <c r="E22" s="168">
        <v>3.9</v>
      </c>
      <c r="F22" s="244">
        <v>-6</v>
      </c>
      <c r="G22" s="167">
        <v>14585</v>
      </c>
      <c r="H22" s="167">
        <v>14150</v>
      </c>
      <c r="I22" s="168">
        <v>3.6</v>
      </c>
      <c r="J22" s="244">
        <v>-3</v>
      </c>
      <c r="K22" s="167">
        <v>477201.54</v>
      </c>
      <c r="L22" s="167">
        <v>491155.33</v>
      </c>
      <c r="M22" s="168">
        <v>3.1</v>
      </c>
      <c r="N22" s="244">
        <v>2.9</v>
      </c>
      <c r="O22" s="246"/>
      <c r="P22" s="187"/>
    </row>
    <row r="23" spans="2:16" ht="13.5">
      <c r="B23" s="188" t="s">
        <v>142</v>
      </c>
      <c r="C23" s="167">
        <v>289</v>
      </c>
      <c r="D23" s="167">
        <v>282</v>
      </c>
      <c r="E23" s="168">
        <v>2.8</v>
      </c>
      <c r="F23" s="244">
        <v>-2.4</v>
      </c>
      <c r="G23" s="167">
        <v>11155</v>
      </c>
      <c r="H23" s="167">
        <v>11208</v>
      </c>
      <c r="I23" s="168">
        <v>2.9</v>
      </c>
      <c r="J23" s="244">
        <v>0.5</v>
      </c>
      <c r="K23" s="167">
        <v>299275.26</v>
      </c>
      <c r="L23" s="167">
        <v>298217.26</v>
      </c>
      <c r="M23" s="168">
        <v>1.9</v>
      </c>
      <c r="N23" s="244">
        <v>-0.4</v>
      </c>
      <c r="O23" s="246"/>
      <c r="P23" s="187"/>
    </row>
    <row r="24" spans="2:16" ht="13.5">
      <c r="B24" s="188" t="s">
        <v>143</v>
      </c>
      <c r="C24" s="167">
        <v>313</v>
      </c>
      <c r="D24" s="167">
        <v>296</v>
      </c>
      <c r="E24" s="168">
        <v>2.9</v>
      </c>
      <c r="F24" s="244">
        <v>-5.4</v>
      </c>
      <c r="G24" s="167">
        <v>10906</v>
      </c>
      <c r="H24" s="167">
        <v>11045</v>
      </c>
      <c r="I24" s="168">
        <v>2.8</v>
      </c>
      <c r="J24" s="244">
        <v>1.3</v>
      </c>
      <c r="K24" s="167">
        <v>300428.36</v>
      </c>
      <c r="L24" s="167">
        <v>323140.06</v>
      </c>
      <c r="M24" s="168">
        <v>2.1</v>
      </c>
      <c r="N24" s="244">
        <v>7.6</v>
      </c>
      <c r="O24" s="246"/>
      <c r="P24" s="187"/>
    </row>
    <row r="25" spans="2:16" ht="13.5">
      <c r="B25" s="188" t="s">
        <v>144</v>
      </c>
      <c r="C25" s="167">
        <v>99</v>
      </c>
      <c r="D25" s="167">
        <v>93</v>
      </c>
      <c r="E25" s="168">
        <v>0.9</v>
      </c>
      <c r="F25" s="244">
        <v>-6.1</v>
      </c>
      <c r="G25" s="167">
        <v>2553</v>
      </c>
      <c r="H25" s="167">
        <v>2430</v>
      </c>
      <c r="I25" s="168">
        <v>0.6</v>
      </c>
      <c r="J25" s="244">
        <v>-4.8</v>
      </c>
      <c r="K25" s="167">
        <v>61330.36</v>
      </c>
      <c r="L25" s="167">
        <v>59195.67</v>
      </c>
      <c r="M25" s="168">
        <v>0.4</v>
      </c>
      <c r="N25" s="244">
        <v>-3.5</v>
      </c>
      <c r="O25" s="246"/>
      <c r="P25" s="187"/>
    </row>
    <row r="26" spans="2:16" ht="13.5">
      <c r="B26" s="166" t="s">
        <v>20</v>
      </c>
      <c r="C26" s="167">
        <v>625</v>
      </c>
      <c r="D26" s="167">
        <v>593</v>
      </c>
      <c r="E26" s="168">
        <v>5.9</v>
      </c>
      <c r="F26" s="244">
        <v>-5.1</v>
      </c>
      <c r="G26" s="167">
        <v>19879</v>
      </c>
      <c r="H26" s="167">
        <v>19140</v>
      </c>
      <c r="I26" s="168">
        <v>4.9</v>
      </c>
      <c r="J26" s="244">
        <v>-3.7</v>
      </c>
      <c r="K26" s="167">
        <v>567152.37</v>
      </c>
      <c r="L26" s="167">
        <v>597614.67</v>
      </c>
      <c r="M26" s="168">
        <v>3.8</v>
      </c>
      <c r="N26" s="244">
        <v>5.4</v>
      </c>
      <c r="O26" s="246"/>
      <c r="P26" s="187"/>
    </row>
    <row r="27" spans="2:16" ht="13.5">
      <c r="B27" s="166" t="s">
        <v>21</v>
      </c>
      <c r="C27" s="167">
        <v>26</v>
      </c>
      <c r="D27" s="167">
        <v>23</v>
      </c>
      <c r="E27" s="168">
        <v>0.2</v>
      </c>
      <c r="F27" s="244">
        <v>-11.5</v>
      </c>
      <c r="G27" s="167">
        <v>240</v>
      </c>
      <c r="H27" s="167">
        <v>224</v>
      </c>
      <c r="I27" s="168">
        <v>0.1</v>
      </c>
      <c r="J27" s="244">
        <v>-6.7</v>
      </c>
      <c r="K27" s="167">
        <v>3015.81</v>
      </c>
      <c r="L27" s="167">
        <v>3053.83</v>
      </c>
      <c r="M27" s="168">
        <v>0</v>
      </c>
      <c r="N27" s="244">
        <v>1.3</v>
      </c>
      <c r="O27" s="246"/>
      <c r="P27" s="187"/>
    </row>
    <row r="28" spans="2:16" ht="13.5">
      <c r="B28" s="166" t="s">
        <v>22</v>
      </c>
      <c r="C28" s="167">
        <v>204</v>
      </c>
      <c r="D28" s="167">
        <v>189</v>
      </c>
      <c r="E28" s="168">
        <v>1.9</v>
      </c>
      <c r="F28" s="244">
        <v>-7.4</v>
      </c>
      <c r="G28" s="167">
        <v>7137</v>
      </c>
      <c r="H28" s="167">
        <v>6802</v>
      </c>
      <c r="I28" s="168">
        <v>1.7</v>
      </c>
      <c r="J28" s="244">
        <v>-4.7</v>
      </c>
      <c r="K28" s="167">
        <v>182393.61</v>
      </c>
      <c r="L28" s="167">
        <v>179453.33</v>
      </c>
      <c r="M28" s="168">
        <v>1.1</v>
      </c>
      <c r="N28" s="244">
        <v>-1.6</v>
      </c>
      <c r="O28" s="246"/>
      <c r="P28" s="187"/>
    </row>
    <row r="29" spans="2:16" ht="13.5">
      <c r="B29" s="166" t="s">
        <v>23</v>
      </c>
      <c r="C29" s="167">
        <v>377</v>
      </c>
      <c r="D29" s="167">
        <v>366</v>
      </c>
      <c r="E29" s="168">
        <v>3.6</v>
      </c>
      <c r="F29" s="244">
        <v>-2.9</v>
      </c>
      <c r="G29" s="167">
        <v>19732</v>
      </c>
      <c r="H29" s="167">
        <v>19212</v>
      </c>
      <c r="I29" s="168">
        <v>4.9</v>
      </c>
      <c r="J29" s="244">
        <v>-2.6</v>
      </c>
      <c r="K29" s="167">
        <v>672564.81</v>
      </c>
      <c r="L29" s="167">
        <v>775044</v>
      </c>
      <c r="M29" s="168">
        <v>4.9</v>
      </c>
      <c r="N29" s="244">
        <v>15.2</v>
      </c>
      <c r="O29" s="246"/>
      <c r="P29" s="187"/>
    </row>
    <row r="30" spans="2:16" ht="13.5">
      <c r="B30" s="166" t="s">
        <v>24</v>
      </c>
      <c r="C30" s="167">
        <v>60</v>
      </c>
      <c r="D30" s="167">
        <v>58</v>
      </c>
      <c r="E30" s="168">
        <v>0.6</v>
      </c>
      <c r="F30" s="244">
        <v>-3.3</v>
      </c>
      <c r="G30" s="167">
        <v>725</v>
      </c>
      <c r="H30" s="167">
        <v>688</v>
      </c>
      <c r="I30" s="168">
        <v>0.2</v>
      </c>
      <c r="J30" s="244">
        <v>-5.1</v>
      </c>
      <c r="K30" s="167">
        <v>9713.24</v>
      </c>
      <c r="L30" s="167">
        <v>9782.82</v>
      </c>
      <c r="M30" s="168">
        <v>0.1</v>
      </c>
      <c r="N30" s="244">
        <v>0.7</v>
      </c>
      <c r="O30" s="246"/>
      <c r="P30" s="187"/>
    </row>
    <row r="31" spans="2:16" ht="13.5">
      <c r="B31" s="166" t="s">
        <v>25</v>
      </c>
      <c r="C31" s="167">
        <v>334</v>
      </c>
      <c r="D31" s="167">
        <v>321</v>
      </c>
      <c r="E31" s="168">
        <v>3.2</v>
      </c>
      <c r="F31" s="244">
        <v>-3.9</v>
      </c>
      <c r="G31" s="167">
        <v>10368</v>
      </c>
      <c r="H31" s="167">
        <v>9868</v>
      </c>
      <c r="I31" s="168">
        <v>2.5</v>
      </c>
      <c r="J31" s="244">
        <v>-4.8</v>
      </c>
      <c r="K31" s="167">
        <v>312809.58</v>
      </c>
      <c r="L31" s="167">
        <v>302248.28</v>
      </c>
      <c r="M31" s="168">
        <v>1.9</v>
      </c>
      <c r="N31" s="244">
        <v>-3.4</v>
      </c>
      <c r="O31" s="246"/>
      <c r="P31" s="187"/>
    </row>
    <row r="32" spans="2:16" ht="13.5">
      <c r="B32" s="166" t="s">
        <v>26</v>
      </c>
      <c r="C32" s="167">
        <v>872</v>
      </c>
      <c r="D32" s="167">
        <v>860</v>
      </c>
      <c r="E32" s="168">
        <v>8.6</v>
      </c>
      <c r="F32" s="244">
        <v>-1.4</v>
      </c>
      <c r="G32" s="167">
        <v>31803</v>
      </c>
      <c r="H32" s="167">
        <v>31822</v>
      </c>
      <c r="I32" s="168">
        <v>8.2</v>
      </c>
      <c r="J32" s="244">
        <v>0.1</v>
      </c>
      <c r="K32" s="167">
        <v>1302454.23</v>
      </c>
      <c r="L32" s="167">
        <v>1279086.8</v>
      </c>
      <c r="M32" s="168">
        <v>8.1</v>
      </c>
      <c r="N32" s="244">
        <v>-1.8</v>
      </c>
      <c r="O32" s="246"/>
      <c r="P32" s="187"/>
    </row>
    <row r="33" spans="2:16" ht="13.5">
      <c r="B33" s="166" t="s">
        <v>27</v>
      </c>
      <c r="C33" s="167">
        <v>618</v>
      </c>
      <c r="D33" s="167">
        <v>596</v>
      </c>
      <c r="E33" s="168">
        <v>5.9</v>
      </c>
      <c r="F33" s="244">
        <v>-3.6</v>
      </c>
      <c r="G33" s="167">
        <v>34399</v>
      </c>
      <c r="H33" s="167">
        <v>34839</v>
      </c>
      <c r="I33" s="168">
        <v>9</v>
      </c>
      <c r="J33" s="244">
        <v>1.3</v>
      </c>
      <c r="K33" s="167">
        <v>1721568.3</v>
      </c>
      <c r="L33" s="167">
        <v>1721102.37</v>
      </c>
      <c r="M33" s="168">
        <v>11</v>
      </c>
      <c r="N33" s="244">
        <v>0</v>
      </c>
      <c r="O33" s="246"/>
      <c r="P33" s="187"/>
    </row>
    <row r="34" spans="2:16" ht="13.5">
      <c r="B34" s="166" t="s">
        <v>28</v>
      </c>
      <c r="C34" s="167">
        <v>605</v>
      </c>
      <c r="D34" s="167">
        <v>587</v>
      </c>
      <c r="E34" s="168">
        <v>5.8</v>
      </c>
      <c r="F34" s="244">
        <v>-3</v>
      </c>
      <c r="G34" s="167">
        <v>15897</v>
      </c>
      <c r="H34" s="167">
        <v>16110</v>
      </c>
      <c r="I34" s="168">
        <v>4.1</v>
      </c>
      <c r="J34" s="244">
        <v>1.3</v>
      </c>
      <c r="K34" s="167">
        <v>544071.04</v>
      </c>
      <c r="L34" s="167">
        <v>526937.01</v>
      </c>
      <c r="M34" s="168">
        <v>3.4</v>
      </c>
      <c r="N34" s="244">
        <v>-3.1</v>
      </c>
      <c r="O34" s="246"/>
      <c r="P34" s="187"/>
    </row>
    <row r="35" spans="2:16" ht="13.5">
      <c r="B35" s="166" t="s">
        <v>29</v>
      </c>
      <c r="C35" s="167">
        <v>355</v>
      </c>
      <c r="D35" s="167">
        <v>348</v>
      </c>
      <c r="E35" s="168">
        <v>3.5</v>
      </c>
      <c r="F35" s="244">
        <v>-2</v>
      </c>
      <c r="G35" s="167">
        <v>20641</v>
      </c>
      <c r="H35" s="167">
        <v>20892</v>
      </c>
      <c r="I35" s="168">
        <v>5.4</v>
      </c>
      <c r="J35" s="244">
        <v>1.2</v>
      </c>
      <c r="K35" s="167">
        <v>1069352.88</v>
      </c>
      <c r="L35" s="167">
        <v>1046427.93</v>
      </c>
      <c r="M35" s="168">
        <v>6.7</v>
      </c>
      <c r="N35" s="244">
        <v>-2.1</v>
      </c>
      <c r="O35" s="246"/>
      <c r="P35" s="187"/>
    </row>
    <row r="36" spans="2:16" ht="13.5" customHeight="1">
      <c r="B36" s="166" t="s">
        <v>30</v>
      </c>
      <c r="C36" s="167">
        <v>368</v>
      </c>
      <c r="D36" s="167">
        <v>358</v>
      </c>
      <c r="E36" s="168">
        <v>3.6</v>
      </c>
      <c r="F36" s="244">
        <v>-2.7</v>
      </c>
      <c r="G36" s="167">
        <v>11754</v>
      </c>
      <c r="H36" s="167">
        <v>11754</v>
      </c>
      <c r="I36" s="168">
        <v>3</v>
      </c>
      <c r="J36" s="244">
        <v>0</v>
      </c>
      <c r="K36" s="167">
        <v>399387.13</v>
      </c>
      <c r="L36" s="167">
        <v>400441.9</v>
      </c>
      <c r="M36" s="168">
        <v>2.6</v>
      </c>
      <c r="N36" s="244">
        <v>0.3</v>
      </c>
      <c r="O36" s="246"/>
      <c r="P36" s="187"/>
    </row>
    <row r="37" spans="2:16" ht="13.5">
      <c r="B37" s="166" t="s">
        <v>31</v>
      </c>
      <c r="C37" s="167">
        <v>161</v>
      </c>
      <c r="D37" s="167">
        <v>164</v>
      </c>
      <c r="E37" s="168">
        <v>1.6</v>
      </c>
      <c r="F37" s="244">
        <v>1.9</v>
      </c>
      <c r="G37" s="167">
        <v>8750</v>
      </c>
      <c r="H37" s="167">
        <v>8499</v>
      </c>
      <c r="I37" s="168">
        <v>2.2</v>
      </c>
      <c r="J37" s="244">
        <v>-2.9</v>
      </c>
      <c r="K37" s="167">
        <v>388783.1</v>
      </c>
      <c r="L37" s="167">
        <v>381532.31</v>
      </c>
      <c r="M37" s="168">
        <v>2.4</v>
      </c>
      <c r="N37" s="244">
        <v>-1.9</v>
      </c>
      <c r="O37" s="246"/>
      <c r="P37" s="187"/>
    </row>
    <row r="38" spans="2:16" ht="13.5">
      <c r="B38" s="166" t="s">
        <v>32</v>
      </c>
      <c r="C38" s="167">
        <v>262</v>
      </c>
      <c r="D38" s="167">
        <v>241</v>
      </c>
      <c r="E38" s="168">
        <v>2.4</v>
      </c>
      <c r="F38" s="244">
        <v>-8</v>
      </c>
      <c r="G38" s="167">
        <v>11469</v>
      </c>
      <c r="H38" s="167">
        <v>12304</v>
      </c>
      <c r="I38" s="168">
        <v>3.2</v>
      </c>
      <c r="J38" s="244">
        <v>7.3</v>
      </c>
      <c r="K38" s="167">
        <v>451215.03</v>
      </c>
      <c r="L38" s="167">
        <v>495663.93</v>
      </c>
      <c r="M38" s="168">
        <v>3.2</v>
      </c>
      <c r="N38" s="244">
        <v>9.9</v>
      </c>
      <c r="O38" s="246"/>
      <c r="P38" s="187"/>
    </row>
    <row r="39" spans="2:16" ht="13.5" customHeight="1">
      <c r="B39" s="166" t="s">
        <v>33</v>
      </c>
      <c r="C39" s="167">
        <v>14</v>
      </c>
      <c r="D39" s="167">
        <v>12</v>
      </c>
      <c r="E39" s="168">
        <v>0.1</v>
      </c>
      <c r="F39" s="244">
        <v>-14.3</v>
      </c>
      <c r="G39" s="167">
        <v>286</v>
      </c>
      <c r="H39" s="167">
        <v>266</v>
      </c>
      <c r="I39" s="168">
        <v>0.1</v>
      </c>
      <c r="J39" s="244">
        <v>-7</v>
      </c>
      <c r="K39" s="167">
        <v>2899.88</v>
      </c>
      <c r="L39" s="167">
        <v>3045.55</v>
      </c>
      <c r="M39" s="168">
        <v>0</v>
      </c>
      <c r="N39" s="244">
        <v>5</v>
      </c>
      <c r="O39" s="246"/>
      <c r="P39" s="187"/>
    </row>
    <row r="40" spans="2:16" ht="13.5" customHeight="1">
      <c r="B40" s="166" t="s">
        <v>34</v>
      </c>
      <c r="C40" s="167">
        <v>104</v>
      </c>
      <c r="D40" s="167">
        <v>107</v>
      </c>
      <c r="E40" s="168">
        <v>1.1</v>
      </c>
      <c r="F40" s="244">
        <v>2.9</v>
      </c>
      <c r="G40" s="167">
        <v>8094</v>
      </c>
      <c r="H40" s="167">
        <v>7574</v>
      </c>
      <c r="I40" s="168">
        <v>1.9</v>
      </c>
      <c r="J40" s="244">
        <v>-6.4</v>
      </c>
      <c r="K40" s="167">
        <v>462171.55</v>
      </c>
      <c r="L40" s="167">
        <v>407350.73</v>
      </c>
      <c r="M40" s="168">
        <v>2.6</v>
      </c>
      <c r="N40" s="244">
        <v>-11.9</v>
      </c>
      <c r="O40" s="246"/>
      <c r="P40" s="187"/>
    </row>
    <row r="41" spans="2:16" ht="13.5" customHeight="1">
      <c r="B41" s="166" t="s">
        <v>35</v>
      </c>
      <c r="C41" s="167">
        <v>232</v>
      </c>
      <c r="D41" s="167">
        <v>224</v>
      </c>
      <c r="E41" s="168">
        <v>2.2</v>
      </c>
      <c r="F41" s="244">
        <v>-3.4</v>
      </c>
      <c r="G41" s="167">
        <v>23720</v>
      </c>
      <c r="H41" s="167">
        <v>22583</v>
      </c>
      <c r="I41" s="168">
        <v>5.8</v>
      </c>
      <c r="J41" s="244">
        <v>-4.8</v>
      </c>
      <c r="K41" s="167">
        <v>1683802.18</v>
      </c>
      <c r="L41" s="167">
        <v>1671604.57</v>
      </c>
      <c r="M41" s="168">
        <v>10.6</v>
      </c>
      <c r="N41" s="244">
        <v>-0.7</v>
      </c>
      <c r="O41" s="246"/>
      <c r="P41" s="187"/>
    </row>
    <row r="42" spans="2:16" ht="13.5" customHeight="1">
      <c r="B42" s="166" t="s">
        <v>99</v>
      </c>
      <c r="C42" s="167">
        <v>76</v>
      </c>
      <c r="D42" s="167">
        <v>70</v>
      </c>
      <c r="E42" s="168">
        <v>0.7</v>
      </c>
      <c r="F42" s="244">
        <v>-7.9</v>
      </c>
      <c r="G42" s="167">
        <v>1101</v>
      </c>
      <c r="H42" s="167">
        <v>1048</v>
      </c>
      <c r="I42" s="168">
        <v>0.3</v>
      </c>
      <c r="J42" s="244">
        <v>-4.8</v>
      </c>
      <c r="K42" s="167">
        <v>15271.75</v>
      </c>
      <c r="L42" s="167">
        <v>14324.94</v>
      </c>
      <c r="M42" s="168">
        <v>0.1</v>
      </c>
      <c r="N42" s="244">
        <v>-6.2</v>
      </c>
      <c r="O42" s="246"/>
      <c r="P42" s="187"/>
    </row>
    <row r="43" spans="2:16" ht="13.5" customHeight="1">
      <c r="B43" s="166" t="s">
        <v>100</v>
      </c>
      <c r="C43" s="167">
        <v>133</v>
      </c>
      <c r="D43" s="167">
        <v>123</v>
      </c>
      <c r="E43" s="168">
        <v>1.2</v>
      </c>
      <c r="F43" s="244">
        <v>-7.5</v>
      </c>
      <c r="G43" s="167">
        <v>3787</v>
      </c>
      <c r="H43" s="167">
        <v>3736</v>
      </c>
      <c r="I43" s="168">
        <v>1</v>
      </c>
      <c r="J43" s="244">
        <v>-1.3</v>
      </c>
      <c r="K43" s="167">
        <v>97251.55</v>
      </c>
      <c r="L43" s="167">
        <v>99338.99</v>
      </c>
      <c r="M43" s="168">
        <v>0.6</v>
      </c>
      <c r="N43" s="244">
        <v>2.1</v>
      </c>
      <c r="O43" s="246"/>
      <c r="P43" s="187"/>
    </row>
    <row r="44" spans="2:16" ht="13.5" customHeight="1">
      <c r="B44" s="166" t="s">
        <v>101</v>
      </c>
      <c r="C44" s="167">
        <v>199</v>
      </c>
      <c r="D44" s="167">
        <v>192</v>
      </c>
      <c r="E44" s="168">
        <v>1.9</v>
      </c>
      <c r="F44" s="244">
        <v>-3.5</v>
      </c>
      <c r="G44" s="167">
        <v>7739</v>
      </c>
      <c r="H44" s="167">
        <v>7735</v>
      </c>
      <c r="I44" s="168">
        <v>2</v>
      </c>
      <c r="J44" s="244">
        <v>-0.1</v>
      </c>
      <c r="K44" s="167">
        <v>264733.76</v>
      </c>
      <c r="L44" s="167">
        <v>242476.36</v>
      </c>
      <c r="M44" s="168">
        <v>1.5</v>
      </c>
      <c r="N44" s="244">
        <v>-8.4</v>
      </c>
      <c r="O44" s="246"/>
      <c r="P44" s="187"/>
    </row>
    <row r="45" spans="2:16" ht="13.5" customHeight="1">
      <c r="B45" s="166" t="s">
        <v>102</v>
      </c>
      <c r="C45" s="167">
        <v>111</v>
      </c>
      <c r="D45" s="167">
        <v>103</v>
      </c>
      <c r="E45" s="168">
        <v>1</v>
      </c>
      <c r="F45" s="244">
        <v>-7.2</v>
      </c>
      <c r="G45" s="167">
        <v>3405</v>
      </c>
      <c r="H45" s="167">
        <v>3232</v>
      </c>
      <c r="I45" s="168">
        <v>0.8</v>
      </c>
      <c r="J45" s="244">
        <v>-5.1</v>
      </c>
      <c r="K45" s="167">
        <v>106442.33</v>
      </c>
      <c r="L45" s="167">
        <v>107812.94</v>
      </c>
      <c r="M45" s="168">
        <v>0.7</v>
      </c>
      <c r="N45" s="244">
        <v>1.3</v>
      </c>
      <c r="O45" s="246"/>
      <c r="P45" s="187"/>
    </row>
    <row r="46" spans="2:16" ht="13.5" customHeight="1">
      <c r="B46" s="166" t="s">
        <v>103</v>
      </c>
      <c r="C46" s="167">
        <v>214</v>
      </c>
      <c r="D46" s="167">
        <v>195</v>
      </c>
      <c r="E46" s="168">
        <v>1.9</v>
      </c>
      <c r="F46" s="244">
        <v>-8.9</v>
      </c>
      <c r="G46" s="167">
        <v>8755</v>
      </c>
      <c r="H46" s="167">
        <v>8420</v>
      </c>
      <c r="I46" s="168">
        <v>2.2</v>
      </c>
      <c r="J46" s="244">
        <v>-3.8</v>
      </c>
      <c r="K46" s="167">
        <v>709064.14</v>
      </c>
      <c r="L46" s="167">
        <v>611971.92</v>
      </c>
      <c r="M46" s="168">
        <v>3.9</v>
      </c>
      <c r="N46" s="244">
        <v>-13.7</v>
      </c>
      <c r="O46" s="246"/>
      <c r="P46" s="187"/>
    </row>
    <row r="47" spans="2:16" ht="22.5" customHeight="1">
      <c r="B47" s="166" t="s">
        <v>36</v>
      </c>
      <c r="C47" s="167">
        <v>8</v>
      </c>
      <c r="D47" s="167">
        <v>7</v>
      </c>
      <c r="E47" s="168">
        <v>0.1</v>
      </c>
      <c r="F47" s="244">
        <v>-12.5</v>
      </c>
      <c r="G47" s="167">
        <v>57</v>
      </c>
      <c r="H47" s="167">
        <v>51</v>
      </c>
      <c r="I47" s="168">
        <v>0</v>
      </c>
      <c r="J47" s="244">
        <v>-10.5</v>
      </c>
      <c r="K47" s="167">
        <v>424.01</v>
      </c>
      <c r="L47" s="167">
        <v>368.93</v>
      </c>
      <c r="M47" s="168">
        <v>0</v>
      </c>
      <c r="N47" s="244">
        <v>-13</v>
      </c>
      <c r="O47" s="246"/>
      <c r="P47" s="187"/>
    </row>
    <row r="48" spans="2:16" ht="13.5" customHeight="1">
      <c r="B48" s="166" t="s">
        <v>37</v>
      </c>
      <c r="C48" s="167">
        <v>7</v>
      </c>
      <c r="D48" s="167">
        <v>7</v>
      </c>
      <c r="E48" s="168">
        <v>0.1</v>
      </c>
      <c r="F48" s="244">
        <v>0</v>
      </c>
      <c r="G48" s="167">
        <v>124</v>
      </c>
      <c r="H48" s="167">
        <v>123</v>
      </c>
      <c r="I48" s="168">
        <v>0</v>
      </c>
      <c r="J48" s="244">
        <v>-0.8</v>
      </c>
      <c r="K48" s="167">
        <v>1498.96</v>
      </c>
      <c r="L48" s="167">
        <v>1476.98</v>
      </c>
      <c r="M48" s="168">
        <v>0</v>
      </c>
      <c r="N48" s="244">
        <v>-1.5</v>
      </c>
      <c r="O48" s="246"/>
      <c r="P48" s="187"/>
    </row>
    <row r="49" spans="2:16" ht="13.5" customHeight="1">
      <c r="B49" s="166" t="s">
        <v>38</v>
      </c>
      <c r="C49" s="167">
        <v>9</v>
      </c>
      <c r="D49" s="167">
        <v>9</v>
      </c>
      <c r="E49" s="168">
        <v>0.1</v>
      </c>
      <c r="F49" s="244">
        <v>0</v>
      </c>
      <c r="G49" s="167">
        <v>108</v>
      </c>
      <c r="H49" s="167">
        <v>105</v>
      </c>
      <c r="I49" s="168">
        <v>0</v>
      </c>
      <c r="J49" s="244">
        <v>-2.8</v>
      </c>
      <c r="K49" s="167">
        <v>956.36</v>
      </c>
      <c r="L49" s="167">
        <v>1006.54</v>
      </c>
      <c r="M49" s="168">
        <v>0</v>
      </c>
      <c r="N49" s="244">
        <v>5.2</v>
      </c>
      <c r="O49" s="246"/>
      <c r="P49" s="187"/>
    </row>
    <row r="50" spans="2:16" ht="13.5" customHeight="1">
      <c r="B50" s="189" t="s">
        <v>39</v>
      </c>
      <c r="C50" s="167">
        <v>9</v>
      </c>
      <c r="D50" s="167">
        <v>9</v>
      </c>
      <c r="E50" s="168">
        <v>0.1</v>
      </c>
      <c r="F50" s="244">
        <v>0</v>
      </c>
      <c r="G50" s="167">
        <v>96</v>
      </c>
      <c r="H50" s="167">
        <v>102</v>
      </c>
      <c r="I50" s="168">
        <v>0</v>
      </c>
      <c r="J50" s="244">
        <v>6.3</v>
      </c>
      <c r="K50" s="167">
        <v>794.06</v>
      </c>
      <c r="L50" s="167">
        <v>664.33</v>
      </c>
      <c r="M50" s="168">
        <v>0</v>
      </c>
      <c r="N50" s="244">
        <v>-16.3</v>
      </c>
      <c r="O50" s="246"/>
      <c r="P50" s="187"/>
    </row>
    <row r="51" spans="2:16" ht="13.5" customHeight="1">
      <c r="B51" s="166" t="s">
        <v>40</v>
      </c>
      <c r="C51" s="167">
        <v>28</v>
      </c>
      <c r="D51" s="167">
        <v>27</v>
      </c>
      <c r="E51" s="168">
        <v>0.3</v>
      </c>
      <c r="F51" s="244">
        <v>-3.6</v>
      </c>
      <c r="G51" s="167">
        <v>459</v>
      </c>
      <c r="H51" s="167">
        <v>381</v>
      </c>
      <c r="I51" s="168">
        <v>0.1</v>
      </c>
      <c r="J51" s="244">
        <v>-17</v>
      </c>
      <c r="K51" s="167">
        <v>5308.2</v>
      </c>
      <c r="L51" s="167">
        <v>4747.32</v>
      </c>
      <c r="M51" s="168">
        <v>0</v>
      </c>
      <c r="N51" s="244">
        <v>-10.6</v>
      </c>
      <c r="O51" s="246"/>
      <c r="P51" s="187"/>
    </row>
    <row r="52" spans="2:16" ht="22.5" customHeight="1">
      <c r="B52" s="166" t="s">
        <v>41</v>
      </c>
      <c r="C52" s="167">
        <v>60</v>
      </c>
      <c r="D52" s="167">
        <v>59</v>
      </c>
      <c r="E52" s="168">
        <v>0.6</v>
      </c>
      <c r="F52" s="244">
        <v>-1.7</v>
      </c>
      <c r="G52" s="167">
        <v>1290</v>
      </c>
      <c r="H52" s="167">
        <v>1241</v>
      </c>
      <c r="I52" s="168">
        <v>0.3</v>
      </c>
      <c r="J52" s="244">
        <v>-3.8</v>
      </c>
      <c r="K52" s="167">
        <v>25761.25</v>
      </c>
      <c r="L52" s="167">
        <v>24526.48</v>
      </c>
      <c r="M52" s="168">
        <v>0.2</v>
      </c>
      <c r="N52" s="244">
        <v>-4.8</v>
      </c>
      <c r="O52" s="246"/>
      <c r="P52" s="187"/>
    </row>
    <row r="53" spans="2:16" ht="22.5" customHeight="1">
      <c r="B53" s="166" t="s">
        <v>42</v>
      </c>
      <c r="C53" s="167">
        <v>113</v>
      </c>
      <c r="D53" s="167">
        <v>108</v>
      </c>
      <c r="E53" s="168">
        <v>1.1</v>
      </c>
      <c r="F53" s="244">
        <v>-4.4</v>
      </c>
      <c r="G53" s="167">
        <v>2975</v>
      </c>
      <c r="H53" s="167">
        <v>3076</v>
      </c>
      <c r="I53" s="168">
        <v>0.8</v>
      </c>
      <c r="J53" s="244">
        <v>3.4</v>
      </c>
      <c r="K53" s="167">
        <v>82311.23</v>
      </c>
      <c r="L53" s="167">
        <v>85674.94</v>
      </c>
      <c r="M53" s="168">
        <v>0.5</v>
      </c>
      <c r="N53" s="244">
        <v>4.1</v>
      </c>
      <c r="O53" s="246"/>
      <c r="P53" s="119"/>
    </row>
    <row r="54" spans="2:16" ht="13.5">
      <c r="B54" s="166" t="s">
        <v>43</v>
      </c>
      <c r="C54" s="167">
        <v>111</v>
      </c>
      <c r="D54" s="167">
        <v>104</v>
      </c>
      <c r="E54" s="168">
        <v>1</v>
      </c>
      <c r="F54" s="244">
        <v>-6.3</v>
      </c>
      <c r="G54" s="167">
        <v>5277</v>
      </c>
      <c r="H54" s="167">
        <v>5047</v>
      </c>
      <c r="I54" s="168">
        <v>1.3</v>
      </c>
      <c r="J54" s="244">
        <v>-4.4</v>
      </c>
      <c r="K54" s="167">
        <v>310505.27</v>
      </c>
      <c r="L54" s="167">
        <v>329893.37</v>
      </c>
      <c r="M54" s="168">
        <v>2.1</v>
      </c>
      <c r="N54" s="244">
        <v>6.2</v>
      </c>
      <c r="O54" s="246"/>
      <c r="P54" s="119"/>
    </row>
    <row r="55" spans="2:16" ht="13.5">
      <c r="B55" s="166" t="s">
        <v>44</v>
      </c>
      <c r="C55" s="167">
        <v>49</v>
      </c>
      <c r="D55" s="167">
        <v>48</v>
      </c>
      <c r="E55" s="168">
        <v>0.5</v>
      </c>
      <c r="F55" s="244">
        <v>-2</v>
      </c>
      <c r="G55" s="167">
        <v>2570</v>
      </c>
      <c r="H55" s="167">
        <v>2581</v>
      </c>
      <c r="I55" s="168">
        <v>0.7</v>
      </c>
      <c r="J55" s="244">
        <v>0.4</v>
      </c>
      <c r="K55" s="167">
        <v>135970.08</v>
      </c>
      <c r="L55" s="167">
        <v>125642.09</v>
      </c>
      <c r="M55" s="168">
        <v>0.8</v>
      </c>
      <c r="N55" s="244">
        <v>-7.6</v>
      </c>
      <c r="O55" s="246"/>
      <c r="P55" s="119"/>
    </row>
    <row r="56" spans="2:16" ht="22.5" customHeight="1">
      <c r="B56" s="166" t="s">
        <v>50</v>
      </c>
      <c r="C56" s="167">
        <v>151</v>
      </c>
      <c r="D56" s="167">
        <v>134</v>
      </c>
      <c r="E56" s="168">
        <v>1.3</v>
      </c>
      <c r="F56" s="244">
        <v>-11.3</v>
      </c>
      <c r="G56" s="167">
        <v>8223</v>
      </c>
      <c r="H56" s="167">
        <v>7830</v>
      </c>
      <c r="I56" s="168">
        <v>2</v>
      </c>
      <c r="J56" s="244">
        <v>-4.8</v>
      </c>
      <c r="K56" s="167">
        <v>248276.3</v>
      </c>
      <c r="L56" s="167">
        <v>230442.52</v>
      </c>
      <c r="M56" s="168">
        <v>1.5</v>
      </c>
      <c r="N56" s="244">
        <v>-7.2</v>
      </c>
      <c r="O56" s="246"/>
      <c r="P56" s="119"/>
    </row>
    <row r="57" spans="2:16" ht="13.5" customHeight="1">
      <c r="B57" s="166" t="s">
        <v>107</v>
      </c>
      <c r="C57" s="167">
        <v>27</v>
      </c>
      <c r="D57" s="167">
        <v>25</v>
      </c>
      <c r="E57" s="168">
        <v>0.2</v>
      </c>
      <c r="F57" s="244">
        <v>-7.4</v>
      </c>
      <c r="G57" s="167">
        <v>650</v>
      </c>
      <c r="H57" s="167">
        <v>653</v>
      </c>
      <c r="I57" s="168">
        <v>0.2</v>
      </c>
      <c r="J57" s="244">
        <v>0.5</v>
      </c>
      <c r="K57" s="167">
        <v>10756.84</v>
      </c>
      <c r="L57" s="167">
        <v>8452.67</v>
      </c>
      <c r="M57" s="168">
        <v>0.1</v>
      </c>
      <c r="N57" s="244">
        <v>-21.4</v>
      </c>
      <c r="O57" s="246"/>
      <c r="P57" s="187"/>
    </row>
    <row r="58" spans="2:16" ht="22.5" customHeight="1">
      <c r="B58" s="166" t="s">
        <v>52</v>
      </c>
      <c r="C58" s="167">
        <v>83</v>
      </c>
      <c r="D58" s="167">
        <v>80</v>
      </c>
      <c r="E58" s="168">
        <v>0.8</v>
      </c>
      <c r="F58" s="244">
        <v>-3.6</v>
      </c>
      <c r="G58" s="167">
        <v>4006</v>
      </c>
      <c r="H58" s="167">
        <v>4123</v>
      </c>
      <c r="I58" s="168">
        <v>1.1</v>
      </c>
      <c r="J58" s="244">
        <v>2.9</v>
      </c>
      <c r="K58" s="167">
        <v>122684.27</v>
      </c>
      <c r="L58" s="167">
        <v>127984.76</v>
      </c>
      <c r="M58" s="168">
        <v>0.8</v>
      </c>
      <c r="N58" s="244">
        <v>4.3</v>
      </c>
      <c r="O58" s="246"/>
      <c r="P58" s="187"/>
    </row>
    <row r="59" spans="2:16" ht="9" customHeight="1">
      <c r="B59" s="190"/>
      <c r="C59" s="191"/>
      <c r="D59" s="191"/>
      <c r="E59" s="192"/>
      <c r="F59" s="247"/>
      <c r="G59" s="191"/>
      <c r="H59" s="191"/>
      <c r="I59" s="192"/>
      <c r="J59" s="247"/>
      <c r="K59" s="191"/>
      <c r="L59" s="191"/>
      <c r="M59" s="192"/>
      <c r="N59" s="247"/>
      <c r="O59" s="246"/>
      <c r="P59" s="187"/>
    </row>
    <row r="60" spans="2:16" ht="9" customHeight="1">
      <c r="B60" s="248"/>
      <c r="C60" s="249"/>
      <c r="D60" s="249"/>
      <c r="E60" s="250"/>
      <c r="F60" s="251"/>
      <c r="G60" s="249"/>
      <c r="H60" s="249"/>
      <c r="I60" s="250"/>
      <c r="J60" s="251"/>
      <c r="K60" s="249"/>
      <c r="L60" s="249"/>
      <c r="M60" s="250"/>
      <c r="N60" s="251"/>
      <c r="O60" s="246"/>
      <c r="P60" s="187"/>
    </row>
    <row r="61" spans="2:16" ht="13.5">
      <c r="B61" s="252"/>
      <c r="C61" s="253"/>
      <c r="D61" s="253"/>
      <c r="E61" s="254"/>
      <c r="F61" s="255"/>
      <c r="G61" s="253"/>
      <c r="H61" s="253"/>
      <c r="I61" s="254"/>
      <c r="J61" s="255"/>
      <c r="K61" s="253"/>
      <c r="L61" s="253"/>
      <c r="M61" s="254"/>
      <c r="N61" s="255"/>
      <c r="O61" s="246"/>
      <c r="P61" s="187"/>
    </row>
    <row r="62" spans="2:16" ht="13.5">
      <c r="B62" s="252"/>
      <c r="C62" s="253"/>
      <c r="D62" s="253"/>
      <c r="E62" s="254"/>
      <c r="F62" s="255"/>
      <c r="G62" s="253"/>
      <c r="H62" s="253"/>
      <c r="I62" s="254"/>
      <c r="J62" s="255"/>
      <c r="K62" s="253"/>
      <c r="L62" s="253"/>
      <c r="M62" s="254"/>
      <c r="N62" s="255"/>
      <c r="O62" s="246"/>
      <c r="P62" s="187"/>
    </row>
    <row r="63" spans="2:16" ht="13.5">
      <c r="B63" s="252"/>
      <c r="C63" s="253"/>
      <c r="D63" s="253"/>
      <c r="E63" s="254"/>
      <c r="F63" s="255"/>
      <c r="G63" s="253"/>
      <c r="H63" s="253"/>
      <c r="I63" s="254"/>
      <c r="J63" s="255"/>
      <c r="K63" s="253"/>
      <c r="L63" s="253"/>
      <c r="M63" s="254"/>
      <c r="N63" s="255"/>
      <c r="O63" s="246"/>
      <c r="P63" s="187"/>
    </row>
    <row r="64" spans="2:16" ht="13.5">
      <c r="B64" s="252"/>
      <c r="C64" s="253"/>
      <c r="D64" s="253"/>
      <c r="E64" s="254"/>
      <c r="F64" s="255"/>
      <c r="G64" s="253"/>
      <c r="H64" s="253"/>
      <c r="I64" s="254"/>
      <c r="J64" s="255"/>
      <c r="K64" s="253"/>
      <c r="L64" s="253"/>
      <c r="M64" s="254"/>
      <c r="N64" s="255"/>
      <c r="O64" s="246"/>
      <c r="P64" s="187"/>
    </row>
    <row r="65" spans="2:16" ht="13.5">
      <c r="B65" s="252"/>
      <c r="C65" s="253"/>
      <c r="D65" s="253"/>
      <c r="E65" s="254"/>
      <c r="F65" s="255"/>
      <c r="G65" s="253"/>
      <c r="H65" s="253"/>
      <c r="I65" s="254"/>
      <c r="J65" s="255"/>
      <c r="K65" s="253"/>
      <c r="L65" s="253"/>
      <c r="M65" s="254"/>
      <c r="N65" s="255"/>
      <c r="O65" s="246"/>
      <c r="P65" s="187"/>
    </row>
    <row r="66" spans="2:16" ht="13.5">
      <c r="B66" s="252"/>
      <c r="C66" s="253"/>
      <c r="D66" s="253"/>
      <c r="E66" s="254"/>
      <c r="F66" s="255"/>
      <c r="G66" s="253"/>
      <c r="H66" s="253"/>
      <c r="I66" s="254"/>
      <c r="J66" s="255"/>
      <c r="K66" s="253"/>
      <c r="L66" s="253"/>
      <c r="M66" s="254"/>
      <c r="N66" s="255"/>
      <c r="O66" s="246"/>
      <c r="P66" s="187"/>
    </row>
    <row r="67" spans="2:16" ht="13.5">
      <c r="B67" s="252"/>
      <c r="C67" s="253"/>
      <c r="D67" s="253"/>
      <c r="E67" s="254"/>
      <c r="F67" s="255"/>
      <c r="G67" s="253"/>
      <c r="H67" s="253"/>
      <c r="I67" s="254"/>
      <c r="J67" s="255"/>
      <c r="K67" s="253"/>
      <c r="L67" s="253"/>
      <c r="M67" s="254"/>
      <c r="N67" s="255"/>
      <c r="O67" s="246"/>
      <c r="P67" s="187"/>
    </row>
    <row r="68" spans="2:16" ht="13.5">
      <c r="B68" s="252"/>
      <c r="C68" s="253"/>
      <c r="D68" s="253"/>
      <c r="E68" s="254"/>
      <c r="F68" s="255"/>
      <c r="G68" s="253"/>
      <c r="H68" s="253"/>
      <c r="I68" s="254"/>
      <c r="J68" s="255"/>
      <c r="K68" s="253"/>
      <c r="L68" s="253"/>
      <c r="M68" s="254"/>
      <c r="N68" s="255"/>
      <c r="O68" s="246"/>
      <c r="P68" s="187"/>
    </row>
    <row r="69" spans="2:16" ht="9" customHeight="1">
      <c r="B69" s="252"/>
      <c r="C69" s="253"/>
      <c r="D69" s="253"/>
      <c r="E69" s="254"/>
      <c r="F69" s="255"/>
      <c r="G69" s="253"/>
      <c r="H69" s="253"/>
      <c r="I69" s="254"/>
      <c r="J69" s="255"/>
      <c r="K69" s="253"/>
      <c r="L69" s="253"/>
      <c r="M69" s="254"/>
      <c r="N69" s="255"/>
      <c r="O69" s="246"/>
      <c r="P69" s="187"/>
    </row>
    <row r="70" spans="2:16" ht="13.5">
      <c r="B70" s="252"/>
      <c r="C70" s="253"/>
      <c r="D70" s="253"/>
      <c r="E70" s="254"/>
      <c r="F70" s="255"/>
      <c r="G70" s="253"/>
      <c r="H70" s="253"/>
      <c r="I70" s="254"/>
      <c r="J70" s="255"/>
      <c r="K70" s="253"/>
      <c r="L70" s="253"/>
      <c r="M70" s="254"/>
      <c r="N70" s="255"/>
      <c r="O70" s="246"/>
      <c r="P70" s="187"/>
    </row>
    <row r="71" spans="2:16" ht="13.5">
      <c r="B71" s="252"/>
      <c r="C71" s="253"/>
      <c r="D71" s="253"/>
      <c r="E71" s="254"/>
      <c r="F71" s="255"/>
      <c r="G71" s="253"/>
      <c r="H71" s="253"/>
      <c r="I71" s="254"/>
      <c r="J71" s="255"/>
      <c r="K71" s="253"/>
      <c r="L71" s="253"/>
      <c r="M71" s="254"/>
      <c r="N71" s="255"/>
      <c r="O71" s="246"/>
      <c r="P71" s="187"/>
    </row>
    <row r="72" spans="2:16" ht="13.5">
      <c r="B72" s="252"/>
      <c r="C72" s="253"/>
      <c r="D72" s="253"/>
      <c r="E72" s="254"/>
      <c r="F72" s="255"/>
      <c r="G72" s="253"/>
      <c r="H72" s="253"/>
      <c r="I72" s="254"/>
      <c r="J72" s="255"/>
      <c r="K72" s="253"/>
      <c r="L72" s="253"/>
      <c r="M72" s="254"/>
      <c r="N72" s="255"/>
      <c r="O72" s="246"/>
      <c r="P72" s="187"/>
    </row>
    <row r="73" spans="2:16" ht="9" customHeight="1">
      <c r="B73" s="252"/>
      <c r="C73" s="253"/>
      <c r="D73" s="253"/>
      <c r="E73" s="254"/>
      <c r="F73" s="255"/>
      <c r="G73" s="253"/>
      <c r="H73" s="253"/>
      <c r="I73" s="254"/>
      <c r="J73" s="255"/>
      <c r="K73" s="253"/>
      <c r="L73" s="253"/>
      <c r="M73" s="254"/>
      <c r="N73" s="255"/>
      <c r="O73" s="246"/>
      <c r="P73" s="187"/>
    </row>
    <row r="74" spans="2:16" ht="13.5">
      <c r="B74" s="252"/>
      <c r="C74" s="253"/>
      <c r="D74" s="253"/>
      <c r="E74" s="254"/>
      <c r="F74" s="255"/>
      <c r="G74" s="253"/>
      <c r="H74" s="253"/>
      <c r="I74" s="254"/>
      <c r="J74" s="255"/>
      <c r="K74" s="253"/>
      <c r="L74" s="253"/>
      <c r="M74" s="254"/>
      <c r="N74" s="255"/>
      <c r="O74" s="246"/>
      <c r="P74" s="187"/>
    </row>
    <row r="75" spans="2:16" ht="13.5">
      <c r="B75" s="252"/>
      <c r="C75" s="253"/>
      <c r="D75" s="253"/>
      <c r="E75" s="254"/>
      <c r="F75" s="255"/>
      <c r="G75" s="253"/>
      <c r="H75" s="253"/>
      <c r="I75" s="254"/>
      <c r="J75" s="255"/>
      <c r="K75" s="253"/>
      <c r="L75" s="253"/>
      <c r="M75" s="254"/>
      <c r="N75" s="255"/>
      <c r="O75" s="246"/>
      <c r="P75" s="187"/>
    </row>
    <row r="76" spans="2:16" ht="13.5">
      <c r="B76" s="252"/>
      <c r="C76" s="253"/>
      <c r="D76" s="253"/>
      <c r="E76" s="254"/>
      <c r="F76" s="255"/>
      <c r="G76" s="253"/>
      <c r="H76" s="253"/>
      <c r="I76" s="254"/>
      <c r="J76" s="255"/>
      <c r="K76" s="253"/>
      <c r="L76" s="253"/>
      <c r="M76" s="254"/>
      <c r="N76" s="255"/>
      <c r="O76" s="246"/>
      <c r="P76" s="187"/>
    </row>
    <row r="77" spans="2:15" ht="13.5">
      <c r="B77" s="252"/>
      <c r="C77" s="253"/>
      <c r="D77" s="253"/>
      <c r="E77" s="254"/>
      <c r="F77" s="255"/>
      <c r="G77" s="253"/>
      <c r="H77" s="253"/>
      <c r="I77" s="254"/>
      <c r="J77" s="255"/>
      <c r="K77" s="253"/>
      <c r="L77" s="253"/>
      <c r="M77" s="254"/>
      <c r="N77" s="255"/>
      <c r="O77" s="246"/>
    </row>
    <row r="78" spans="2:15" ht="13.5">
      <c r="B78" s="252"/>
      <c r="C78" s="253"/>
      <c r="D78" s="253"/>
      <c r="E78" s="254"/>
      <c r="F78" s="255"/>
      <c r="G78" s="253"/>
      <c r="H78" s="253"/>
      <c r="I78" s="254"/>
      <c r="J78" s="255"/>
      <c r="K78" s="253"/>
      <c r="L78" s="253"/>
      <c r="M78" s="254"/>
      <c r="N78" s="255"/>
      <c r="O78" s="246"/>
    </row>
    <row r="79" spans="2:15" ht="13.5">
      <c r="B79" s="252"/>
      <c r="C79" s="253"/>
      <c r="D79" s="253"/>
      <c r="E79" s="254"/>
      <c r="F79" s="255"/>
      <c r="G79" s="253"/>
      <c r="H79" s="253"/>
      <c r="I79" s="254"/>
      <c r="J79" s="255"/>
      <c r="K79" s="253"/>
      <c r="L79" s="253"/>
      <c r="M79" s="254"/>
      <c r="N79" s="255"/>
      <c r="O79" s="246"/>
    </row>
    <row r="80" spans="2:15" ht="13.5">
      <c r="B80" s="252"/>
      <c r="C80" s="253"/>
      <c r="D80" s="253"/>
      <c r="E80" s="254"/>
      <c r="F80" s="255"/>
      <c r="G80" s="253"/>
      <c r="H80" s="253"/>
      <c r="I80" s="254"/>
      <c r="J80" s="255"/>
      <c r="K80" s="253"/>
      <c r="L80" s="253"/>
      <c r="M80" s="254"/>
      <c r="N80" s="255"/>
      <c r="O80" s="246"/>
    </row>
    <row r="81" spans="2:15" ht="13.5">
      <c r="B81" s="252"/>
      <c r="C81" s="253"/>
      <c r="D81" s="253"/>
      <c r="E81" s="254"/>
      <c r="F81" s="255"/>
      <c r="G81" s="253"/>
      <c r="H81" s="253"/>
      <c r="I81" s="254"/>
      <c r="J81" s="255"/>
      <c r="K81" s="253"/>
      <c r="L81" s="253"/>
      <c r="M81" s="254"/>
      <c r="N81" s="255"/>
      <c r="O81" s="246"/>
    </row>
    <row r="82" spans="2:15" ht="13.5">
      <c r="B82" s="252"/>
      <c r="C82" s="253"/>
      <c r="D82" s="253"/>
      <c r="E82" s="254"/>
      <c r="F82" s="255"/>
      <c r="G82" s="253"/>
      <c r="H82" s="253"/>
      <c r="I82" s="254"/>
      <c r="J82" s="255"/>
      <c r="K82" s="253"/>
      <c r="L82" s="253"/>
      <c r="M82" s="254"/>
      <c r="N82" s="255"/>
      <c r="O82" s="246"/>
    </row>
    <row r="83" spans="2:15" ht="13.5">
      <c r="B83" s="252"/>
      <c r="C83" s="253"/>
      <c r="D83" s="253"/>
      <c r="E83" s="254"/>
      <c r="F83" s="255"/>
      <c r="G83" s="253"/>
      <c r="H83" s="253"/>
      <c r="I83" s="254"/>
      <c r="J83" s="255"/>
      <c r="K83" s="253"/>
      <c r="L83" s="253"/>
      <c r="M83" s="254"/>
      <c r="N83" s="255"/>
      <c r="O83" s="246"/>
    </row>
    <row r="84" spans="2:15" ht="13.5">
      <c r="B84" s="256"/>
      <c r="C84" s="257"/>
      <c r="D84" s="257"/>
      <c r="E84" s="254"/>
      <c r="F84" s="255"/>
      <c r="G84" s="257"/>
      <c r="H84" s="257"/>
      <c r="I84" s="254"/>
      <c r="J84" s="255"/>
      <c r="K84" s="257"/>
      <c r="L84" s="257"/>
      <c r="M84" s="254"/>
      <c r="N84" s="255"/>
      <c r="O84" s="246"/>
    </row>
    <row r="85" spans="2:15" ht="13.5">
      <c r="B85" s="223"/>
      <c r="C85" s="175"/>
      <c r="D85" s="175"/>
      <c r="E85" s="258"/>
      <c r="F85" s="222"/>
      <c r="G85" s="175"/>
      <c r="H85" s="175"/>
      <c r="I85" s="258"/>
      <c r="J85" s="222"/>
      <c r="K85" s="175"/>
      <c r="L85" s="175"/>
      <c r="M85" s="258"/>
      <c r="N85" s="222"/>
      <c r="O85" s="259"/>
    </row>
    <row r="86" spans="2:15" ht="13.5">
      <c r="B86" s="263"/>
      <c r="C86" s="260"/>
      <c r="D86" s="260"/>
      <c r="E86" s="261"/>
      <c r="F86" s="262"/>
      <c r="G86" s="260"/>
      <c r="H86" s="260"/>
      <c r="I86" s="261"/>
      <c r="J86" s="262"/>
      <c r="K86" s="260"/>
      <c r="L86" s="260"/>
      <c r="M86" s="261"/>
      <c r="N86" s="262"/>
      <c r="O86" s="259"/>
    </row>
    <row r="87" spans="2:15" ht="13.5">
      <c r="B87" s="263"/>
      <c r="C87" s="260"/>
      <c r="D87" s="260"/>
      <c r="E87" s="261"/>
      <c r="F87" s="262"/>
      <c r="G87" s="260"/>
      <c r="H87" s="260"/>
      <c r="I87" s="261"/>
      <c r="J87" s="262"/>
      <c r="K87" s="260"/>
      <c r="L87" s="260"/>
      <c r="M87" s="261"/>
      <c r="N87" s="262"/>
      <c r="O87" s="259"/>
    </row>
    <row r="88" spans="2:15" ht="13.5">
      <c r="B88" s="263"/>
      <c r="C88" s="260"/>
      <c r="D88" s="260"/>
      <c r="E88" s="261"/>
      <c r="F88" s="262"/>
      <c r="G88" s="260"/>
      <c r="H88" s="260"/>
      <c r="I88" s="261"/>
      <c r="J88" s="262"/>
      <c r="K88" s="260"/>
      <c r="L88" s="260"/>
      <c r="M88" s="261"/>
      <c r="N88" s="262"/>
      <c r="O88" s="259"/>
    </row>
    <row r="89" spans="2:15" ht="13.5">
      <c r="B89" s="264"/>
      <c r="C89" s="260"/>
      <c r="D89" s="260"/>
      <c r="E89" s="261"/>
      <c r="F89" s="262"/>
      <c r="G89" s="260"/>
      <c r="H89" s="260"/>
      <c r="I89" s="261"/>
      <c r="J89" s="262"/>
      <c r="K89" s="260"/>
      <c r="L89" s="260"/>
      <c r="M89" s="261"/>
      <c r="N89" s="262"/>
      <c r="O89" s="259"/>
    </row>
    <row r="90" spans="2:15" ht="13.5">
      <c r="B90" s="263"/>
      <c r="C90" s="260"/>
      <c r="D90" s="260"/>
      <c r="E90" s="261"/>
      <c r="F90" s="262"/>
      <c r="G90" s="260"/>
      <c r="H90" s="260"/>
      <c r="I90" s="261"/>
      <c r="J90" s="262"/>
      <c r="K90" s="260"/>
      <c r="L90" s="260"/>
      <c r="M90" s="261"/>
      <c r="N90" s="262"/>
      <c r="O90" s="259"/>
    </row>
    <row r="91" spans="2:15" ht="13.5">
      <c r="B91" s="263"/>
      <c r="C91" s="260"/>
      <c r="D91" s="260"/>
      <c r="E91" s="261"/>
      <c r="F91" s="262"/>
      <c r="G91" s="260"/>
      <c r="H91" s="260"/>
      <c r="I91" s="261"/>
      <c r="J91" s="262"/>
      <c r="K91" s="260"/>
      <c r="L91" s="260"/>
      <c r="M91" s="261"/>
      <c r="N91" s="262"/>
      <c r="O91" s="259"/>
    </row>
    <row r="92" spans="2:15" ht="13.5">
      <c r="B92" s="263"/>
      <c r="C92" s="260"/>
      <c r="D92" s="260"/>
      <c r="E92" s="261"/>
      <c r="F92" s="262"/>
      <c r="G92" s="260"/>
      <c r="H92" s="260"/>
      <c r="I92" s="261"/>
      <c r="J92" s="262"/>
      <c r="K92" s="260"/>
      <c r="L92" s="260"/>
      <c r="M92" s="261"/>
      <c r="N92" s="262"/>
      <c r="O92" s="259"/>
    </row>
    <row r="93" spans="2:15" ht="13.5">
      <c r="B93" s="263"/>
      <c r="C93" s="260"/>
      <c r="D93" s="260"/>
      <c r="E93" s="261"/>
      <c r="F93" s="262"/>
      <c r="G93" s="260"/>
      <c r="H93" s="260"/>
      <c r="I93" s="261"/>
      <c r="J93" s="262"/>
      <c r="K93" s="260"/>
      <c r="L93" s="260"/>
      <c r="M93" s="261"/>
      <c r="N93" s="262"/>
      <c r="O93" s="259"/>
    </row>
    <row r="94" spans="2:15" ht="13.5">
      <c r="B94" s="263"/>
      <c r="C94" s="260"/>
      <c r="D94" s="260"/>
      <c r="E94" s="261"/>
      <c r="F94" s="262"/>
      <c r="G94" s="260"/>
      <c r="H94" s="260"/>
      <c r="I94" s="261"/>
      <c r="J94" s="262"/>
      <c r="K94" s="260"/>
      <c r="L94" s="260"/>
      <c r="M94" s="261"/>
      <c r="N94" s="262"/>
      <c r="O94" s="259"/>
    </row>
    <row r="95" spans="2:15" ht="13.5">
      <c r="B95" s="263"/>
      <c r="C95" s="260"/>
      <c r="D95" s="260"/>
      <c r="E95" s="261"/>
      <c r="F95" s="262"/>
      <c r="G95" s="260"/>
      <c r="H95" s="260"/>
      <c r="I95" s="261"/>
      <c r="J95" s="262"/>
      <c r="K95" s="260"/>
      <c r="L95" s="260"/>
      <c r="M95" s="261"/>
      <c r="N95" s="262"/>
      <c r="O95" s="259"/>
    </row>
    <row r="96" spans="2:15" ht="13.5">
      <c r="B96" s="263"/>
      <c r="C96" s="260"/>
      <c r="D96" s="260"/>
      <c r="E96" s="261"/>
      <c r="F96" s="262"/>
      <c r="G96" s="260"/>
      <c r="H96" s="260"/>
      <c r="I96" s="261"/>
      <c r="J96" s="262"/>
      <c r="K96" s="260"/>
      <c r="L96" s="260"/>
      <c r="M96" s="261"/>
      <c r="N96" s="262"/>
      <c r="O96" s="259"/>
    </row>
    <row r="97" spans="2:15" ht="13.5">
      <c r="B97" s="263"/>
      <c r="C97" s="260"/>
      <c r="D97" s="260"/>
      <c r="E97" s="261"/>
      <c r="F97" s="262"/>
      <c r="G97" s="260"/>
      <c r="H97" s="260"/>
      <c r="I97" s="261"/>
      <c r="J97" s="262"/>
      <c r="K97" s="260"/>
      <c r="L97" s="260"/>
      <c r="M97" s="261"/>
      <c r="N97" s="262"/>
      <c r="O97" s="259"/>
    </row>
    <row r="98" spans="2:15" ht="13.5">
      <c r="B98" s="263"/>
      <c r="C98" s="260"/>
      <c r="D98" s="260"/>
      <c r="E98" s="261"/>
      <c r="F98" s="262"/>
      <c r="G98" s="260"/>
      <c r="H98" s="260"/>
      <c r="I98" s="261"/>
      <c r="J98" s="262"/>
      <c r="K98" s="260"/>
      <c r="L98" s="260"/>
      <c r="M98" s="261"/>
      <c r="N98" s="262"/>
      <c r="O98" s="259"/>
    </row>
    <row r="99" spans="2:15" ht="13.5">
      <c r="B99" s="263"/>
      <c r="C99" s="260"/>
      <c r="D99" s="260"/>
      <c r="E99" s="261"/>
      <c r="F99" s="262"/>
      <c r="G99" s="260"/>
      <c r="H99" s="260"/>
      <c r="I99" s="261"/>
      <c r="J99" s="262"/>
      <c r="K99" s="260"/>
      <c r="L99" s="260"/>
      <c r="M99" s="261"/>
      <c r="N99" s="262"/>
      <c r="O99" s="259"/>
    </row>
    <row r="100" spans="2:15" ht="13.5">
      <c r="B100" s="263"/>
      <c r="C100" s="260"/>
      <c r="D100" s="260"/>
      <c r="E100" s="261"/>
      <c r="F100" s="262"/>
      <c r="G100" s="260"/>
      <c r="H100" s="260"/>
      <c r="I100" s="261"/>
      <c r="J100" s="262"/>
      <c r="K100" s="260"/>
      <c r="L100" s="260"/>
      <c r="M100" s="261"/>
      <c r="N100" s="262"/>
      <c r="O100" s="259"/>
    </row>
    <row r="101" spans="2:15" ht="13.5">
      <c r="B101" s="263"/>
      <c r="C101" s="260"/>
      <c r="D101" s="260"/>
      <c r="E101" s="261"/>
      <c r="F101" s="262"/>
      <c r="G101" s="260"/>
      <c r="H101" s="260"/>
      <c r="I101" s="261"/>
      <c r="J101" s="262"/>
      <c r="K101" s="260"/>
      <c r="L101" s="260"/>
      <c r="M101" s="261"/>
      <c r="N101" s="262"/>
      <c r="O101" s="259"/>
    </row>
    <row r="102" spans="2:15" ht="13.5">
      <c r="B102" s="263"/>
      <c r="C102" s="260"/>
      <c r="D102" s="260"/>
      <c r="E102" s="261"/>
      <c r="F102" s="262"/>
      <c r="G102" s="260"/>
      <c r="H102" s="260"/>
      <c r="I102" s="261"/>
      <c r="J102" s="262"/>
      <c r="K102" s="260"/>
      <c r="L102" s="260"/>
      <c r="M102" s="261"/>
      <c r="N102" s="262"/>
      <c r="O102" s="259"/>
    </row>
    <row r="103" spans="2:15" ht="13.5">
      <c r="B103" s="263"/>
      <c r="C103" s="260"/>
      <c r="D103" s="260"/>
      <c r="E103" s="261"/>
      <c r="F103" s="262"/>
      <c r="G103" s="260"/>
      <c r="H103" s="260"/>
      <c r="I103" s="261"/>
      <c r="J103" s="262"/>
      <c r="K103" s="260"/>
      <c r="L103" s="260"/>
      <c r="M103" s="261"/>
      <c r="N103" s="262"/>
      <c r="O103" s="259"/>
    </row>
    <row r="104" spans="2:15" ht="13.5">
      <c r="B104" s="263"/>
      <c r="C104" s="260"/>
      <c r="D104" s="260"/>
      <c r="E104" s="261"/>
      <c r="F104" s="262"/>
      <c r="G104" s="260"/>
      <c r="H104" s="260"/>
      <c r="I104" s="261"/>
      <c r="J104" s="262"/>
      <c r="K104" s="260"/>
      <c r="L104" s="260"/>
      <c r="M104" s="261"/>
      <c r="N104" s="262"/>
      <c r="O104" s="259"/>
    </row>
    <row r="105" spans="2:15" ht="13.5">
      <c r="B105" s="263"/>
      <c r="C105" s="260"/>
      <c r="D105" s="260"/>
      <c r="E105" s="261"/>
      <c r="F105" s="262"/>
      <c r="G105" s="260"/>
      <c r="H105" s="260"/>
      <c r="I105" s="261"/>
      <c r="J105" s="262"/>
      <c r="K105" s="260"/>
      <c r="L105" s="260"/>
      <c r="M105" s="261"/>
      <c r="N105" s="262"/>
      <c r="O105" s="259"/>
    </row>
    <row r="106" spans="2:15" ht="13.5">
      <c r="B106" s="263"/>
      <c r="C106" s="260"/>
      <c r="D106" s="260"/>
      <c r="E106" s="261"/>
      <c r="F106" s="262"/>
      <c r="G106" s="260"/>
      <c r="H106" s="260"/>
      <c r="I106" s="261"/>
      <c r="J106" s="262"/>
      <c r="K106" s="260"/>
      <c r="L106" s="260"/>
      <c r="M106" s="261"/>
      <c r="N106" s="262"/>
      <c r="O106" s="259"/>
    </row>
    <row r="107" spans="2:15" ht="13.5">
      <c r="B107" s="263"/>
      <c r="C107" s="260"/>
      <c r="D107" s="260"/>
      <c r="E107" s="261"/>
      <c r="F107" s="262"/>
      <c r="G107" s="260"/>
      <c r="H107" s="260"/>
      <c r="I107" s="261"/>
      <c r="J107" s="262"/>
      <c r="K107" s="260"/>
      <c r="L107" s="260"/>
      <c r="M107" s="261"/>
      <c r="N107" s="262"/>
      <c r="O107" s="259"/>
    </row>
    <row r="108" spans="2:15" ht="13.5">
      <c r="B108" s="263"/>
      <c r="C108" s="260"/>
      <c r="D108" s="260"/>
      <c r="E108" s="261"/>
      <c r="F108" s="262"/>
      <c r="G108" s="260"/>
      <c r="H108" s="260"/>
      <c r="I108" s="261"/>
      <c r="J108" s="262"/>
      <c r="K108" s="260"/>
      <c r="L108" s="260"/>
      <c r="M108" s="261"/>
      <c r="N108" s="262"/>
      <c r="O108" s="259"/>
    </row>
    <row r="109" spans="2:15" ht="13.5">
      <c r="B109" s="263"/>
      <c r="C109" s="260"/>
      <c r="D109" s="260"/>
      <c r="E109" s="261"/>
      <c r="F109" s="262"/>
      <c r="G109" s="260"/>
      <c r="H109" s="260"/>
      <c r="I109" s="261"/>
      <c r="J109" s="262"/>
      <c r="K109" s="260"/>
      <c r="L109" s="260"/>
      <c r="M109" s="261"/>
      <c r="N109" s="262"/>
      <c r="O109" s="259"/>
    </row>
    <row r="110" spans="2:15" ht="13.5">
      <c r="B110" s="263"/>
      <c r="C110" s="260"/>
      <c r="D110" s="260"/>
      <c r="E110" s="261"/>
      <c r="F110" s="262"/>
      <c r="G110" s="260"/>
      <c r="H110" s="260"/>
      <c r="I110" s="261"/>
      <c r="J110" s="262"/>
      <c r="K110" s="260"/>
      <c r="L110" s="260"/>
      <c r="M110" s="261"/>
      <c r="N110" s="262"/>
      <c r="O110" s="259"/>
    </row>
    <row r="111" spans="2:15" ht="13.5">
      <c r="B111" s="263"/>
      <c r="C111" s="260"/>
      <c r="D111" s="260"/>
      <c r="E111" s="261"/>
      <c r="F111" s="262"/>
      <c r="G111" s="260"/>
      <c r="H111" s="260"/>
      <c r="I111" s="261"/>
      <c r="J111" s="262"/>
      <c r="K111" s="260"/>
      <c r="L111" s="260"/>
      <c r="M111" s="261"/>
      <c r="N111" s="262"/>
      <c r="O111" s="259"/>
    </row>
    <row r="112" spans="2:15" ht="13.5">
      <c r="B112" s="263"/>
      <c r="C112" s="260"/>
      <c r="D112" s="260"/>
      <c r="E112" s="261"/>
      <c r="F112" s="262"/>
      <c r="G112" s="260"/>
      <c r="H112" s="260"/>
      <c r="I112" s="261"/>
      <c r="J112" s="262"/>
      <c r="K112" s="260"/>
      <c r="L112" s="260"/>
      <c r="M112" s="261"/>
      <c r="N112" s="262"/>
      <c r="O112" s="259"/>
    </row>
    <row r="113" spans="2:15" ht="13.5">
      <c r="B113" s="263"/>
      <c r="C113" s="260"/>
      <c r="D113" s="260"/>
      <c r="E113" s="261"/>
      <c r="F113" s="262"/>
      <c r="G113" s="260"/>
      <c r="H113" s="260"/>
      <c r="I113" s="261"/>
      <c r="J113" s="262"/>
      <c r="K113" s="260"/>
      <c r="L113" s="260"/>
      <c r="M113" s="261"/>
      <c r="N113" s="262"/>
      <c r="O113" s="259"/>
    </row>
    <row r="114" spans="2:15" ht="13.5">
      <c r="B114" s="263"/>
      <c r="C114" s="260"/>
      <c r="D114" s="260"/>
      <c r="E114" s="261"/>
      <c r="F114" s="262"/>
      <c r="G114" s="260"/>
      <c r="H114" s="260"/>
      <c r="I114" s="261"/>
      <c r="J114" s="262"/>
      <c r="K114" s="260"/>
      <c r="L114" s="260"/>
      <c r="M114" s="261"/>
      <c r="N114" s="262"/>
      <c r="O114" s="259"/>
    </row>
    <row r="115" spans="2:15" ht="13.5">
      <c r="B115" s="263"/>
      <c r="C115" s="260"/>
      <c r="D115" s="260"/>
      <c r="E115" s="261"/>
      <c r="F115" s="262"/>
      <c r="G115" s="260"/>
      <c r="H115" s="260"/>
      <c r="I115" s="261"/>
      <c r="J115" s="262"/>
      <c r="K115" s="260"/>
      <c r="L115" s="260"/>
      <c r="M115" s="261"/>
      <c r="N115" s="262"/>
      <c r="O115" s="259"/>
    </row>
    <row r="116" spans="2:15" ht="13.5">
      <c r="B116" s="263"/>
      <c r="C116" s="260"/>
      <c r="D116" s="260"/>
      <c r="E116" s="261"/>
      <c r="F116" s="262"/>
      <c r="G116" s="260"/>
      <c r="H116" s="260"/>
      <c r="I116" s="261"/>
      <c r="J116" s="262"/>
      <c r="K116" s="260"/>
      <c r="L116" s="260"/>
      <c r="M116" s="261"/>
      <c r="N116" s="262"/>
      <c r="O116" s="259"/>
    </row>
    <row r="117" spans="2:15" ht="13.5">
      <c r="B117" s="263"/>
      <c r="C117" s="260"/>
      <c r="D117" s="260"/>
      <c r="E117" s="261"/>
      <c r="F117" s="262"/>
      <c r="G117" s="260"/>
      <c r="H117" s="260"/>
      <c r="I117" s="261"/>
      <c r="J117" s="262"/>
      <c r="K117" s="260"/>
      <c r="L117" s="260"/>
      <c r="M117" s="261"/>
      <c r="N117" s="262"/>
      <c r="O117" s="259"/>
    </row>
    <row r="118" spans="2:15" ht="13.5">
      <c r="B118" s="263"/>
      <c r="C118" s="260"/>
      <c r="D118" s="260"/>
      <c r="E118" s="261"/>
      <c r="F118" s="262"/>
      <c r="G118" s="260"/>
      <c r="H118" s="260"/>
      <c r="I118" s="261"/>
      <c r="J118" s="262"/>
      <c r="K118" s="260"/>
      <c r="L118" s="260"/>
      <c r="M118" s="261"/>
      <c r="N118" s="262"/>
      <c r="O118" s="259"/>
    </row>
    <row r="119" spans="2:15" ht="13.5">
      <c r="B119" s="263"/>
      <c r="C119" s="260"/>
      <c r="D119" s="260"/>
      <c r="E119" s="261"/>
      <c r="F119" s="262"/>
      <c r="G119" s="260"/>
      <c r="H119" s="260"/>
      <c r="I119" s="261"/>
      <c r="J119" s="262"/>
      <c r="K119" s="260"/>
      <c r="L119" s="260"/>
      <c r="M119" s="261"/>
      <c r="N119" s="262"/>
      <c r="O119" s="259"/>
    </row>
    <row r="120" spans="2:15" ht="13.5">
      <c r="B120" s="263"/>
      <c r="C120" s="260"/>
      <c r="D120" s="260"/>
      <c r="E120" s="261"/>
      <c r="F120" s="262"/>
      <c r="G120" s="260"/>
      <c r="H120" s="260"/>
      <c r="I120" s="261"/>
      <c r="J120" s="262"/>
      <c r="K120" s="260"/>
      <c r="L120" s="260"/>
      <c r="M120" s="261"/>
      <c r="N120" s="262"/>
      <c r="O120" s="259"/>
    </row>
    <row r="121" spans="2:15" ht="13.5">
      <c r="B121" s="263"/>
      <c r="C121" s="260"/>
      <c r="D121" s="260"/>
      <c r="E121" s="261"/>
      <c r="F121" s="262"/>
      <c r="G121" s="260"/>
      <c r="H121" s="260"/>
      <c r="I121" s="261"/>
      <c r="J121" s="262"/>
      <c r="K121" s="260"/>
      <c r="L121" s="260"/>
      <c r="M121" s="261"/>
      <c r="N121" s="262"/>
      <c r="O121" s="259"/>
    </row>
    <row r="122" spans="2:15" ht="13.5">
      <c r="B122" s="263"/>
      <c r="C122" s="260"/>
      <c r="D122" s="260"/>
      <c r="E122" s="261"/>
      <c r="F122" s="262"/>
      <c r="G122" s="260"/>
      <c r="H122" s="260"/>
      <c r="I122" s="261"/>
      <c r="J122" s="262"/>
      <c r="K122" s="260"/>
      <c r="L122" s="260"/>
      <c r="M122" s="261"/>
      <c r="N122" s="262"/>
      <c r="O122" s="259"/>
    </row>
    <row r="123" spans="2:15" ht="13.5">
      <c r="B123" s="263"/>
      <c r="C123" s="260"/>
      <c r="D123" s="260"/>
      <c r="E123" s="261"/>
      <c r="F123" s="262"/>
      <c r="G123" s="260"/>
      <c r="H123" s="260"/>
      <c r="I123" s="261"/>
      <c r="J123" s="262"/>
      <c r="K123" s="260"/>
      <c r="L123" s="260"/>
      <c r="M123" s="261"/>
      <c r="N123" s="262"/>
      <c r="O123" s="259"/>
    </row>
    <row r="124" spans="2:15" ht="13.5">
      <c r="B124" s="263"/>
      <c r="C124" s="260"/>
      <c r="D124" s="260"/>
      <c r="E124" s="261"/>
      <c r="F124" s="262"/>
      <c r="G124" s="260"/>
      <c r="H124" s="260"/>
      <c r="I124" s="261"/>
      <c r="J124" s="262"/>
      <c r="K124" s="260"/>
      <c r="L124" s="260"/>
      <c r="M124" s="261"/>
      <c r="N124" s="262"/>
      <c r="O124" s="259"/>
    </row>
    <row r="125" spans="2:15" ht="13.5">
      <c r="B125" s="263"/>
      <c r="C125" s="260"/>
      <c r="D125" s="260"/>
      <c r="E125" s="261"/>
      <c r="F125" s="262"/>
      <c r="G125" s="260"/>
      <c r="H125" s="260"/>
      <c r="I125" s="261"/>
      <c r="J125" s="262"/>
      <c r="K125" s="260"/>
      <c r="L125" s="260"/>
      <c r="M125" s="261"/>
      <c r="N125" s="262"/>
      <c r="O125" s="259"/>
    </row>
    <row r="126" spans="2:15" ht="13.5">
      <c r="B126" s="263"/>
      <c r="C126" s="260"/>
      <c r="D126" s="260"/>
      <c r="E126" s="261"/>
      <c r="F126" s="262"/>
      <c r="G126" s="260"/>
      <c r="H126" s="260"/>
      <c r="I126" s="261"/>
      <c r="J126" s="262"/>
      <c r="K126" s="260"/>
      <c r="L126" s="260"/>
      <c r="M126" s="261"/>
      <c r="N126" s="262"/>
      <c r="O126" s="259"/>
    </row>
    <row r="127" spans="2:15" ht="13.5">
      <c r="B127" s="263"/>
      <c r="C127" s="260"/>
      <c r="D127" s="260"/>
      <c r="E127" s="261"/>
      <c r="F127" s="262"/>
      <c r="G127" s="260"/>
      <c r="H127" s="260"/>
      <c r="I127" s="261"/>
      <c r="J127" s="262"/>
      <c r="K127" s="260"/>
      <c r="L127" s="260"/>
      <c r="M127" s="261"/>
      <c r="N127" s="262"/>
      <c r="O127" s="259"/>
    </row>
    <row r="128" spans="2:15" ht="13.5">
      <c r="B128" s="263"/>
      <c r="C128" s="260"/>
      <c r="D128" s="260"/>
      <c r="E128" s="261"/>
      <c r="F128" s="262"/>
      <c r="G128" s="260"/>
      <c r="H128" s="260"/>
      <c r="I128" s="261"/>
      <c r="J128" s="262"/>
      <c r="K128" s="260"/>
      <c r="L128" s="260"/>
      <c r="M128" s="261"/>
      <c r="N128" s="262"/>
      <c r="O128" s="259"/>
    </row>
    <row r="129" spans="2:15" ht="13.5">
      <c r="B129" s="263"/>
      <c r="C129" s="260"/>
      <c r="D129" s="260"/>
      <c r="E129" s="261"/>
      <c r="F129" s="262"/>
      <c r="G129" s="260"/>
      <c r="H129" s="260"/>
      <c r="I129" s="261"/>
      <c r="J129" s="262"/>
      <c r="K129" s="260"/>
      <c r="L129" s="260"/>
      <c r="M129" s="261"/>
      <c r="N129" s="262"/>
      <c r="O129" s="259"/>
    </row>
    <row r="130" spans="2:15" ht="13.5">
      <c r="B130" s="263"/>
      <c r="C130" s="260"/>
      <c r="D130" s="260"/>
      <c r="E130" s="261"/>
      <c r="F130" s="262"/>
      <c r="G130" s="260"/>
      <c r="H130" s="260"/>
      <c r="I130" s="261"/>
      <c r="J130" s="262"/>
      <c r="K130" s="260"/>
      <c r="L130" s="260"/>
      <c r="M130" s="261"/>
      <c r="N130" s="262"/>
      <c r="O130" s="259"/>
    </row>
  </sheetData>
  <sheetProtection formatCells="0" formatColumns="0" formatRows="0" selectLockedCells="1" selectUnlockedCells="1"/>
  <printOptions horizontalCentered="1" verticalCentered="1"/>
  <pageMargins left="0.1968503937007874" right="0.1968503937007874" top="0.7874015748031497" bottom="0.3937007874015748" header="0.5118110236220472" footer="0.5118110236220472"/>
  <pageSetup horizontalDpi="1200" verticalDpi="12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8"/>
  <sheetViews>
    <sheetView workbookViewId="0" topLeftCell="A1">
      <selection activeCell="F10" sqref="F10"/>
    </sheetView>
  </sheetViews>
  <sheetFormatPr defaultColWidth="9.00390625" defaultRowHeight="13.5"/>
  <cols>
    <col min="1" max="1" width="7.875" style="29" customWidth="1"/>
    <col min="2" max="2" width="8.50390625" style="29" customWidth="1"/>
    <col min="3" max="3" width="12.50390625" style="29" bestFit="1" customWidth="1"/>
    <col min="4" max="4" width="9.00390625" style="29" customWidth="1"/>
    <col min="5" max="5" width="8.75390625" style="49" customWidth="1"/>
    <col min="6" max="6" width="10.375" style="55" customWidth="1"/>
    <col min="7" max="7" width="10.625" style="79" customWidth="1"/>
    <col min="8" max="8" width="7.625" style="81" customWidth="1"/>
    <col min="9" max="16384" width="9.00390625" style="29" customWidth="1"/>
  </cols>
  <sheetData>
    <row r="1" ht="13.5">
      <c r="A1" s="29" t="s">
        <v>61</v>
      </c>
    </row>
    <row r="3" ht="13.5">
      <c r="B3" s="29" t="s">
        <v>59</v>
      </c>
    </row>
    <row r="4" ht="13.5">
      <c r="D4" s="29" t="s">
        <v>1</v>
      </c>
    </row>
    <row r="6" spans="4:8" ht="13.5">
      <c r="D6" s="44" t="s">
        <v>124</v>
      </c>
      <c r="E6" s="50" t="s">
        <v>145</v>
      </c>
      <c r="F6" s="55" t="s">
        <v>10</v>
      </c>
      <c r="G6" s="79" t="s">
        <v>9</v>
      </c>
      <c r="H6" s="83" t="s">
        <v>98</v>
      </c>
    </row>
    <row r="7" spans="4:7" ht="13.5">
      <c r="D7" s="29" t="s">
        <v>60</v>
      </c>
      <c r="E7" s="49" t="s">
        <v>60</v>
      </c>
      <c r="F7" s="55" t="s">
        <v>14</v>
      </c>
      <c r="G7" s="79" t="s">
        <v>14</v>
      </c>
    </row>
    <row r="8" spans="3:8" ht="13.5">
      <c r="C8" s="29" t="s">
        <v>54</v>
      </c>
      <c r="D8" s="47">
        <f>D10+D11</f>
        <v>12525</v>
      </c>
      <c r="E8" s="47">
        <f>E10+E11</f>
        <v>12423</v>
      </c>
      <c r="F8" s="55">
        <v>100</v>
      </c>
      <c r="G8" s="79">
        <f>(E8/D8-1)*100</f>
        <v>-0.8143712574850248</v>
      </c>
      <c r="H8" s="81">
        <f>E8-D8</f>
        <v>-102</v>
      </c>
    </row>
    <row r="9" ht="13.5">
      <c r="E9" s="29"/>
    </row>
    <row r="10" spans="3:8" ht="13.5">
      <c r="C10" s="29" t="s">
        <v>55</v>
      </c>
      <c r="D10" s="47">
        <f>D13+D17+SUM(D25:D45)</f>
        <v>11251</v>
      </c>
      <c r="E10" s="47">
        <f>E13+E17+SUM(E25:E45)</f>
        <v>11155</v>
      </c>
      <c r="F10" s="55">
        <f>E10/E8*100</f>
        <v>89.79312565402881</v>
      </c>
      <c r="G10" s="79">
        <f>(E10/D10-1)*100</f>
        <v>-0.8532574882232691</v>
      </c>
      <c r="H10" s="81">
        <f>E10-D10</f>
        <v>-96</v>
      </c>
    </row>
    <row r="11" spans="3:19" ht="13.5">
      <c r="C11" s="29" t="s">
        <v>56</v>
      </c>
      <c r="D11" s="149">
        <f>SUM(D46:D64)</f>
        <v>1274</v>
      </c>
      <c r="E11" s="149">
        <f>SUM(E46:E64)</f>
        <v>1268</v>
      </c>
      <c r="F11" s="55">
        <f>E11/E8*100</f>
        <v>10.206874345971183</v>
      </c>
      <c r="G11" s="79">
        <f>(E11/D11-1)*100</f>
        <v>-0.47095761381475976</v>
      </c>
      <c r="H11" s="81">
        <f>E11-D11</f>
        <v>-6</v>
      </c>
      <c r="J11" s="92"/>
      <c r="K11" s="93"/>
      <c r="L11" s="93" t="s">
        <v>128</v>
      </c>
      <c r="M11" s="94"/>
      <c r="N11" s="95"/>
      <c r="O11" s="96"/>
      <c r="P11" s="93"/>
      <c r="Q11" s="93" t="s">
        <v>147</v>
      </c>
      <c r="R11" s="94"/>
      <c r="S11" s="95"/>
    </row>
    <row r="12" spans="10:19" ht="13.5">
      <c r="J12" s="88" t="s">
        <v>115</v>
      </c>
      <c r="K12" s="88" t="s">
        <v>94</v>
      </c>
      <c r="L12" s="88" t="s">
        <v>95</v>
      </c>
      <c r="M12" s="88" t="s">
        <v>116</v>
      </c>
      <c r="N12" s="88" t="s">
        <v>96</v>
      </c>
      <c r="O12" s="88" t="s">
        <v>115</v>
      </c>
      <c r="P12" s="88" t="s">
        <v>94</v>
      </c>
      <c r="Q12" s="88" t="s">
        <v>95</v>
      </c>
      <c r="R12" s="88" t="s">
        <v>116</v>
      </c>
      <c r="S12" s="88" t="s">
        <v>96</v>
      </c>
    </row>
    <row r="13" spans="1:19" ht="13.5">
      <c r="A13" s="29">
        <v>3</v>
      </c>
      <c r="B13" s="84">
        <v>100</v>
      </c>
      <c r="C13" s="84" t="s">
        <v>18</v>
      </c>
      <c r="D13" s="136">
        <v>1846</v>
      </c>
      <c r="E13" s="136">
        <v>1771</v>
      </c>
      <c r="F13" s="85">
        <f>E13/E$8*100</f>
        <v>14.255815825484989</v>
      </c>
      <c r="G13" s="86">
        <f aca="true" t="shared" si="0" ref="G13:G38">(E13/D13-1)*100</f>
        <v>-4.062838569880823</v>
      </c>
      <c r="H13" s="87">
        <f aca="true" t="shared" si="1" ref="H13:H71">E13-D13</f>
        <v>-75</v>
      </c>
      <c r="J13" s="138">
        <f>IF($A13=1,D13,"")</f>
      </c>
      <c r="K13" s="138">
        <f aca="true" t="shared" si="2" ref="K13:K24">IF($A13=2,$D13,"")</f>
      </c>
      <c r="L13" s="138">
        <f aca="true" t="shared" si="3" ref="L13:L24">IF($A13=3,$D13,"")</f>
        <v>1846</v>
      </c>
      <c r="M13" s="138">
        <f aca="true" t="shared" si="4" ref="M13:M24">IF($A13=4,$D13,"")</f>
      </c>
      <c r="N13" s="138">
        <f aca="true" t="shared" si="5" ref="N13:N24">IF($A13=5,$D13,"")</f>
      </c>
      <c r="O13" s="138">
        <f>IF($A13=1,E13,"")</f>
      </c>
      <c r="P13" s="138">
        <f>IF($A13=2,E13,"")</f>
      </c>
      <c r="Q13" s="138">
        <f>IF($A13=3,E13,"")</f>
        <v>1771</v>
      </c>
      <c r="R13" s="138">
        <f>IF($A13=4,E13,"")</f>
      </c>
      <c r="S13" s="138">
        <f>IF($A13=5,E13,"")</f>
      </c>
    </row>
    <row r="14" spans="1:19" ht="13.5">
      <c r="A14" s="29">
        <v>3</v>
      </c>
      <c r="B14" s="84">
        <v>101</v>
      </c>
      <c r="C14" s="88" t="s">
        <v>104</v>
      </c>
      <c r="D14" s="137">
        <v>552</v>
      </c>
      <c r="E14" s="136">
        <v>514</v>
      </c>
      <c r="F14" s="85">
        <f>E14/E$8*100</f>
        <v>4.137486919423649</v>
      </c>
      <c r="G14" s="86">
        <f t="shared" si="0"/>
        <v>-6.8840579710144905</v>
      </c>
      <c r="H14" s="87">
        <f t="shared" si="1"/>
        <v>-38</v>
      </c>
      <c r="J14" s="138">
        <f>IF($A14=1,D14,"")</f>
      </c>
      <c r="K14" s="138">
        <f t="shared" si="2"/>
      </c>
      <c r="L14" s="138">
        <f t="shared" si="3"/>
        <v>552</v>
      </c>
      <c r="M14" s="138">
        <f t="shared" si="4"/>
      </c>
      <c r="N14" s="138">
        <f t="shared" si="5"/>
      </c>
      <c r="O14" s="138">
        <f>IF($A14=1,E14,"")</f>
      </c>
      <c r="P14" s="138">
        <f>IF($A14=2,E14,"")</f>
      </c>
      <c r="Q14" s="138">
        <f>IF($A14=3,E14,"")</f>
        <v>514</v>
      </c>
      <c r="R14" s="138">
        <f>IF($A14=4,E14,"")</f>
      </c>
      <c r="S14" s="138">
        <f>IF($A14=5,E14,"")</f>
      </c>
    </row>
    <row r="15" spans="1:19" ht="13.5">
      <c r="A15" s="29">
        <v>3</v>
      </c>
      <c r="B15" s="84">
        <v>102</v>
      </c>
      <c r="C15" s="88" t="s">
        <v>105</v>
      </c>
      <c r="D15" s="137">
        <v>575</v>
      </c>
      <c r="E15" s="136">
        <v>549</v>
      </c>
      <c r="F15" s="85">
        <f>E15/E$8*100</f>
        <v>4.419222410045882</v>
      </c>
      <c r="G15" s="86">
        <f t="shared" si="0"/>
        <v>-4.521739130434788</v>
      </c>
      <c r="H15" s="87">
        <f t="shared" si="1"/>
        <v>-26</v>
      </c>
      <c r="J15" s="138">
        <f>IF($A15=1,D15,"")</f>
      </c>
      <c r="K15" s="138">
        <f t="shared" si="2"/>
      </c>
      <c r="L15" s="138">
        <f t="shared" si="3"/>
        <v>575</v>
      </c>
      <c r="M15" s="138">
        <f t="shared" si="4"/>
      </c>
      <c r="N15" s="138">
        <f t="shared" si="5"/>
      </c>
      <c r="O15" s="138">
        <f>IF($A15=1,E15,"")</f>
      </c>
      <c r="P15" s="138">
        <f>IF($A15=2,E15,"")</f>
      </c>
      <c r="Q15" s="138">
        <f>IF($A15=3,E15,"")</f>
        <v>549</v>
      </c>
      <c r="R15" s="138">
        <f>IF($A15=4,E15,"")</f>
      </c>
      <c r="S15" s="138">
        <f>IF($A15=5,E15,"")</f>
      </c>
    </row>
    <row r="16" spans="1:19" ht="13.5">
      <c r="A16" s="29">
        <v>3</v>
      </c>
      <c r="B16" s="84">
        <v>103</v>
      </c>
      <c r="C16" s="88" t="s">
        <v>106</v>
      </c>
      <c r="D16" s="137">
        <v>719</v>
      </c>
      <c r="E16" s="136">
        <v>708</v>
      </c>
      <c r="F16" s="85">
        <f>E16/E$8*100</f>
        <v>5.699106496015456</v>
      </c>
      <c r="G16" s="86">
        <f t="shared" si="0"/>
        <v>-1.5299026425591111</v>
      </c>
      <c r="H16" s="87">
        <f t="shared" si="1"/>
        <v>-11</v>
      </c>
      <c r="J16" s="138">
        <f>IF($A16=1,D16,"")</f>
      </c>
      <c r="K16" s="138">
        <f t="shared" si="2"/>
      </c>
      <c r="L16" s="138">
        <f t="shared" si="3"/>
        <v>719</v>
      </c>
      <c r="M16" s="138">
        <f t="shared" si="4"/>
      </c>
      <c r="N16" s="138">
        <f t="shared" si="5"/>
      </c>
      <c r="O16" s="138">
        <f>IF($A16=1,E16,"")</f>
      </c>
      <c r="P16" s="138">
        <f>IF($A16=2,E16,"")</f>
      </c>
      <c r="Q16" s="138">
        <f>IF($A16=3,E16,"")</f>
        <v>708</v>
      </c>
      <c r="R16" s="138">
        <f>IF($A16=4,E16,"")</f>
      </c>
      <c r="S16" s="138">
        <f>IF($A16=5,E16,"")</f>
      </c>
    </row>
    <row r="17" spans="1:19" ht="13.5">
      <c r="A17" s="29">
        <v>5</v>
      </c>
      <c r="B17" s="84">
        <v>130</v>
      </c>
      <c r="C17" s="84" t="s">
        <v>19</v>
      </c>
      <c r="D17" s="136">
        <v>2850</v>
      </c>
      <c r="E17" s="136">
        <v>2856</v>
      </c>
      <c r="F17" s="85">
        <f>E17/E$8*100</f>
        <v>22.989616034774212</v>
      </c>
      <c r="G17" s="86">
        <f t="shared" si="0"/>
        <v>0.21052631578948322</v>
      </c>
      <c r="H17" s="87">
        <f t="shared" si="1"/>
        <v>6</v>
      </c>
      <c r="J17" s="138">
        <f>IF($A17=1,D17,"")</f>
      </c>
      <c r="K17" s="138">
        <f t="shared" si="2"/>
      </c>
      <c r="L17" s="138">
        <f t="shared" si="3"/>
      </c>
      <c r="M17" s="138">
        <f t="shared" si="4"/>
      </c>
      <c r="N17" s="138">
        <f t="shared" si="5"/>
        <v>2850</v>
      </c>
      <c r="O17" s="138">
        <f>IF($A17=1,E17,"")</f>
      </c>
      <c r="P17" s="138">
        <f>IF($A17=2,E17,"")</f>
      </c>
      <c r="Q17" s="138">
        <f>IF($A17=3,E17,"")</f>
      </c>
      <c r="R17" s="138">
        <f>IF($A17=4,E17,"")</f>
      </c>
      <c r="S17" s="138">
        <f>IF($A17=5,E17,"")</f>
        <v>2856</v>
      </c>
    </row>
    <row r="18" spans="1:19" ht="13.5">
      <c r="A18" s="29">
        <v>5</v>
      </c>
      <c r="B18" s="84">
        <v>131</v>
      </c>
      <c r="C18" s="84" t="s">
        <v>138</v>
      </c>
      <c r="D18" s="136"/>
      <c r="E18" s="136">
        <v>571</v>
      </c>
      <c r="F18" s="85">
        <f aca="true" t="shared" si="6" ref="F18:F24">E18/E$8*100</f>
        <v>4.596313289865572</v>
      </c>
      <c r="G18" s="86"/>
      <c r="H18" s="87"/>
      <c r="J18" s="138">
        <f aca="true" t="shared" si="7" ref="J18:J24">IF($A18=1,D18,"")</f>
      </c>
      <c r="K18" s="138">
        <f t="shared" si="2"/>
      </c>
      <c r="L18" s="138">
        <f t="shared" si="3"/>
      </c>
      <c r="M18" s="138">
        <f t="shared" si="4"/>
      </c>
      <c r="N18" s="138">
        <f t="shared" si="5"/>
        <v>0</v>
      </c>
      <c r="O18" s="138">
        <f aca="true" t="shared" si="8" ref="O18:O24">IF($A18=1,E18,"")</f>
      </c>
      <c r="P18" s="138">
        <f aca="true" t="shared" si="9" ref="P18:P24">IF($A18=2,E18,"")</f>
      </c>
      <c r="Q18" s="138">
        <f aca="true" t="shared" si="10" ref="Q18:Q24">IF($A18=3,E18,"")</f>
      </c>
      <c r="R18" s="138">
        <f aca="true" t="shared" si="11" ref="R18:R24">IF($A18=4,E18,"")</f>
      </c>
      <c r="S18" s="138">
        <f aca="true" t="shared" si="12" ref="S18:S24">IF($A18=5,E18,"")</f>
        <v>571</v>
      </c>
    </row>
    <row r="19" spans="1:19" ht="13.5">
      <c r="A19" s="29">
        <v>5</v>
      </c>
      <c r="B19" s="84">
        <v>132</v>
      </c>
      <c r="C19" s="84" t="s">
        <v>139</v>
      </c>
      <c r="D19" s="136"/>
      <c r="E19" s="136">
        <v>593</v>
      </c>
      <c r="F19" s="85">
        <f t="shared" si="6"/>
        <v>4.773404169685262</v>
      </c>
      <c r="G19" s="86"/>
      <c r="H19" s="87"/>
      <c r="J19" s="138">
        <f t="shared" si="7"/>
      </c>
      <c r="K19" s="138">
        <f t="shared" si="2"/>
      </c>
      <c r="L19" s="138">
        <f t="shared" si="3"/>
      </c>
      <c r="M19" s="138">
        <f t="shared" si="4"/>
      </c>
      <c r="N19" s="138">
        <f t="shared" si="5"/>
        <v>0</v>
      </c>
      <c r="O19" s="138">
        <f t="shared" si="8"/>
      </c>
      <c r="P19" s="138">
        <f t="shared" si="9"/>
      </c>
      <c r="Q19" s="138">
        <f t="shared" si="10"/>
      </c>
      <c r="R19" s="138">
        <f t="shared" si="11"/>
      </c>
      <c r="S19" s="138">
        <f t="shared" si="12"/>
        <v>593</v>
      </c>
    </row>
    <row r="20" spans="1:19" ht="13.5">
      <c r="A20" s="29">
        <v>5</v>
      </c>
      <c r="B20" s="84">
        <v>133</v>
      </c>
      <c r="C20" s="84" t="s">
        <v>140</v>
      </c>
      <c r="D20" s="136"/>
      <c r="E20" s="136">
        <v>336</v>
      </c>
      <c r="F20" s="85">
        <f t="shared" si="6"/>
        <v>2.7046607099734365</v>
      </c>
      <c r="G20" s="86"/>
      <c r="H20" s="87"/>
      <c r="J20" s="138">
        <f t="shared" si="7"/>
      </c>
      <c r="K20" s="138">
        <f t="shared" si="2"/>
      </c>
      <c r="L20" s="138">
        <f t="shared" si="3"/>
      </c>
      <c r="M20" s="138">
        <f t="shared" si="4"/>
      </c>
      <c r="N20" s="138">
        <f t="shared" si="5"/>
        <v>0</v>
      </c>
      <c r="O20" s="138">
        <f t="shared" si="8"/>
      </c>
      <c r="P20" s="138">
        <f t="shared" si="9"/>
      </c>
      <c r="Q20" s="138">
        <f t="shared" si="10"/>
      </c>
      <c r="R20" s="138">
        <f t="shared" si="11"/>
      </c>
      <c r="S20" s="138">
        <f t="shared" si="12"/>
        <v>336</v>
      </c>
    </row>
    <row r="21" spans="1:19" ht="13.5">
      <c r="A21" s="29">
        <v>5</v>
      </c>
      <c r="B21" s="84">
        <v>134</v>
      </c>
      <c r="C21" s="84" t="s">
        <v>141</v>
      </c>
      <c r="D21" s="136"/>
      <c r="E21" s="136">
        <v>485</v>
      </c>
      <c r="F21" s="85">
        <f t="shared" si="6"/>
        <v>3.904048941479514</v>
      </c>
      <c r="G21" s="86"/>
      <c r="H21" s="87"/>
      <c r="J21" s="138">
        <f t="shared" si="7"/>
      </c>
      <c r="K21" s="138">
        <f t="shared" si="2"/>
      </c>
      <c r="L21" s="138">
        <f t="shared" si="3"/>
      </c>
      <c r="M21" s="138">
        <f t="shared" si="4"/>
      </c>
      <c r="N21" s="138">
        <f t="shared" si="5"/>
        <v>0</v>
      </c>
      <c r="O21" s="138">
        <f t="shared" si="8"/>
      </c>
      <c r="P21" s="138">
        <f t="shared" si="9"/>
      </c>
      <c r="Q21" s="138">
        <f t="shared" si="10"/>
      </c>
      <c r="R21" s="138">
        <f t="shared" si="11"/>
      </c>
      <c r="S21" s="138">
        <f t="shared" si="12"/>
        <v>485</v>
      </c>
    </row>
    <row r="22" spans="1:19" ht="13.5">
      <c r="A22" s="29">
        <v>5</v>
      </c>
      <c r="B22" s="84">
        <v>135</v>
      </c>
      <c r="C22" s="84" t="s">
        <v>142</v>
      </c>
      <c r="D22" s="136"/>
      <c r="E22" s="136">
        <v>328</v>
      </c>
      <c r="F22" s="85">
        <f t="shared" si="6"/>
        <v>2.6402640264026402</v>
      </c>
      <c r="G22" s="86"/>
      <c r="H22" s="87"/>
      <c r="J22" s="138">
        <f t="shared" si="7"/>
      </c>
      <c r="K22" s="138">
        <f t="shared" si="2"/>
      </c>
      <c r="L22" s="138">
        <f t="shared" si="3"/>
      </c>
      <c r="M22" s="138">
        <f t="shared" si="4"/>
      </c>
      <c r="N22" s="138">
        <f t="shared" si="5"/>
        <v>0</v>
      </c>
      <c r="O22" s="138">
        <f t="shared" si="8"/>
      </c>
      <c r="P22" s="138">
        <f t="shared" si="9"/>
      </c>
      <c r="Q22" s="138">
        <f t="shared" si="10"/>
      </c>
      <c r="R22" s="138">
        <f t="shared" si="11"/>
      </c>
      <c r="S22" s="138">
        <f t="shared" si="12"/>
        <v>328</v>
      </c>
    </row>
    <row r="23" spans="1:19" ht="13.5">
      <c r="A23" s="29">
        <v>5</v>
      </c>
      <c r="B23" s="84">
        <v>136</v>
      </c>
      <c r="C23" s="84" t="s">
        <v>143</v>
      </c>
      <c r="D23" s="136"/>
      <c r="E23" s="136">
        <v>406</v>
      </c>
      <c r="F23" s="85">
        <f t="shared" si="6"/>
        <v>3.2681316912179024</v>
      </c>
      <c r="G23" s="86"/>
      <c r="H23" s="87"/>
      <c r="J23" s="138">
        <f t="shared" si="7"/>
      </c>
      <c r="K23" s="138">
        <f t="shared" si="2"/>
      </c>
      <c r="L23" s="138">
        <f t="shared" si="3"/>
      </c>
      <c r="M23" s="138">
        <f t="shared" si="4"/>
      </c>
      <c r="N23" s="138">
        <f t="shared" si="5"/>
        <v>0</v>
      </c>
      <c r="O23" s="138">
        <f t="shared" si="8"/>
      </c>
      <c r="P23" s="138">
        <f t="shared" si="9"/>
      </c>
      <c r="Q23" s="138">
        <f t="shared" si="10"/>
      </c>
      <c r="R23" s="138">
        <f t="shared" si="11"/>
      </c>
      <c r="S23" s="138">
        <f t="shared" si="12"/>
        <v>406</v>
      </c>
    </row>
    <row r="24" spans="1:19" ht="13.5">
      <c r="A24" s="29">
        <v>5</v>
      </c>
      <c r="B24" s="84">
        <v>137</v>
      </c>
      <c r="C24" s="84" t="s">
        <v>144</v>
      </c>
      <c r="D24" s="136"/>
      <c r="E24" s="136">
        <v>137</v>
      </c>
      <c r="F24" s="85">
        <f t="shared" si="6"/>
        <v>1.1027932061498833</v>
      </c>
      <c r="G24" s="86"/>
      <c r="H24" s="87"/>
      <c r="J24" s="138">
        <f t="shared" si="7"/>
      </c>
      <c r="K24" s="138">
        <f t="shared" si="2"/>
      </c>
      <c r="L24" s="138">
        <f t="shared" si="3"/>
      </c>
      <c r="M24" s="138">
        <f t="shared" si="4"/>
      </c>
      <c r="N24" s="138">
        <f t="shared" si="5"/>
        <v>0</v>
      </c>
      <c r="O24" s="138">
        <f t="shared" si="8"/>
      </c>
      <c r="P24" s="138">
        <f t="shared" si="9"/>
      </c>
      <c r="Q24" s="138">
        <f t="shared" si="10"/>
      </c>
      <c r="R24" s="138">
        <f t="shared" si="11"/>
      </c>
      <c r="S24" s="138">
        <f t="shared" si="12"/>
        <v>137</v>
      </c>
    </row>
    <row r="25" spans="1:19" ht="13.5">
      <c r="A25" s="29">
        <v>2</v>
      </c>
      <c r="B25" s="84">
        <v>203</v>
      </c>
      <c r="C25" s="84" t="s">
        <v>20</v>
      </c>
      <c r="D25" s="136">
        <v>755</v>
      </c>
      <c r="E25" s="136">
        <v>760</v>
      </c>
      <c r="F25" s="85">
        <f>E25/E$8*100</f>
        <v>6.11768493922563</v>
      </c>
      <c r="G25" s="86">
        <f t="shared" si="0"/>
        <v>0.6622516556291425</v>
      </c>
      <c r="H25" s="87">
        <f t="shared" si="1"/>
        <v>5</v>
      </c>
      <c r="J25" s="138">
        <f aca="true" t="shared" si="13" ref="J25:J64">IF($A25=1,D25,"")</f>
      </c>
      <c r="K25" s="138">
        <f aca="true" t="shared" si="14" ref="K25:K64">IF($A25=2,$D25,"")</f>
        <v>755</v>
      </c>
      <c r="L25" s="138">
        <f aca="true" t="shared" si="15" ref="L25:L64">IF($A25=3,$D25,"")</f>
      </c>
      <c r="M25" s="138">
        <f aca="true" t="shared" si="16" ref="M25:M64">IF($A25=4,$D25,"")</f>
      </c>
      <c r="N25" s="138">
        <f aca="true" t="shared" si="17" ref="N25:N64">IF($A25=5,$D25,"")</f>
      </c>
      <c r="O25" s="138">
        <f aca="true" t="shared" si="18" ref="O25:O64">IF($A25=1,E25,"")</f>
      </c>
      <c r="P25" s="138">
        <f aca="true" t="shared" si="19" ref="P25:P64">IF($A25=2,E25,"")</f>
        <v>760</v>
      </c>
      <c r="Q25" s="138">
        <f aca="true" t="shared" si="20" ref="Q25:Q64">IF($A25=3,E25,"")</f>
      </c>
      <c r="R25" s="138">
        <f aca="true" t="shared" si="21" ref="R25:R64">IF($A25=4,E25,"")</f>
      </c>
      <c r="S25" s="138">
        <f aca="true" t="shared" si="22" ref="S25:S64">IF($A25=5,E25,"")</f>
      </c>
    </row>
    <row r="26" spans="1:19" ht="13.5">
      <c r="A26" s="29">
        <v>1</v>
      </c>
      <c r="B26" s="84">
        <v>205</v>
      </c>
      <c r="C26" s="84" t="s">
        <v>21</v>
      </c>
      <c r="D26" s="136">
        <v>47</v>
      </c>
      <c r="E26" s="136">
        <v>45</v>
      </c>
      <c r="F26" s="85">
        <f>E26/E$8*100</f>
        <v>0.36223134508572813</v>
      </c>
      <c r="G26" s="86">
        <f t="shared" si="0"/>
        <v>-4.255319148936165</v>
      </c>
      <c r="H26" s="87">
        <f t="shared" si="1"/>
        <v>-2</v>
      </c>
      <c r="J26" s="138">
        <f t="shared" si="13"/>
        <v>47</v>
      </c>
      <c r="K26" s="138">
        <f t="shared" si="14"/>
      </c>
      <c r="L26" s="138">
        <f t="shared" si="15"/>
      </c>
      <c r="M26" s="138">
        <f t="shared" si="16"/>
      </c>
      <c r="N26" s="138">
        <f t="shared" si="17"/>
      </c>
      <c r="O26" s="138">
        <f t="shared" si="18"/>
        <v>45</v>
      </c>
      <c r="P26" s="138">
        <f t="shared" si="19"/>
      </c>
      <c r="Q26" s="138">
        <f t="shared" si="20"/>
      </c>
      <c r="R26" s="138">
        <f t="shared" si="21"/>
      </c>
      <c r="S26" s="138">
        <f t="shared" si="22"/>
      </c>
    </row>
    <row r="27" spans="1:19" ht="13.5">
      <c r="A27" s="29">
        <v>2</v>
      </c>
      <c r="B27" s="84">
        <v>206</v>
      </c>
      <c r="C27" s="84" t="s">
        <v>22</v>
      </c>
      <c r="D27" s="136">
        <v>236</v>
      </c>
      <c r="E27" s="136">
        <v>235</v>
      </c>
      <c r="F27" s="85">
        <f aca="true" t="shared" si="23" ref="F27:F71">E27/E$8*100</f>
        <v>1.8916525798921355</v>
      </c>
      <c r="G27" s="86">
        <f t="shared" si="0"/>
        <v>-0.4237288135593209</v>
      </c>
      <c r="H27" s="87">
        <f t="shared" si="1"/>
        <v>-1</v>
      </c>
      <c r="J27" s="138">
        <f t="shared" si="13"/>
      </c>
      <c r="K27" s="138">
        <f t="shared" si="14"/>
        <v>236</v>
      </c>
      <c r="L27" s="138">
        <f t="shared" si="15"/>
      </c>
      <c r="M27" s="138">
        <f t="shared" si="16"/>
      </c>
      <c r="N27" s="138">
        <f t="shared" si="17"/>
      </c>
      <c r="O27" s="138">
        <f t="shared" si="18"/>
      </c>
      <c r="P27" s="138">
        <f t="shared" si="19"/>
        <v>235</v>
      </c>
      <c r="Q27" s="138">
        <f t="shared" si="20"/>
      </c>
      <c r="R27" s="138">
        <f t="shared" si="21"/>
      </c>
      <c r="S27" s="138">
        <f t="shared" si="22"/>
      </c>
    </row>
    <row r="28" spans="1:19" ht="13.5">
      <c r="A28" s="29">
        <v>2</v>
      </c>
      <c r="B28" s="84">
        <v>207</v>
      </c>
      <c r="C28" s="84" t="s">
        <v>23</v>
      </c>
      <c r="D28" s="136">
        <v>345</v>
      </c>
      <c r="E28" s="136">
        <v>355</v>
      </c>
      <c r="F28" s="85">
        <f t="shared" si="23"/>
        <v>2.857602833454077</v>
      </c>
      <c r="G28" s="86">
        <f t="shared" si="0"/>
        <v>2.898550724637672</v>
      </c>
      <c r="H28" s="87">
        <f t="shared" si="1"/>
        <v>10</v>
      </c>
      <c r="J28" s="138">
        <f t="shared" si="13"/>
      </c>
      <c r="K28" s="138">
        <f t="shared" si="14"/>
        <v>345</v>
      </c>
      <c r="L28" s="138">
        <f t="shared" si="15"/>
      </c>
      <c r="M28" s="138">
        <f t="shared" si="16"/>
      </c>
      <c r="N28" s="138">
        <f t="shared" si="17"/>
      </c>
      <c r="O28" s="138">
        <f t="shared" si="18"/>
      </c>
      <c r="P28" s="138">
        <f t="shared" si="19"/>
        <v>355</v>
      </c>
      <c r="Q28" s="138">
        <f t="shared" si="20"/>
      </c>
      <c r="R28" s="138">
        <f t="shared" si="21"/>
      </c>
      <c r="S28" s="138">
        <f t="shared" si="22"/>
      </c>
    </row>
    <row r="29" spans="1:19" ht="13.5">
      <c r="A29" s="29">
        <v>1</v>
      </c>
      <c r="B29" s="84">
        <v>208</v>
      </c>
      <c r="C29" s="84" t="s">
        <v>24</v>
      </c>
      <c r="D29" s="136">
        <v>79</v>
      </c>
      <c r="E29" s="136">
        <v>75</v>
      </c>
      <c r="F29" s="85">
        <f t="shared" si="23"/>
        <v>0.6037189084762135</v>
      </c>
      <c r="G29" s="86">
        <f t="shared" si="0"/>
        <v>-5.063291139240511</v>
      </c>
      <c r="H29" s="87">
        <f t="shared" si="1"/>
        <v>-4</v>
      </c>
      <c r="J29" s="138">
        <f t="shared" si="13"/>
        <v>79</v>
      </c>
      <c r="K29" s="138">
        <f t="shared" si="14"/>
      </c>
      <c r="L29" s="138">
        <f t="shared" si="15"/>
      </c>
      <c r="M29" s="138">
        <f t="shared" si="16"/>
      </c>
      <c r="N29" s="138">
        <f t="shared" si="17"/>
      </c>
      <c r="O29" s="138">
        <f t="shared" si="18"/>
        <v>75</v>
      </c>
      <c r="P29" s="138">
        <f t="shared" si="19"/>
      </c>
      <c r="Q29" s="138">
        <f t="shared" si="20"/>
      </c>
      <c r="R29" s="138">
        <f t="shared" si="21"/>
      </c>
      <c r="S29" s="138">
        <f t="shared" si="22"/>
      </c>
    </row>
    <row r="30" spans="1:19" ht="13.5">
      <c r="A30" s="29">
        <v>4</v>
      </c>
      <c r="B30" s="84">
        <v>209</v>
      </c>
      <c r="C30" s="84" t="s">
        <v>25</v>
      </c>
      <c r="D30" s="136">
        <v>380</v>
      </c>
      <c r="E30" s="136">
        <v>378</v>
      </c>
      <c r="F30" s="85">
        <f t="shared" si="23"/>
        <v>3.042743298720116</v>
      </c>
      <c r="G30" s="86">
        <f t="shared" si="0"/>
        <v>-0.5263157894736858</v>
      </c>
      <c r="H30" s="87">
        <f t="shared" si="1"/>
        <v>-2</v>
      </c>
      <c r="J30" s="138">
        <f t="shared" si="13"/>
      </c>
      <c r="K30" s="138">
        <f t="shared" si="14"/>
      </c>
      <c r="L30" s="138">
        <f t="shared" si="15"/>
      </c>
      <c r="M30" s="138">
        <f t="shared" si="16"/>
        <v>380</v>
      </c>
      <c r="N30" s="138">
        <f t="shared" si="17"/>
      </c>
      <c r="O30" s="138">
        <f t="shared" si="18"/>
      </c>
      <c r="P30" s="138">
        <f t="shared" si="19"/>
      </c>
      <c r="Q30" s="138">
        <f t="shared" si="20"/>
      </c>
      <c r="R30" s="138">
        <f t="shared" si="21"/>
        <v>378</v>
      </c>
      <c r="S30" s="138">
        <f t="shared" si="22"/>
      </c>
    </row>
    <row r="31" spans="1:19" ht="13.5">
      <c r="A31" s="29">
        <v>2</v>
      </c>
      <c r="B31" s="84">
        <v>210</v>
      </c>
      <c r="C31" s="84" t="s">
        <v>26</v>
      </c>
      <c r="D31" s="136">
        <v>1003</v>
      </c>
      <c r="E31" s="136">
        <v>1005</v>
      </c>
      <c r="F31" s="85">
        <f t="shared" si="23"/>
        <v>8.08983337358126</v>
      </c>
      <c r="G31" s="86">
        <f t="shared" si="0"/>
        <v>0.1994017946161497</v>
      </c>
      <c r="H31" s="87">
        <f t="shared" si="1"/>
        <v>2</v>
      </c>
      <c r="J31" s="138">
        <f t="shared" si="13"/>
      </c>
      <c r="K31" s="138">
        <f t="shared" si="14"/>
        <v>1003</v>
      </c>
      <c r="L31" s="138">
        <f t="shared" si="15"/>
      </c>
      <c r="M31" s="138">
        <f t="shared" si="16"/>
      </c>
      <c r="N31" s="138">
        <f t="shared" si="17"/>
      </c>
      <c r="O31" s="138">
        <f t="shared" si="18"/>
      </c>
      <c r="P31" s="138">
        <f t="shared" si="19"/>
        <v>1005</v>
      </c>
      <c r="Q31" s="138">
        <f t="shared" si="20"/>
      </c>
      <c r="R31" s="138">
        <f t="shared" si="21"/>
      </c>
      <c r="S31" s="138">
        <f t="shared" si="22"/>
      </c>
    </row>
    <row r="32" spans="1:19" ht="13.5">
      <c r="A32" s="29">
        <v>4</v>
      </c>
      <c r="B32" s="84">
        <v>211</v>
      </c>
      <c r="C32" s="84" t="s">
        <v>27</v>
      </c>
      <c r="D32" s="136">
        <v>737</v>
      </c>
      <c r="E32" s="136">
        <v>737</v>
      </c>
      <c r="F32" s="85">
        <f aca="true" t="shared" si="24" ref="F32:F37">E32/E$8*100</f>
        <v>5.932544473959591</v>
      </c>
      <c r="G32" s="86">
        <f t="shared" si="0"/>
        <v>0</v>
      </c>
      <c r="H32" s="87">
        <f t="shared" si="1"/>
        <v>0</v>
      </c>
      <c r="J32" s="138">
        <f t="shared" si="13"/>
      </c>
      <c r="K32" s="138">
        <f t="shared" si="14"/>
      </c>
      <c r="L32" s="138">
        <f t="shared" si="15"/>
      </c>
      <c r="M32" s="138">
        <f t="shared" si="16"/>
        <v>737</v>
      </c>
      <c r="N32" s="138">
        <f t="shared" si="17"/>
      </c>
      <c r="O32" s="138">
        <f t="shared" si="18"/>
      </c>
      <c r="P32" s="138">
        <f t="shared" si="19"/>
      </c>
      <c r="Q32" s="138">
        <f t="shared" si="20"/>
      </c>
      <c r="R32" s="138">
        <f t="shared" si="21"/>
        <v>737</v>
      </c>
      <c r="S32" s="138">
        <f t="shared" si="22"/>
      </c>
    </row>
    <row r="33" spans="1:19" ht="13.5">
      <c r="A33" s="29">
        <v>4</v>
      </c>
      <c r="B33" s="84">
        <v>212</v>
      </c>
      <c r="C33" s="84" t="s">
        <v>28</v>
      </c>
      <c r="D33" s="136">
        <v>534</v>
      </c>
      <c r="E33" s="136">
        <v>540</v>
      </c>
      <c r="F33" s="85">
        <f t="shared" si="24"/>
        <v>4.346776141028736</v>
      </c>
      <c r="G33" s="86">
        <f t="shared" si="0"/>
        <v>1.1235955056179803</v>
      </c>
      <c r="H33" s="87">
        <f t="shared" si="1"/>
        <v>6</v>
      </c>
      <c r="J33" s="138">
        <f t="shared" si="13"/>
      </c>
      <c r="K33" s="138">
        <f t="shared" si="14"/>
      </c>
      <c r="L33" s="138">
        <f t="shared" si="15"/>
      </c>
      <c r="M33" s="138">
        <f t="shared" si="16"/>
        <v>534</v>
      </c>
      <c r="N33" s="138">
        <f t="shared" si="17"/>
      </c>
      <c r="O33" s="138">
        <f t="shared" si="18"/>
      </c>
      <c r="P33" s="138">
        <f t="shared" si="19"/>
      </c>
      <c r="Q33" s="138">
        <f t="shared" si="20"/>
      </c>
      <c r="R33" s="138">
        <f t="shared" si="21"/>
        <v>540</v>
      </c>
      <c r="S33" s="138">
        <f t="shared" si="22"/>
      </c>
    </row>
    <row r="34" spans="1:19" ht="13.5">
      <c r="A34" s="29">
        <v>4</v>
      </c>
      <c r="B34" s="84">
        <v>213</v>
      </c>
      <c r="C34" s="84" t="s">
        <v>29</v>
      </c>
      <c r="D34" s="136">
        <v>441</v>
      </c>
      <c r="E34" s="136">
        <v>433</v>
      </c>
      <c r="F34" s="85">
        <f t="shared" si="24"/>
        <v>3.4854704982693394</v>
      </c>
      <c r="G34" s="86">
        <f t="shared" si="0"/>
        <v>-1.814058956916098</v>
      </c>
      <c r="H34" s="87">
        <f t="shared" si="1"/>
        <v>-8</v>
      </c>
      <c r="J34" s="138">
        <f t="shared" si="13"/>
      </c>
      <c r="K34" s="138">
        <f t="shared" si="14"/>
      </c>
      <c r="L34" s="138">
        <f t="shared" si="15"/>
      </c>
      <c r="M34" s="138">
        <f t="shared" si="16"/>
        <v>441</v>
      </c>
      <c r="N34" s="138">
        <f t="shared" si="17"/>
      </c>
      <c r="O34" s="138">
        <f t="shared" si="18"/>
      </c>
      <c r="P34" s="138">
        <f t="shared" si="19"/>
      </c>
      <c r="Q34" s="138">
        <f t="shared" si="20"/>
      </c>
      <c r="R34" s="138">
        <f t="shared" si="21"/>
        <v>433</v>
      </c>
      <c r="S34" s="138">
        <f t="shared" si="22"/>
      </c>
    </row>
    <row r="35" spans="1:19" ht="13.5">
      <c r="A35" s="29">
        <v>4</v>
      </c>
      <c r="B35" s="84">
        <v>214</v>
      </c>
      <c r="C35" s="84" t="s">
        <v>30</v>
      </c>
      <c r="D35" s="136">
        <v>379</v>
      </c>
      <c r="E35" s="136">
        <v>366</v>
      </c>
      <c r="F35" s="85">
        <f t="shared" si="24"/>
        <v>2.9461482733639217</v>
      </c>
      <c r="G35" s="86">
        <f t="shared" si="0"/>
        <v>-3.430079155672827</v>
      </c>
      <c r="H35" s="87">
        <f t="shared" si="1"/>
        <v>-13</v>
      </c>
      <c r="J35" s="138">
        <f t="shared" si="13"/>
      </c>
      <c r="K35" s="138">
        <f t="shared" si="14"/>
      </c>
      <c r="L35" s="138">
        <f t="shared" si="15"/>
      </c>
      <c r="M35" s="138">
        <f t="shared" si="16"/>
        <v>379</v>
      </c>
      <c r="N35" s="138">
        <f t="shared" si="17"/>
      </c>
      <c r="O35" s="138">
        <f t="shared" si="18"/>
      </c>
      <c r="P35" s="138">
        <f t="shared" si="19"/>
      </c>
      <c r="Q35" s="138">
        <f t="shared" si="20"/>
      </c>
      <c r="R35" s="138">
        <f t="shared" si="21"/>
        <v>366</v>
      </c>
      <c r="S35" s="138">
        <f t="shared" si="22"/>
      </c>
    </row>
    <row r="36" spans="1:19" ht="13.5">
      <c r="A36" s="29">
        <v>2</v>
      </c>
      <c r="B36" s="84">
        <v>215</v>
      </c>
      <c r="C36" s="84" t="s">
        <v>31</v>
      </c>
      <c r="D36" s="136">
        <v>184</v>
      </c>
      <c r="E36" s="136">
        <v>189</v>
      </c>
      <c r="F36" s="85">
        <f t="shared" si="24"/>
        <v>1.521371649360058</v>
      </c>
      <c r="G36" s="86">
        <f t="shared" si="0"/>
        <v>2.717391304347827</v>
      </c>
      <c r="H36" s="87">
        <f t="shared" si="1"/>
        <v>5</v>
      </c>
      <c r="J36" s="138">
        <f t="shared" si="13"/>
      </c>
      <c r="K36" s="138">
        <f t="shared" si="14"/>
        <v>184</v>
      </c>
      <c r="L36" s="138">
        <f t="shared" si="15"/>
      </c>
      <c r="M36" s="138">
        <f t="shared" si="16"/>
      </c>
      <c r="N36" s="138">
        <f t="shared" si="17"/>
      </c>
      <c r="O36" s="138">
        <f t="shared" si="18"/>
      </c>
      <c r="P36" s="138">
        <f t="shared" si="19"/>
        <v>189</v>
      </c>
      <c r="Q36" s="138">
        <f t="shared" si="20"/>
      </c>
      <c r="R36" s="138">
        <f t="shared" si="21"/>
      </c>
      <c r="S36" s="138">
        <f t="shared" si="22"/>
      </c>
    </row>
    <row r="37" spans="1:19" ht="13.5">
      <c r="A37" s="29">
        <v>4</v>
      </c>
      <c r="B37" s="84">
        <v>216</v>
      </c>
      <c r="C37" s="84" t="s">
        <v>32</v>
      </c>
      <c r="D37" s="136">
        <v>272</v>
      </c>
      <c r="E37" s="136">
        <v>273</v>
      </c>
      <c r="F37" s="85">
        <f t="shared" si="24"/>
        <v>2.197536826853417</v>
      </c>
      <c r="G37" s="86">
        <f t="shared" si="0"/>
        <v>0.3676470588235281</v>
      </c>
      <c r="H37" s="87">
        <f t="shared" si="1"/>
        <v>1</v>
      </c>
      <c r="J37" s="138">
        <f t="shared" si="13"/>
      </c>
      <c r="K37" s="138">
        <f t="shared" si="14"/>
      </c>
      <c r="L37" s="138">
        <f t="shared" si="15"/>
      </c>
      <c r="M37" s="138">
        <f t="shared" si="16"/>
        <v>272</v>
      </c>
      <c r="N37" s="138">
        <f t="shared" si="17"/>
      </c>
      <c r="O37" s="138">
        <f t="shared" si="18"/>
      </c>
      <c r="P37" s="138">
        <f t="shared" si="19"/>
      </c>
      <c r="Q37" s="138">
        <f t="shared" si="20"/>
      </c>
      <c r="R37" s="138">
        <f t="shared" si="21"/>
        <v>273</v>
      </c>
      <c r="S37" s="138">
        <f t="shared" si="22"/>
      </c>
    </row>
    <row r="38" spans="1:19" ht="13.5">
      <c r="A38" s="29">
        <v>1</v>
      </c>
      <c r="B38" s="84">
        <v>219</v>
      </c>
      <c r="C38" s="84" t="s">
        <v>33</v>
      </c>
      <c r="D38" s="136">
        <v>23</v>
      </c>
      <c r="E38" s="136">
        <v>19</v>
      </c>
      <c r="F38" s="85">
        <f t="shared" si="23"/>
        <v>0.15294212348064073</v>
      </c>
      <c r="G38" s="86">
        <f t="shared" si="0"/>
        <v>-17.391304347826086</v>
      </c>
      <c r="H38" s="87">
        <f t="shared" si="1"/>
        <v>-4</v>
      </c>
      <c r="J38" s="138">
        <f t="shared" si="13"/>
        <v>23</v>
      </c>
      <c r="K38" s="138">
        <f t="shared" si="14"/>
      </c>
      <c r="L38" s="138">
        <f t="shared" si="15"/>
      </c>
      <c r="M38" s="138">
        <f t="shared" si="16"/>
      </c>
      <c r="N38" s="138">
        <f t="shared" si="17"/>
      </c>
      <c r="O38" s="138">
        <f t="shared" si="18"/>
        <v>19</v>
      </c>
      <c r="P38" s="138">
        <f t="shared" si="19"/>
      </c>
      <c r="Q38" s="138">
        <f t="shared" si="20"/>
      </c>
      <c r="R38" s="138">
        <f t="shared" si="21"/>
      </c>
      <c r="S38" s="138">
        <f t="shared" si="22"/>
      </c>
    </row>
    <row r="39" spans="1:19" ht="13.5">
      <c r="A39" s="29">
        <v>2</v>
      </c>
      <c r="B39" s="84">
        <v>220</v>
      </c>
      <c r="C39" s="84" t="s">
        <v>34</v>
      </c>
      <c r="D39" s="136">
        <v>138</v>
      </c>
      <c r="E39" s="136">
        <v>136</v>
      </c>
      <c r="F39" s="85">
        <f>E39/E$8*100</f>
        <v>1.0947436207035337</v>
      </c>
      <c r="G39" s="86">
        <f>(E39/D39-1)*100</f>
        <v>-1.449275362318836</v>
      </c>
      <c r="H39" s="87">
        <f t="shared" si="1"/>
        <v>-2</v>
      </c>
      <c r="J39" s="138">
        <f t="shared" si="13"/>
      </c>
      <c r="K39" s="138">
        <f t="shared" si="14"/>
        <v>138</v>
      </c>
      <c r="L39" s="138">
        <f t="shared" si="15"/>
      </c>
      <c r="M39" s="138">
        <f t="shared" si="16"/>
      </c>
      <c r="N39" s="138">
        <f t="shared" si="17"/>
      </c>
      <c r="O39" s="138">
        <f t="shared" si="18"/>
      </c>
      <c r="P39" s="138">
        <f t="shared" si="19"/>
        <v>136</v>
      </c>
      <c r="Q39" s="138">
        <f t="shared" si="20"/>
      </c>
      <c r="R39" s="138">
        <f t="shared" si="21"/>
      </c>
      <c r="S39" s="138">
        <f t="shared" si="22"/>
      </c>
    </row>
    <row r="40" spans="1:19" ht="13.5">
      <c r="A40" s="29">
        <v>5</v>
      </c>
      <c r="B40" s="84">
        <v>221</v>
      </c>
      <c r="C40" s="84" t="s">
        <v>35</v>
      </c>
      <c r="D40" s="136">
        <v>205</v>
      </c>
      <c r="E40" s="136">
        <v>204</v>
      </c>
      <c r="F40" s="85">
        <f>E40/E$8*100</f>
        <v>1.6421154310553008</v>
      </c>
      <c r="G40" s="86">
        <f>(E40/D40-1)*100</f>
        <v>-0.4878048780487809</v>
      </c>
      <c r="H40" s="87">
        <f t="shared" si="1"/>
        <v>-1</v>
      </c>
      <c r="J40" s="138">
        <f t="shared" si="13"/>
      </c>
      <c r="K40" s="138">
        <f t="shared" si="14"/>
      </c>
      <c r="L40" s="138">
        <f t="shared" si="15"/>
      </c>
      <c r="M40" s="138">
        <f t="shared" si="16"/>
      </c>
      <c r="N40" s="138">
        <f t="shared" si="17"/>
        <v>205</v>
      </c>
      <c r="O40" s="138">
        <f t="shared" si="18"/>
      </c>
      <c r="P40" s="138">
        <f t="shared" si="19"/>
      </c>
      <c r="Q40" s="138">
        <f t="shared" si="20"/>
      </c>
      <c r="R40" s="138">
        <f t="shared" si="21"/>
      </c>
      <c r="S40" s="138">
        <f t="shared" si="22"/>
        <v>204</v>
      </c>
    </row>
    <row r="41" spans="1:19" ht="13.5">
      <c r="A41" s="29">
        <v>1</v>
      </c>
      <c r="B41" s="84">
        <v>222</v>
      </c>
      <c r="C41" s="88" t="s">
        <v>99</v>
      </c>
      <c r="D41" s="136">
        <v>93</v>
      </c>
      <c r="E41" s="136">
        <v>90</v>
      </c>
      <c r="F41" s="85">
        <f>E41/E$8*100</f>
        <v>0.7244626901714563</v>
      </c>
      <c r="G41" s="86">
        <f>(E41/D41-1)*100</f>
        <v>-3.2258064516129004</v>
      </c>
      <c r="H41" s="87">
        <f t="shared" si="1"/>
        <v>-3</v>
      </c>
      <c r="J41" s="138">
        <f t="shared" si="13"/>
        <v>93</v>
      </c>
      <c r="K41" s="138">
        <f t="shared" si="14"/>
      </c>
      <c r="L41" s="138">
        <f t="shared" si="15"/>
      </c>
      <c r="M41" s="138">
        <f t="shared" si="16"/>
      </c>
      <c r="N41" s="138">
        <f t="shared" si="17"/>
      </c>
      <c r="O41" s="138">
        <f t="shared" si="18"/>
        <v>90</v>
      </c>
      <c r="P41" s="138">
        <f t="shared" si="19"/>
      </c>
      <c r="Q41" s="138">
        <f t="shared" si="20"/>
      </c>
      <c r="R41" s="138">
        <f t="shared" si="21"/>
      </c>
      <c r="S41" s="138">
        <f t="shared" si="22"/>
      </c>
    </row>
    <row r="42" spans="1:19" ht="13.5">
      <c r="A42" s="29">
        <v>4</v>
      </c>
      <c r="B42" s="84">
        <v>223</v>
      </c>
      <c r="C42" s="88" t="s">
        <v>100</v>
      </c>
      <c r="D42" s="136">
        <v>131</v>
      </c>
      <c r="E42" s="136">
        <v>134</v>
      </c>
      <c r="F42" s="85">
        <f t="shared" si="23"/>
        <v>1.0786444498108347</v>
      </c>
      <c r="G42" s="86">
        <f aca="true" t="shared" si="25" ref="G42:G47">(E42/D42-1)*100</f>
        <v>2.2900763358778553</v>
      </c>
      <c r="H42" s="87">
        <f t="shared" si="1"/>
        <v>3</v>
      </c>
      <c r="J42" s="138">
        <f t="shared" si="13"/>
      </c>
      <c r="K42" s="138">
        <f t="shared" si="14"/>
      </c>
      <c r="L42" s="138">
        <f t="shared" si="15"/>
      </c>
      <c r="M42" s="138">
        <f t="shared" si="16"/>
        <v>131</v>
      </c>
      <c r="N42" s="138">
        <f t="shared" si="17"/>
      </c>
      <c r="O42" s="138">
        <f t="shared" si="18"/>
      </c>
      <c r="P42" s="138">
        <f t="shared" si="19"/>
      </c>
      <c r="Q42" s="138">
        <f t="shared" si="20"/>
      </c>
      <c r="R42" s="138">
        <f t="shared" si="21"/>
        <v>134</v>
      </c>
      <c r="S42" s="138">
        <f t="shared" si="22"/>
      </c>
    </row>
    <row r="43" spans="1:19" ht="13.5">
      <c r="A43" s="29">
        <v>4</v>
      </c>
      <c r="B43" s="84">
        <v>224</v>
      </c>
      <c r="C43" s="88" t="s">
        <v>101</v>
      </c>
      <c r="D43" s="136">
        <v>198</v>
      </c>
      <c r="E43" s="136">
        <v>188</v>
      </c>
      <c r="F43" s="85">
        <f t="shared" si="23"/>
        <v>1.5133220639137084</v>
      </c>
      <c r="G43" s="86">
        <f t="shared" si="25"/>
        <v>-5.05050505050505</v>
      </c>
      <c r="H43" s="87">
        <f t="shared" si="1"/>
        <v>-10</v>
      </c>
      <c r="J43" s="138">
        <f t="shared" si="13"/>
      </c>
      <c r="K43" s="138">
        <f t="shared" si="14"/>
      </c>
      <c r="L43" s="138">
        <f t="shared" si="15"/>
      </c>
      <c r="M43" s="138">
        <f t="shared" si="16"/>
        <v>198</v>
      </c>
      <c r="N43" s="138">
        <f t="shared" si="17"/>
      </c>
      <c r="O43" s="138">
        <f t="shared" si="18"/>
      </c>
      <c r="P43" s="138">
        <f t="shared" si="19"/>
      </c>
      <c r="Q43" s="138">
        <f t="shared" si="20"/>
      </c>
      <c r="R43" s="138">
        <f t="shared" si="21"/>
        <v>188</v>
      </c>
      <c r="S43" s="138">
        <f t="shared" si="22"/>
      </c>
    </row>
    <row r="44" spans="1:19" ht="13.5">
      <c r="A44" s="29">
        <v>1</v>
      </c>
      <c r="B44" s="84">
        <v>225</v>
      </c>
      <c r="C44" s="88" t="s">
        <v>102</v>
      </c>
      <c r="D44" s="136">
        <v>138</v>
      </c>
      <c r="E44" s="136">
        <v>126</v>
      </c>
      <c r="F44" s="85">
        <f t="shared" si="23"/>
        <v>1.0142477662400387</v>
      </c>
      <c r="G44" s="86">
        <f t="shared" si="25"/>
        <v>-8.695652173913048</v>
      </c>
      <c r="H44" s="87">
        <f t="shared" si="1"/>
        <v>-12</v>
      </c>
      <c r="J44" s="138">
        <f t="shared" si="13"/>
        <v>138</v>
      </c>
      <c r="K44" s="138">
        <f t="shared" si="14"/>
      </c>
      <c r="L44" s="138">
        <f t="shared" si="15"/>
      </c>
      <c r="M44" s="138">
        <f t="shared" si="16"/>
      </c>
      <c r="N44" s="138">
        <f t="shared" si="17"/>
      </c>
      <c r="O44" s="138">
        <f t="shared" si="18"/>
        <v>126</v>
      </c>
      <c r="P44" s="138">
        <f t="shared" si="19"/>
      </c>
      <c r="Q44" s="138">
        <f t="shared" si="20"/>
      </c>
      <c r="R44" s="138">
        <f t="shared" si="21"/>
      </c>
      <c r="S44" s="138">
        <f t="shared" si="22"/>
      </c>
    </row>
    <row r="45" spans="1:19" ht="13.5">
      <c r="A45" s="29">
        <v>4</v>
      </c>
      <c r="B45" s="84">
        <v>226</v>
      </c>
      <c r="C45" s="88" t="s">
        <v>103</v>
      </c>
      <c r="D45" s="136">
        <v>237</v>
      </c>
      <c r="E45" s="136">
        <v>240</v>
      </c>
      <c r="F45" s="85">
        <f t="shared" si="23"/>
        <v>1.931900507123883</v>
      </c>
      <c r="G45" s="86">
        <f t="shared" si="25"/>
        <v>1.2658227848101333</v>
      </c>
      <c r="H45" s="87">
        <f t="shared" si="1"/>
        <v>3</v>
      </c>
      <c r="J45" s="138">
        <f t="shared" si="13"/>
      </c>
      <c r="K45" s="138">
        <f t="shared" si="14"/>
      </c>
      <c r="L45" s="138">
        <f t="shared" si="15"/>
      </c>
      <c r="M45" s="138">
        <f t="shared" si="16"/>
        <v>237</v>
      </c>
      <c r="N45" s="138">
        <f t="shared" si="17"/>
      </c>
      <c r="O45" s="138">
        <f t="shared" si="18"/>
      </c>
      <c r="P45" s="138">
        <f t="shared" si="19"/>
      </c>
      <c r="Q45" s="138">
        <f t="shared" si="20"/>
      </c>
      <c r="R45" s="138">
        <f t="shared" si="21"/>
        <v>240</v>
      </c>
      <c r="S45" s="138">
        <f t="shared" si="22"/>
      </c>
    </row>
    <row r="46" spans="1:19" ht="13.5">
      <c r="A46" s="29">
        <v>1</v>
      </c>
      <c r="B46" s="84">
        <v>301</v>
      </c>
      <c r="C46" s="84" t="s">
        <v>36</v>
      </c>
      <c r="D46" s="136">
        <v>10</v>
      </c>
      <c r="E46" s="136">
        <v>8</v>
      </c>
      <c r="F46" s="85">
        <f t="shared" si="23"/>
        <v>0.0643966835707961</v>
      </c>
      <c r="G46" s="86">
        <f t="shared" si="25"/>
        <v>-19.999999999999996</v>
      </c>
      <c r="H46" s="87">
        <f t="shared" si="1"/>
        <v>-2</v>
      </c>
      <c r="J46" s="138">
        <f t="shared" si="13"/>
        <v>10</v>
      </c>
      <c r="K46" s="138">
        <f t="shared" si="14"/>
      </c>
      <c r="L46" s="138">
        <f t="shared" si="15"/>
      </c>
      <c r="M46" s="138">
        <f t="shared" si="16"/>
      </c>
      <c r="N46" s="138">
        <f t="shared" si="17"/>
      </c>
      <c r="O46" s="138">
        <f t="shared" si="18"/>
        <v>8</v>
      </c>
      <c r="P46" s="138">
        <f t="shared" si="19"/>
      </c>
      <c r="Q46" s="138">
        <f t="shared" si="20"/>
      </c>
      <c r="R46" s="138">
        <f t="shared" si="21"/>
      </c>
      <c r="S46" s="138">
        <f t="shared" si="22"/>
      </c>
    </row>
    <row r="47" spans="1:19" ht="13.5">
      <c r="A47" s="29">
        <v>1</v>
      </c>
      <c r="B47" s="84">
        <v>302</v>
      </c>
      <c r="C47" s="84" t="s">
        <v>37</v>
      </c>
      <c r="D47" s="136">
        <v>12</v>
      </c>
      <c r="E47" s="136">
        <v>14</v>
      </c>
      <c r="F47" s="85">
        <f t="shared" si="23"/>
        <v>0.1126941962488932</v>
      </c>
      <c r="G47" s="86">
        <f t="shared" si="25"/>
        <v>16.666666666666675</v>
      </c>
      <c r="H47" s="87">
        <f t="shared" si="1"/>
        <v>2</v>
      </c>
      <c r="J47" s="138">
        <f t="shared" si="13"/>
        <v>12</v>
      </c>
      <c r="K47" s="138">
        <f t="shared" si="14"/>
      </c>
      <c r="L47" s="138">
        <f t="shared" si="15"/>
      </c>
      <c r="M47" s="138">
        <f t="shared" si="16"/>
      </c>
      <c r="N47" s="138">
        <f t="shared" si="17"/>
      </c>
      <c r="O47" s="138">
        <f t="shared" si="18"/>
        <v>14</v>
      </c>
      <c r="P47" s="138">
        <f t="shared" si="19"/>
      </c>
      <c r="Q47" s="138">
        <f t="shared" si="20"/>
      </c>
      <c r="R47" s="138">
        <f t="shared" si="21"/>
      </c>
      <c r="S47" s="138">
        <f t="shared" si="22"/>
      </c>
    </row>
    <row r="48" spans="1:19" ht="13.5">
      <c r="A48" s="29">
        <v>1</v>
      </c>
      <c r="B48" s="84">
        <v>304</v>
      </c>
      <c r="C48" s="84" t="s">
        <v>38</v>
      </c>
      <c r="D48" s="136">
        <v>10</v>
      </c>
      <c r="E48" s="136">
        <v>10</v>
      </c>
      <c r="F48" s="85">
        <f t="shared" si="23"/>
        <v>0.08049585446349514</v>
      </c>
      <c r="G48" s="86">
        <f>(E48/D48-1)*100</f>
        <v>0</v>
      </c>
      <c r="H48" s="87">
        <f t="shared" si="1"/>
        <v>0</v>
      </c>
      <c r="J48" s="138">
        <f t="shared" si="13"/>
        <v>10</v>
      </c>
      <c r="K48" s="138">
        <f t="shared" si="14"/>
      </c>
      <c r="L48" s="138">
        <f t="shared" si="15"/>
      </c>
      <c r="M48" s="138">
        <f t="shared" si="16"/>
      </c>
      <c r="N48" s="138">
        <f t="shared" si="17"/>
      </c>
      <c r="O48" s="138">
        <f t="shared" si="18"/>
        <v>10</v>
      </c>
      <c r="P48" s="138">
        <f t="shared" si="19"/>
      </c>
      <c r="Q48" s="138">
        <f t="shared" si="20"/>
      </c>
      <c r="R48" s="138">
        <f t="shared" si="21"/>
      </c>
      <c r="S48" s="138">
        <f t="shared" si="22"/>
      </c>
    </row>
    <row r="49" spans="1:19" ht="13.5">
      <c r="A49" s="29">
        <v>1</v>
      </c>
      <c r="B49" s="84">
        <v>305</v>
      </c>
      <c r="C49" s="84" t="s">
        <v>39</v>
      </c>
      <c r="D49" s="136">
        <v>13</v>
      </c>
      <c r="E49" s="136">
        <v>13</v>
      </c>
      <c r="F49" s="85">
        <f t="shared" si="23"/>
        <v>0.10464461080254366</v>
      </c>
      <c r="G49" s="86">
        <f>(E49/D49-1)*100</f>
        <v>0</v>
      </c>
      <c r="H49" s="87">
        <f t="shared" si="1"/>
        <v>0</v>
      </c>
      <c r="J49" s="138">
        <f t="shared" si="13"/>
        <v>13</v>
      </c>
      <c r="K49" s="138">
        <f t="shared" si="14"/>
      </c>
      <c r="L49" s="138">
        <f t="shared" si="15"/>
      </c>
      <c r="M49" s="138">
        <f t="shared" si="16"/>
      </c>
      <c r="N49" s="138">
        <f t="shared" si="17"/>
      </c>
      <c r="O49" s="138">
        <f t="shared" si="18"/>
        <v>13</v>
      </c>
      <c r="P49" s="138">
        <f t="shared" si="19"/>
      </c>
      <c r="Q49" s="138">
        <f t="shared" si="20"/>
      </c>
      <c r="R49" s="138">
        <f t="shared" si="21"/>
      </c>
      <c r="S49" s="138">
        <f t="shared" si="22"/>
      </c>
    </row>
    <row r="50" spans="1:19" ht="13.5">
      <c r="A50" s="29">
        <v>1</v>
      </c>
      <c r="B50" s="84">
        <v>306</v>
      </c>
      <c r="C50" s="84" t="s">
        <v>40</v>
      </c>
      <c r="D50" s="136">
        <v>40</v>
      </c>
      <c r="E50" s="136">
        <v>40</v>
      </c>
      <c r="F50" s="85">
        <f t="shared" si="23"/>
        <v>0.32198341785398055</v>
      </c>
      <c r="G50" s="86">
        <f>(E50/D50-1)*100</f>
        <v>0</v>
      </c>
      <c r="H50" s="87">
        <f t="shared" si="1"/>
        <v>0</v>
      </c>
      <c r="J50" s="138">
        <f t="shared" si="13"/>
        <v>40</v>
      </c>
      <c r="K50" s="138">
        <f t="shared" si="14"/>
      </c>
      <c r="L50" s="138">
        <f t="shared" si="15"/>
      </c>
      <c r="M50" s="138">
        <f t="shared" si="16"/>
      </c>
      <c r="N50" s="138">
        <f t="shared" si="17"/>
      </c>
      <c r="O50" s="138">
        <f t="shared" si="18"/>
        <v>40</v>
      </c>
      <c r="P50" s="138">
        <f t="shared" si="19"/>
      </c>
      <c r="Q50" s="138">
        <f t="shared" si="20"/>
      </c>
      <c r="R50" s="138">
        <f t="shared" si="21"/>
      </c>
      <c r="S50" s="138">
        <f t="shared" si="22"/>
      </c>
    </row>
    <row r="51" spans="1:19" ht="13.5">
      <c r="A51" s="29">
        <v>2</v>
      </c>
      <c r="B51" s="84">
        <v>325</v>
      </c>
      <c r="C51" s="84" t="s">
        <v>41</v>
      </c>
      <c r="D51" s="136">
        <v>82</v>
      </c>
      <c r="E51" s="136">
        <v>88</v>
      </c>
      <c r="F51" s="85">
        <f t="shared" si="23"/>
        <v>0.7083635192787571</v>
      </c>
      <c r="G51" s="86">
        <f>(E51/D51-1)*100</f>
        <v>7.317073170731714</v>
      </c>
      <c r="H51" s="87">
        <f t="shared" si="1"/>
        <v>6</v>
      </c>
      <c r="J51" s="138">
        <f t="shared" si="13"/>
      </c>
      <c r="K51" s="138">
        <f t="shared" si="14"/>
        <v>82</v>
      </c>
      <c r="L51" s="138">
        <f t="shared" si="15"/>
      </c>
      <c r="M51" s="138">
        <f t="shared" si="16"/>
      </c>
      <c r="N51" s="138">
        <f t="shared" si="17"/>
      </c>
      <c r="O51" s="138">
        <f t="shared" si="18"/>
      </c>
      <c r="P51" s="138">
        <f t="shared" si="19"/>
        <v>88</v>
      </c>
      <c r="Q51" s="138">
        <f t="shared" si="20"/>
      </c>
      <c r="R51" s="138">
        <f t="shared" si="21"/>
      </c>
      <c r="S51" s="138">
        <f t="shared" si="22"/>
      </c>
    </row>
    <row r="52" spans="1:19" ht="13.5">
      <c r="A52" s="29">
        <v>2</v>
      </c>
      <c r="B52" s="84">
        <v>341</v>
      </c>
      <c r="C52" s="84" t="s">
        <v>42</v>
      </c>
      <c r="D52" s="136">
        <v>124</v>
      </c>
      <c r="E52" s="136">
        <v>120</v>
      </c>
      <c r="F52" s="85">
        <f t="shared" si="23"/>
        <v>0.9659502535619415</v>
      </c>
      <c r="G52" s="86">
        <f>(E52/D52-1)*100</f>
        <v>-3.2258064516129004</v>
      </c>
      <c r="H52" s="87">
        <f t="shared" si="1"/>
        <v>-4</v>
      </c>
      <c r="J52" s="138">
        <f t="shared" si="13"/>
      </c>
      <c r="K52" s="138">
        <f t="shared" si="14"/>
        <v>124</v>
      </c>
      <c r="L52" s="138">
        <f t="shared" si="15"/>
      </c>
      <c r="M52" s="138">
        <f t="shared" si="16"/>
      </c>
      <c r="N52" s="138">
        <f t="shared" si="17"/>
      </c>
      <c r="O52" s="138">
        <f t="shared" si="18"/>
      </c>
      <c r="P52" s="138">
        <f t="shared" si="19"/>
        <v>120</v>
      </c>
      <c r="Q52" s="138">
        <f t="shared" si="20"/>
      </c>
      <c r="R52" s="138">
        <f t="shared" si="21"/>
      </c>
      <c r="S52" s="138">
        <f t="shared" si="22"/>
      </c>
    </row>
    <row r="53" spans="1:19" ht="13.5">
      <c r="A53" s="29">
        <v>2</v>
      </c>
      <c r="B53" s="84">
        <v>342</v>
      </c>
      <c r="C53" s="84" t="s">
        <v>43</v>
      </c>
      <c r="D53" s="136">
        <v>141</v>
      </c>
      <c r="E53" s="136">
        <v>133</v>
      </c>
      <c r="F53" s="85">
        <f t="shared" si="23"/>
        <v>1.0705948643644851</v>
      </c>
      <c r="G53" s="86">
        <f aca="true" t="shared" si="26" ref="G53:G60">(E53/D53-1)*100</f>
        <v>-5.6737588652482245</v>
      </c>
      <c r="H53" s="87">
        <f t="shared" si="1"/>
        <v>-8</v>
      </c>
      <c r="J53" s="138">
        <f t="shared" si="13"/>
      </c>
      <c r="K53" s="138">
        <f t="shared" si="14"/>
        <v>141</v>
      </c>
      <c r="L53" s="138">
        <f t="shared" si="15"/>
      </c>
      <c r="M53" s="138">
        <f t="shared" si="16"/>
      </c>
      <c r="N53" s="138">
        <f t="shared" si="17"/>
      </c>
      <c r="O53" s="138">
        <f t="shared" si="18"/>
      </c>
      <c r="P53" s="138">
        <f t="shared" si="19"/>
        <v>133</v>
      </c>
      <c r="Q53" s="138">
        <f t="shared" si="20"/>
      </c>
      <c r="R53" s="138">
        <f t="shared" si="21"/>
      </c>
      <c r="S53" s="138">
        <f t="shared" si="22"/>
      </c>
    </row>
    <row r="54" spans="1:19" ht="13.5">
      <c r="A54" s="29">
        <v>2</v>
      </c>
      <c r="B54" s="84">
        <v>344</v>
      </c>
      <c r="C54" s="84" t="s">
        <v>44</v>
      </c>
      <c r="D54" s="136">
        <v>59</v>
      </c>
      <c r="E54" s="136">
        <v>63</v>
      </c>
      <c r="F54" s="85">
        <f t="shared" si="23"/>
        <v>0.5071238831200193</v>
      </c>
      <c r="G54" s="86">
        <f t="shared" si="26"/>
        <v>6.779661016949157</v>
      </c>
      <c r="H54" s="87">
        <f t="shared" si="1"/>
        <v>4</v>
      </c>
      <c r="J54" s="138">
        <f t="shared" si="13"/>
      </c>
      <c r="K54" s="138">
        <f t="shared" si="14"/>
        <v>59</v>
      </c>
      <c r="L54" s="138">
        <f t="shared" si="15"/>
      </c>
      <c r="M54" s="138">
        <f t="shared" si="16"/>
      </c>
      <c r="N54" s="138">
        <f t="shared" si="17"/>
      </c>
      <c r="O54" s="138">
        <f t="shared" si="18"/>
      </c>
      <c r="P54" s="138">
        <f t="shared" si="19"/>
        <v>63</v>
      </c>
      <c r="Q54" s="138">
        <f t="shared" si="20"/>
      </c>
      <c r="R54" s="138">
        <f t="shared" si="21"/>
      </c>
      <c r="S54" s="138">
        <f t="shared" si="22"/>
      </c>
    </row>
    <row r="55" spans="1:19" ht="13.5">
      <c r="A55" s="29">
        <v>2</v>
      </c>
      <c r="B55" s="84">
        <v>361</v>
      </c>
      <c r="C55" s="84" t="s">
        <v>45</v>
      </c>
      <c r="D55" s="136">
        <v>47</v>
      </c>
      <c r="E55" s="136">
        <v>48</v>
      </c>
      <c r="F55" s="85">
        <f t="shared" si="23"/>
        <v>0.38638010142477663</v>
      </c>
      <c r="G55" s="86">
        <f t="shared" si="26"/>
        <v>2.127659574468077</v>
      </c>
      <c r="H55" s="87">
        <f t="shared" si="1"/>
        <v>1</v>
      </c>
      <c r="J55" s="138">
        <f t="shared" si="13"/>
      </c>
      <c r="K55" s="138">
        <f t="shared" si="14"/>
        <v>47</v>
      </c>
      <c r="L55" s="138">
        <f t="shared" si="15"/>
      </c>
      <c r="M55" s="138">
        <f t="shared" si="16"/>
      </c>
      <c r="N55" s="138">
        <f t="shared" si="17"/>
      </c>
      <c r="O55" s="138">
        <f t="shared" si="18"/>
      </c>
      <c r="P55" s="138">
        <f t="shared" si="19"/>
        <v>48</v>
      </c>
      <c r="Q55" s="138">
        <f t="shared" si="20"/>
      </c>
      <c r="R55" s="138">
        <f t="shared" si="21"/>
      </c>
      <c r="S55" s="138">
        <f t="shared" si="22"/>
      </c>
    </row>
    <row r="56" spans="1:19" ht="13.5">
      <c r="A56" s="29">
        <v>2</v>
      </c>
      <c r="B56" s="84">
        <v>381</v>
      </c>
      <c r="C56" s="84" t="s">
        <v>46</v>
      </c>
      <c r="D56" s="136">
        <v>58</v>
      </c>
      <c r="E56" s="136">
        <v>57</v>
      </c>
      <c r="F56" s="85">
        <f t="shared" si="23"/>
        <v>0.4588263704419222</v>
      </c>
      <c r="G56" s="86">
        <f t="shared" si="26"/>
        <v>-1.7241379310344862</v>
      </c>
      <c r="H56" s="87">
        <f t="shared" si="1"/>
        <v>-1</v>
      </c>
      <c r="J56" s="138">
        <f t="shared" si="13"/>
      </c>
      <c r="K56" s="138">
        <f t="shared" si="14"/>
        <v>58</v>
      </c>
      <c r="L56" s="138">
        <f t="shared" si="15"/>
      </c>
      <c r="M56" s="138">
        <f t="shared" si="16"/>
      </c>
      <c r="N56" s="138">
        <f t="shared" si="17"/>
      </c>
      <c r="O56" s="138">
        <f t="shared" si="18"/>
      </c>
      <c r="P56" s="138">
        <f t="shared" si="19"/>
        <v>57</v>
      </c>
      <c r="Q56" s="138">
        <f t="shared" si="20"/>
      </c>
      <c r="R56" s="138">
        <f t="shared" si="21"/>
      </c>
      <c r="S56" s="138">
        <f t="shared" si="22"/>
      </c>
    </row>
    <row r="57" spans="1:19" ht="13.5">
      <c r="A57" s="29">
        <v>3</v>
      </c>
      <c r="B57" s="84">
        <v>383</v>
      </c>
      <c r="C57" s="84" t="s">
        <v>47</v>
      </c>
      <c r="D57" s="136">
        <v>51</v>
      </c>
      <c r="E57" s="136">
        <v>49</v>
      </c>
      <c r="F57" s="85">
        <f t="shared" si="23"/>
        <v>0.3944296868711262</v>
      </c>
      <c r="G57" s="86">
        <f t="shared" si="26"/>
        <v>-3.9215686274509776</v>
      </c>
      <c r="H57" s="87">
        <f t="shared" si="1"/>
        <v>-2</v>
      </c>
      <c r="J57" s="138">
        <f t="shared" si="13"/>
      </c>
      <c r="K57" s="138">
        <f t="shared" si="14"/>
      </c>
      <c r="L57" s="138">
        <f t="shared" si="15"/>
        <v>51</v>
      </c>
      <c r="M57" s="138">
        <f t="shared" si="16"/>
      </c>
      <c r="N57" s="138">
        <f t="shared" si="17"/>
      </c>
      <c r="O57" s="138">
        <f t="shared" si="18"/>
      </c>
      <c r="P57" s="138">
        <f t="shared" si="19"/>
      </c>
      <c r="Q57" s="138">
        <f t="shared" si="20"/>
        <v>49</v>
      </c>
      <c r="R57" s="138">
        <f t="shared" si="21"/>
      </c>
      <c r="S57" s="138">
        <f t="shared" si="22"/>
      </c>
    </row>
    <row r="58" spans="1:19" ht="13.5">
      <c r="A58" s="29">
        <v>4</v>
      </c>
      <c r="B58" s="84">
        <v>401</v>
      </c>
      <c r="C58" s="84" t="s">
        <v>48</v>
      </c>
      <c r="D58" s="136">
        <v>70</v>
      </c>
      <c r="E58" s="136">
        <v>67</v>
      </c>
      <c r="F58" s="85">
        <f t="shared" si="23"/>
        <v>0.5393222249054174</v>
      </c>
      <c r="G58" s="86">
        <f t="shared" si="26"/>
        <v>-4.285714285714281</v>
      </c>
      <c r="H58" s="87">
        <f t="shared" si="1"/>
        <v>-3</v>
      </c>
      <c r="J58" s="138">
        <f t="shared" si="13"/>
      </c>
      <c r="K58" s="138">
        <f t="shared" si="14"/>
      </c>
      <c r="L58" s="138">
        <f t="shared" si="15"/>
      </c>
      <c r="M58" s="138">
        <f t="shared" si="16"/>
        <v>70</v>
      </c>
      <c r="N58" s="138">
        <f t="shared" si="17"/>
      </c>
      <c r="O58" s="138">
        <f t="shared" si="18"/>
      </c>
      <c r="P58" s="138">
        <f t="shared" si="19"/>
      </c>
      <c r="Q58" s="138">
        <f t="shared" si="20"/>
      </c>
      <c r="R58" s="138">
        <f t="shared" si="21"/>
        <v>67</v>
      </c>
      <c r="S58" s="138">
        <f t="shared" si="22"/>
      </c>
    </row>
    <row r="59" spans="1:19" ht="13.5">
      <c r="A59" s="29">
        <v>4</v>
      </c>
      <c r="B59" s="84">
        <v>402</v>
      </c>
      <c r="C59" s="84" t="s">
        <v>49</v>
      </c>
      <c r="D59" s="136">
        <v>146</v>
      </c>
      <c r="E59" s="136">
        <v>155</v>
      </c>
      <c r="F59" s="85">
        <f t="shared" si="23"/>
        <v>1.2476857441841744</v>
      </c>
      <c r="G59" s="86">
        <f t="shared" si="26"/>
        <v>6.164383561643838</v>
      </c>
      <c r="H59" s="87">
        <f t="shared" si="1"/>
        <v>9</v>
      </c>
      <c r="J59" s="138">
        <f t="shared" si="13"/>
      </c>
      <c r="K59" s="138">
        <f t="shared" si="14"/>
      </c>
      <c r="L59" s="138">
        <f t="shared" si="15"/>
      </c>
      <c r="M59" s="138">
        <f t="shared" si="16"/>
        <v>146</v>
      </c>
      <c r="N59" s="138">
        <f t="shared" si="17"/>
      </c>
      <c r="O59" s="138">
        <f t="shared" si="18"/>
      </c>
      <c r="P59" s="138">
        <f t="shared" si="19"/>
      </c>
      <c r="Q59" s="138">
        <f t="shared" si="20"/>
      </c>
      <c r="R59" s="138">
        <f t="shared" si="21"/>
        <v>155</v>
      </c>
      <c r="S59" s="138">
        <f t="shared" si="22"/>
      </c>
    </row>
    <row r="60" spans="1:19" ht="13.5">
      <c r="A60" s="29">
        <v>4</v>
      </c>
      <c r="B60" s="84">
        <v>424</v>
      </c>
      <c r="C60" s="84" t="s">
        <v>50</v>
      </c>
      <c r="D60" s="136">
        <v>167</v>
      </c>
      <c r="E60" s="136">
        <v>165</v>
      </c>
      <c r="F60" s="85">
        <f t="shared" si="23"/>
        <v>1.3281815986476697</v>
      </c>
      <c r="G60" s="86">
        <f t="shared" si="26"/>
        <v>-1.19760479041916</v>
      </c>
      <c r="H60" s="87">
        <f t="shared" si="1"/>
        <v>-2</v>
      </c>
      <c r="J60" s="138">
        <f t="shared" si="13"/>
      </c>
      <c r="K60" s="138">
        <f t="shared" si="14"/>
      </c>
      <c r="L60" s="138">
        <f t="shared" si="15"/>
      </c>
      <c r="M60" s="138">
        <f t="shared" si="16"/>
        <v>167</v>
      </c>
      <c r="N60" s="138">
        <f t="shared" si="17"/>
      </c>
      <c r="O60" s="138">
        <f t="shared" si="18"/>
      </c>
      <c r="P60" s="138">
        <f t="shared" si="19"/>
      </c>
      <c r="Q60" s="138">
        <f t="shared" si="20"/>
      </c>
      <c r="R60" s="138">
        <f t="shared" si="21"/>
        <v>165</v>
      </c>
      <c r="S60" s="138">
        <f t="shared" si="22"/>
      </c>
    </row>
    <row r="61" spans="1:19" ht="13.5">
      <c r="A61" s="29">
        <v>4</v>
      </c>
      <c r="B61" s="84">
        <v>426</v>
      </c>
      <c r="C61" s="84" t="s">
        <v>51</v>
      </c>
      <c r="D61" s="136">
        <v>27</v>
      </c>
      <c r="E61" s="136">
        <v>25</v>
      </c>
      <c r="F61" s="85">
        <f t="shared" si="23"/>
        <v>0.20123963615873783</v>
      </c>
      <c r="G61" s="86">
        <f>(E61/D61-1)*100</f>
        <v>-7.4074074074074066</v>
      </c>
      <c r="H61" s="87">
        <f t="shared" si="1"/>
        <v>-2</v>
      </c>
      <c r="J61" s="138">
        <f t="shared" si="13"/>
      </c>
      <c r="K61" s="138">
        <f t="shared" si="14"/>
      </c>
      <c r="L61" s="138">
        <f t="shared" si="15"/>
      </c>
      <c r="M61" s="138">
        <f t="shared" si="16"/>
        <v>27</v>
      </c>
      <c r="N61" s="138">
        <f t="shared" si="17"/>
      </c>
      <c r="O61" s="138">
        <f t="shared" si="18"/>
      </c>
      <c r="P61" s="138">
        <f t="shared" si="19"/>
      </c>
      <c r="Q61" s="138">
        <f t="shared" si="20"/>
      </c>
      <c r="R61" s="138">
        <f t="shared" si="21"/>
        <v>25</v>
      </c>
      <c r="S61" s="138">
        <f t="shared" si="22"/>
      </c>
    </row>
    <row r="62" spans="1:19" ht="13.5">
      <c r="A62" s="29">
        <v>4</v>
      </c>
      <c r="B62" s="84">
        <v>429</v>
      </c>
      <c r="C62" s="88" t="s">
        <v>107</v>
      </c>
      <c r="D62" s="136">
        <v>29</v>
      </c>
      <c r="E62" s="136">
        <v>25</v>
      </c>
      <c r="F62" s="85">
        <f t="shared" si="23"/>
        <v>0.20123963615873783</v>
      </c>
      <c r="G62" s="86">
        <f>(E62/D62-1)*100</f>
        <v>-13.793103448275868</v>
      </c>
      <c r="H62" s="87">
        <f t="shared" si="1"/>
        <v>-4</v>
      </c>
      <c r="J62" s="138">
        <f t="shared" si="13"/>
      </c>
      <c r="K62" s="138">
        <f t="shared" si="14"/>
      </c>
      <c r="L62" s="138">
        <f t="shared" si="15"/>
      </c>
      <c r="M62" s="138">
        <f t="shared" si="16"/>
        <v>29</v>
      </c>
      <c r="N62" s="138">
        <f t="shared" si="17"/>
      </c>
      <c r="O62" s="138">
        <f t="shared" si="18"/>
      </c>
      <c r="P62" s="138">
        <f t="shared" si="19"/>
      </c>
      <c r="Q62" s="138">
        <f t="shared" si="20"/>
      </c>
      <c r="R62" s="138">
        <f t="shared" si="21"/>
        <v>25</v>
      </c>
      <c r="S62" s="138">
        <f t="shared" si="22"/>
      </c>
    </row>
    <row r="63" spans="1:19" ht="13.5">
      <c r="A63" s="29">
        <v>4</v>
      </c>
      <c r="B63" s="84">
        <v>461</v>
      </c>
      <c r="C63" s="84" t="s">
        <v>52</v>
      </c>
      <c r="D63" s="136">
        <v>101</v>
      </c>
      <c r="E63" s="136">
        <v>103</v>
      </c>
      <c r="F63" s="85">
        <f t="shared" si="23"/>
        <v>0.8291073009739999</v>
      </c>
      <c r="G63" s="86">
        <f>(E63/D63-1)*100</f>
        <v>1.980198019801982</v>
      </c>
      <c r="H63" s="87">
        <f t="shared" si="1"/>
        <v>2</v>
      </c>
      <c r="J63" s="138">
        <f t="shared" si="13"/>
      </c>
      <c r="K63" s="138">
        <f t="shared" si="14"/>
      </c>
      <c r="L63" s="138">
        <f t="shared" si="15"/>
      </c>
      <c r="M63" s="138">
        <f t="shared" si="16"/>
        <v>101</v>
      </c>
      <c r="N63" s="138">
        <f t="shared" si="17"/>
      </c>
      <c r="O63" s="138">
        <f t="shared" si="18"/>
      </c>
      <c r="P63" s="138">
        <f t="shared" si="19"/>
      </c>
      <c r="Q63" s="138">
        <f t="shared" si="20"/>
      </c>
      <c r="R63" s="138">
        <f t="shared" si="21"/>
        <v>103</v>
      </c>
      <c r="S63" s="138">
        <f t="shared" si="22"/>
      </c>
    </row>
    <row r="64" spans="1:19" ht="13.5">
      <c r="A64" s="29">
        <v>5</v>
      </c>
      <c r="B64" s="84">
        <v>503</v>
      </c>
      <c r="C64" s="84" t="s">
        <v>53</v>
      </c>
      <c r="D64" s="136">
        <v>87</v>
      </c>
      <c r="E64" s="136">
        <v>85</v>
      </c>
      <c r="F64" s="85">
        <f t="shared" si="23"/>
        <v>0.6842147629397086</v>
      </c>
      <c r="G64" s="86">
        <f>(E64/D64-1)*100</f>
        <v>-2.298850574712641</v>
      </c>
      <c r="H64" s="87">
        <f t="shared" si="1"/>
        <v>-2</v>
      </c>
      <c r="J64" s="138">
        <f t="shared" si="13"/>
      </c>
      <c r="K64" s="138">
        <f t="shared" si="14"/>
      </c>
      <c r="L64" s="138">
        <f t="shared" si="15"/>
      </c>
      <c r="M64" s="138">
        <f t="shared" si="16"/>
      </c>
      <c r="N64" s="138">
        <f t="shared" si="17"/>
        <v>87</v>
      </c>
      <c r="O64" s="138">
        <f t="shared" si="18"/>
      </c>
      <c r="P64" s="138">
        <f t="shared" si="19"/>
      </c>
      <c r="Q64" s="138">
        <f t="shared" si="20"/>
      </c>
      <c r="R64" s="138">
        <f t="shared" si="21"/>
      </c>
      <c r="S64" s="138">
        <f t="shared" si="22"/>
        <v>85</v>
      </c>
    </row>
    <row r="65" spans="3:19" ht="13.5">
      <c r="C65" s="120"/>
      <c r="D65" s="132" t="s">
        <v>149</v>
      </c>
      <c r="E65" s="133" t="s">
        <v>150</v>
      </c>
      <c r="F65" s="85"/>
      <c r="G65" s="86"/>
      <c r="H65" s="87"/>
      <c r="J65" s="139">
        <f>SUM(J13:J64)</f>
        <v>465</v>
      </c>
      <c r="K65" s="139">
        <f>SUM(K13:K64)</f>
        <v>3172</v>
      </c>
      <c r="L65" s="139">
        <f>SUM(L17:L64)+L13</f>
        <v>1897</v>
      </c>
      <c r="M65" s="139">
        <f>SUM(M13:M64)</f>
        <v>3849</v>
      </c>
      <c r="N65" s="139">
        <f>SUM(N13:N64)</f>
        <v>3142</v>
      </c>
      <c r="O65" s="139">
        <f>SUM(O13:O64)</f>
        <v>440</v>
      </c>
      <c r="P65" s="139">
        <f>SUM(P13:P64)</f>
        <v>3189</v>
      </c>
      <c r="Q65" s="139">
        <f>SUM(Q17:Q64)+Q13</f>
        <v>1820</v>
      </c>
      <c r="R65" s="139">
        <f>SUM(R13:R64)</f>
        <v>3829</v>
      </c>
      <c r="S65" s="139">
        <f>SUM(S18:S64)</f>
        <v>3145</v>
      </c>
    </row>
    <row r="66" spans="3:8" ht="13.5">
      <c r="C66" s="122" t="s">
        <v>115</v>
      </c>
      <c r="D66" s="123">
        <f>J65</f>
        <v>465</v>
      </c>
      <c r="E66" s="124">
        <f>O65</f>
        <v>440</v>
      </c>
      <c r="F66" s="85">
        <f t="shared" si="23"/>
        <v>3.5418175963937855</v>
      </c>
      <c r="G66" s="86">
        <f aca="true" t="shared" si="27" ref="G66:G71">(E66/D66-1)*100</f>
        <v>-5.376344086021501</v>
      </c>
      <c r="H66" s="87">
        <f t="shared" si="1"/>
        <v>-25</v>
      </c>
    </row>
    <row r="67" spans="3:8" ht="13.5">
      <c r="C67" s="122" t="s">
        <v>94</v>
      </c>
      <c r="D67" s="125">
        <f>K65</f>
        <v>3172</v>
      </c>
      <c r="E67" s="124">
        <f>P65</f>
        <v>3189</v>
      </c>
      <c r="F67" s="85">
        <f t="shared" si="23"/>
        <v>25.6701279884086</v>
      </c>
      <c r="G67" s="86">
        <f t="shared" si="27"/>
        <v>0.5359394703656983</v>
      </c>
      <c r="H67" s="87">
        <f t="shared" si="1"/>
        <v>17</v>
      </c>
    </row>
    <row r="68" spans="3:8" ht="13.5">
      <c r="C68" s="122" t="s">
        <v>95</v>
      </c>
      <c r="D68" s="125">
        <f>L65</f>
        <v>1897</v>
      </c>
      <c r="E68" s="124">
        <f>Q65</f>
        <v>1820</v>
      </c>
      <c r="F68" s="85">
        <f t="shared" si="23"/>
        <v>14.650245512356113</v>
      </c>
      <c r="G68" s="86">
        <f t="shared" si="27"/>
        <v>-4.059040590405905</v>
      </c>
      <c r="H68" s="87">
        <f t="shared" si="1"/>
        <v>-77</v>
      </c>
    </row>
    <row r="69" spans="3:8" ht="13.5">
      <c r="C69" s="122" t="s">
        <v>116</v>
      </c>
      <c r="D69" s="125">
        <f>M65</f>
        <v>3849</v>
      </c>
      <c r="E69" s="124">
        <f>R65</f>
        <v>3829</v>
      </c>
      <c r="F69" s="85">
        <f t="shared" si="23"/>
        <v>30.821862674072285</v>
      </c>
      <c r="G69" s="86">
        <f t="shared" si="27"/>
        <v>-0.5196154845414358</v>
      </c>
      <c r="H69" s="87">
        <f t="shared" si="1"/>
        <v>-20</v>
      </c>
    </row>
    <row r="70" spans="3:8" ht="13.5">
      <c r="C70" s="122" t="s">
        <v>96</v>
      </c>
      <c r="D70" s="125">
        <f>N65</f>
        <v>3142</v>
      </c>
      <c r="E70" s="124">
        <f>S65</f>
        <v>3145</v>
      </c>
      <c r="F70" s="85">
        <f t="shared" si="23"/>
        <v>25.31594622876922</v>
      </c>
      <c r="G70" s="86">
        <f t="shared" si="27"/>
        <v>0.09548058561426043</v>
      </c>
      <c r="H70" s="87">
        <f t="shared" si="1"/>
        <v>3</v>
      </c>
    </row>
    <row r="71" spans="3:8" ht="13.5">
      <c r="C71" s="148" t="s">
        <v>137</v>
      </c>
      <c r="D71" s="127">
        <f>SUM(D66:D70)</f>
        <v>12525</v>
      </c>
      <c r="E71" s="128">
        <f>SUM(E66:E70)</f>
        <v>12423</v>
      </c>
      <c r="F71" s="85">
        <f t="shared" si="23"/>
        <v>100</v>
      </c>
      <c r="G71" s="86">
        <f t="shared" si="27"/>
        <v>-0.8143712574850248</v>
      </c>
      <c r="H71" s="87">
        <f t="shared" si="1"/>
        <v>-102</v>
      </c>
    </row>
    <row r="75" spans="1:2" ht="13.5">
      <c r="A75" s="44" t="s">
        <v>123</v>
      </c>
      <c r="B75" s="44"/>
    </row>
    <row r="76" spans="1:10" ht="13.5">
      <c r="A76" s="140">
        <v>2</v>
      </c>
      <c r="B76" s="140">
        <v>207</v>
      </c>
      <c r="C76" s="140" t="s">
        <v>23</v>
      </c>
      <c r="D76" s="157">
        <v>345</v>
      </c>
      <c r="E76" s="141">
        <v>355</v>
      </c>
      <c r="F76" s="142">
        <v>2.857602833454077</v>
      </c>
      <c r="G76" s="143">
        <v>2.898550724637672</v>
      </c>
      <c r="H76" s="144">
        <v>10</v>
      </c>
      <c r="J76" s="44" t="s">
        <v>151</v>
      </c>
    </row>
    <row r="77" spans="1:8" ht="13.5">
      <c r="A77" s="140">
        <v>4</v>
      </c>
      <c r="B77" s="140">
        <v>402</v>
      </c>
      <c r="C77" s="140" t="s">
        <v>49</v>
      </c>
      <c r="D77" s="157">
        <v>146</v>
      </c>
      <c r="E77" s="141">
        <v>155</v>
      </c>
      <c r="F77" s="142">
        <v>1.2476857441841744</v>
      </c>
      <c r="G77" s="143">
        <v>6.164383561643838</v>
      </c>
      <c r="H77" s="144">
        <v>9</v>
      </c>
    </row>
    <row r="78" spans="1:10" ht="13.5">
      <c r="A78" s="140">
        <v>5</v>
      </c>
      <c r="B78" s="140">
        <v>130</v>
      </c>
      <c r="C78" s="140" t="s">
        <v>19</v>
      </c>
      <c r="D78" s="157">
        <v>2850</v>
      </c>
      <c r="E78" s="141">
        <v>2856</v>
      </c>
      <c r="F78" s="142">
        <v>22.989616034774212</v>
      </c>
      <c r="G78" s="143">
        <v>0.21052631578948322</v>
      </c>
      <c r="H78" s="144">
        <v>6</v>
      </c>
      <c r="J78" s="44" t="s">
        <v>157</v>
      </c>
    </row>
    <row r="79" spans="1:8" ht="13.5">
      <c r="A79" s="140">
        <v>4</v>
      </c>
      <c r="B79" s="140">
        <v>212</v>
      </c>
      <c r="C79" s="140" t="s">
        <v>28</v>
      </c>
      <c r="D79" s="157">
        <v>534</v>
      </c>
      <c r="E79" s="141">
        <v>540</v>
      </c>
      <c r="F79" s="142">
        <v>4.346776141028736</v>
      </c>
      <c r="G79" s="143">
        <v>1.1235955056179803</v>
      </c>
      <c r="H79" s="144">
        <v>6</v>
      </c>
    </row>
    <row r="80" spans="1:8" ht="13.5">
      <c r="A80" s="140">
        <v>2</v>
      </c>
      <c r="B80" s="140">
        <v>325</v>
      </c>
      <c r="C80" s="140" t="s">
        <v>41</v>
      </c>
      <c r="D80" s="157">
        <v>82</v>
      </c>
      <c r="E80" s="141">
        <v>88</v>
      </c>
      <c r="F80" s="142">
        <v>0.7083635192787571</v>
      </c>
      <c r="G80" s="143">
        <v>7.317073170731714</v>
      </c>
      <c r="H80" s="144">
        <v>6</v>
      </c>
    </row>
    <row r="81" spans="1:8" ht="13.5">
      <c r="A81" s="140">
        <v>2</v>
      </c>
      <c r="B81" s="140">
        <v>203</v>
      </c>
      <c r="C81" s="140" t="s">
        <v>20</v>
      </c>
      <c r="D81" s="157">
        <v>755</v>
      </c>
      <c r="E81" s="141">
        <v>760</v>
      </c>
      <c r="F81" s="142">
        <v>6.11768493922563</v>
      </c>
      <c r="G81" s="143">
        <v>0.6622516556291425</v>
      </c>
      <c r="H81" s="144">
        <v>5</v>
      </c>
    </row>
    <row r="82" spans="1:8" ht="13.5">
      <c r="A82" s="140">
        <v>2</v>
      </c>
      <c r="B82" s="140">
        <v>215</v>
      </c>
      <c r="C82" s="140" t="s">
        <v>31</v>
      </c>
      <c r="D82" s="157">
        <v>184</v>
      </c>
      <c r="E82" s="141">
        <v>189</v>
      </c>
      <c r="F82" s="142">
        <v>1.521371649360058</v>
      </c>
      <c r="G82" s="143">
        <v>2.717391304347827</v>
      </c>
      <c r="H82" s="144">
        <v>5</v>
      </c>
    </row>
    <row r="83" spans="1:8" ht="13.5">
      <c r="A83" s="140">
        <v>2</v>
      </c>
      <c r="B83" s="140">
        <v>344</v>
      </c>
      <c r="C83" s="140" t="s">
        <v>44</v>
      </c>
      <c r="D83" s="157">
        <v>59</v>
      </c>
      <c r="E83" s="141">
        <v>63</v>
      </c>
      <c r="F83" s="142">
        <v>0.5071238831200193</v>
      </c>
      <c r="G83" s="143">
        <v>6.779661016949157</v>
      </c>
      <c r="H83" s="144">
        <v>4</v>
      </c>
    </row>
    <row r="84" spans="1:8" ht="13.5">
      <c r="A84" s="140">
        <v>4</v>
      </c>
      <c r="B84" s="140">
        <v>226</v>
      </c>
      <c r="C84" s="140" t="s">
        <v>103</v>
      </c>
      <c r="D84" s="157">
        <v>237</v>
      </c>
      <c r="E84" s="141">
        <v>240</v>
      </c>
      <c r="F84" s="142">
        <v>1.931900507123883</v>
      </c>
      <c r="G84" s="143">
        <v>1.2658227848101333</v>
      </c>
      <c r="H84" s="144">
        <v>3</v>
      </c>
    </row>
    <row r="85" spans="1:8" ht="13.5">
      <c r="A85" s="140">
        <v>4</v>
      </c>
      <c r="B85" s="140">
        <v>223</v>
      </c>
      <c r="C85" s="140" t="s">
        <v>100</v>
      </c>
      <c r="D85" s="157">
        <v>131</v>
      </c>
      <c r="E85" s="141">
        <v>134</v>
      </c>
      <c r="F85" s="142">
        <v>1.0786444498108347</v>
      </c>
      <c r="G85" s="143">
        <v>2.2900763358778553</v>
      </c>
      <c r="H85" s="144">
        <v>3</v>
      </c>
    </row>
    <row r="86" spans="1:8" ht="13.5">
      <c r="A86" s="140">
        <v>2</v>
      </c>
      <c r="B86" s="140">
        <v>210</v>
      </c>
      <c r="C86" s="140" t="s">
        <v>26</v>
      </c>
      <c r="D86" s="157">
        <v>1003</v>
      </c>
      <c r="E86" s="141">
        <v>1005</v>
      </c>
      <c r="F86" s="142">
        <v>8.08983337358126</v>
      </c>
      <c r="G86" s="143">
        <v>0.1994017946161497</v>
      </c>
      <c r="H86" s="144">
        <v>2</v>
      </c>
    </row>
    <row r="87" spans="1:8" ht="13.5">
      <c r="A87" s="140">
        <v>4</v>
      </c>
      <c r="B87" s="140">
        <v>461</v>
      </c>
      <c r="C87" s="140" t="s">
        <v>52</v>
      </c>
      <c r="D87" s="157">
        <v>101</v>
      </c>
      <c r="E87" s="141">
        <v>103</v>
      </c>
      <c r="F87" s="142">
        <v>0.8291073009739999</v>
      </c>
      <c r="G87" s="143">
        <v>1.980198019801982</v>
      </c>
      <c r="H87" s="144">
        <v>2</v>
      </c>
    </row>
    <row r="88" spans="1:8" ht="13.5">
      <c r="A88" s="140">
        <v>1</v>
      </c>
      <c r="B88" s="140">
        <v>302</v>
      </c>
      <c r="C88" s="140" t="s">
        <v>37</v>
      </c>
      <c r="D88" s="157">
        <v>12</v>
      </c>
      <c r="E88" s="141">
        <v>14</v>
      </c>
      <c r="F88" s="142">
        <v>0.1126941962488932</v>
      </c>
      <c r="G88" s="143">
        <v>16.666666666666675</v>
      </c>
      <c r="H88" s="144">
        <v>2</v>
      </c>
    </row>
    <row r="89" spans="1:8" ht="13.5">
      <c r="A89" s="140">
        <v>4</v>
      </c>
      <c r="B89" s="140">
        <v>216</v>
      </c>
      <c r="C89" s="140" t="s">
        <v>32</v>
      </c>
      <c r="D89" s="157">
        <v>272</v>
      </c>
      <c r="E89" s="141">
        <v>273</v>
      </c>
      <c r="F89" s="142">
        <v>2.197536826853417</v>
      </c>
      <c r="G89" s="143">
        <v>0.3676470588235281</v>
      </c>
      <c r="H89" s="144">
        <v>1</v>
      </c>
    </row>
    <row r="90" spans="1:8" ht="13.5">
      <c r="A90" s="140">
        <v>2</v>
      </c>
      <c r="B90" s="140">
        <v>361</v>
      </c>
      <c r="C90" s="140" t="s">
        <v>45</v>
      </c>
      <c r="D90" s="157">
        <v>47</v>
      </c>
      <c r="E90" s="141">
        <v>48</v>
      </c>
      <c r="F90" s="142">
        <v>0.38638010142477663</v>
      </c>
      <c r="G90" s="143">
        <v>2.127659574468077</v>
      </c>
      <c r="H90" s="144">
        <v>1</v>
      </c>
    </row>
    <row r="91" spans="1:8" ht="13.5">
      <c r="A91" s="140">
        <v>4</v>
      </c>
      <c r="B91" s="140">
        <v>211</v>
      </c>
      <c r="C91" s="140" t="s">
        <v>27</v>
      </c>
      <c r="D91" s="157">
        <v>737</v>
      </c>
      <c r="E91" s="141">
        <v>737</v>
      </c>
      <c r="F91" s="142">
        <v>5.932544473959591</v>
      </c>
      <c r="G91" s="143">
        <v>0</v>
      </c>
      <c r="H91" s="144">
        <v>0</v>
      </c>
    </row>
    <row r="92" spans="1:8" ht="13.5">
      <c r="A92" s="140">
        <v>1</v>
      </c>
      <c r="B92" s="140">
        <v>306</v>
      </c>
      <c r="C92" s="140" t="s">
        <v>40</v>
      </c>
      <c r="D92" s="157">
        <v>40</v>
      </c>
      <c r="E92" s="141">
        <v>40</v>
      </c>
      <c r="F92" s="142">
        <v>0.32198341785398055</v>
      </c>
      <c r="G92" s="143">
        <v>0</v>
      </c>
      <c r="H92" s="144">
        <v>0</v>
      </c>
    </row>
    <row r="93" spans="1:8" ht="13.5">
      <c r="A93" s="140">
        <v>1</v>
      </c>
      <c r="B93" s="140">
        <v>305</v>
      </c>
      <c r="C93" s="140" t="s">
        <v>39</v>
      </c>
      <c r="D93" s="157">
        <v>13</v>
      </c>
      <c r="E93" s="141">
        <v>13</v>
      </c>
      <c r="F93" s="142">
        <v>0.10464461080254366</v>
      </c>
      <c r="G93" s="143">
        <v>0</v>
      </c>
      <c r="H93" s="144">
        <v>0</v>
      </c>
    </row>
    <row r="94" spans="1:8" ht="13.5">
      <c r="A94" s="140">
        <v>1</v>
      </c>
      <c r="B94" s="140">
        <v>304</v>
      </c>
      <c r="C94" s="140" t="s">
        <v>38</v>
      </c>
      <c r="D94" s="157">
        <v>10</v>
      </c>
      <c r="E94" s="141">
        <v>10</v>
      </c>
      <c r="F94" s="142">
        <v>0.08049585446349514</v>
      </c>
      <c r="G94" s="143">
        <v>0</v>
      </c>
      <c r="H94" s="144">
        <v>0</v>
      </c>
    </row>
    <row r="95" spans="1:8" ht="13.5">
      <c r="A95" s="140">
        <v>2</v>
      </c>
      <c r="B95" s="140">
        <v>206</v>
      </c>
      <c r="C95" s="140" t="s">
        <v>22</v>
      </c>
      <c r="D95" s="157">
        <v>236</v>
      </c>
      <c r="E95" s="141">
        <v>235</v>
      </c>
      <c r="F95" s="142">
        <v>1.8916525798921355</v>
      </c>
      <c r="G95" s="143">
        <v>-0.4237288135593209</v>
      </c>
      <c r="H95" s="144">
        <v>-1</v>
      </c>
    </row>
    <row r="96" spans="1:8" ht="13.5">
      <c r="A96" s="140">
        <v>5</v>
      </c>
      <c r="B96" s="140">
        <v>221</v>
      </c>
      <c r="C96" s="140" t="s">
        <v>35</v>
      </c>
      <c r="D96" s="157">
        <v>205</v>
      </c>
      <c r="E96" s="141">
        <v>204</v>
      </c>
      <c r="F96" s="142">
        <v>1.6421154310553008</v>
      </c>
      <c r="G96" s="143">
        <v>-0.4878048780487809</v>
      </c>
      <c r="H96" s="144">
        <v>-1</v>
      </c>
    </row>
    <row r="97" spans="1:8" ht="13.5">
      <c r="A97" s="140">
        <v>2</v>
      </c>
      <c r="B97" s="140">
        <v>381</v>
      </c>
      <c r="C97" s="140" t="s">
        <v>46</v>
      </c>
      <c r="D97" s="157">
        <v>58</v>
      </c>
      <c r="E97" s="141">
        <v>57</v>
      </c>
      <c r="F97" s="142">
        <v>0.4588263704419222</v>
      </c>
      <c r="G97" s="143">
        <v>-1.7241379310344862</v>
      </c>
      <c r="H97" s="144">
        <v>-1</v>
      </c>
    </row>
    <row r="98" spans="1:8" ht="13.5">
      <c r="A98" s="140">
        <v>4</v>
      </c>
      <c r="B98" s="140">
        <v>209</v>
      </c>
      <c r="C98" s="140" t="s">
        <v>25</v>
      </c>
      <c r="D98" s="157">
        <v>380</v>
      </c>
      <c r="E98" s="141">
        <v>378</v>
      </c>
      <c r="F98" s="142">
        <v>3.042743298720116</v>
      </c>
      <c r="G98" s="143">
        <v>-0.5263157894736858</v>
      </c>
      <c r="H98" s="144">
        <v>-2</v>
      </c>
    </row>
    <row r="99" spans="1:8" ht="13.5">
      <c r="A99" s="140">
        <v>4</v>
      </c>
      <c r="B99" s="140">
        <v>424</v>
      </c>
      <c r="C99" s="140" t="s">
        <v>50</v>
      </c>
      <c r="D99" s="157">
        <v>167</v>
      </c>
      <c r="E99" s="141">
        <v>165</v>
      </c>
      <c r="F99" s="142">
        <v>1.3281815986476697</v>
      </c>
      <c r="G99" s="143">
        <v>-1.19760479041916</v>
      </c>
      <c r="H99" s="144">
        <v>-2</v>
      </c>
    </row>
    <row r="100" spans="1:8" ht="13.5">
      <c r="A100" s="140">
        <v>2</v>
      </c>
      <c r="B100" s="140">
        <v>220</v>
      </c>
      <c r="C100" s="140" t="s">
        <v>34</v>
      </c>
      <c r="D100" s="157">
        <v>138</v>
      </c>
      <c r="E100" s="141">
        <v>136</v>
      </c>
      <c r="F100" s="142">
        <v>1.0947436207035337</v>
      </c>
      <c r="G100" s="143">
        <v>-1.449275362318836</v>
      </c>
      <c r="H100" s="144">
        <v>-2</v>
      </c>
    </row>
    <row r="101" spans="1:8" ht="13.5">
      <c r="A101" s="140">
        <v>5</v>
      </c>
      <c r="B101" s="140">
        <v>503</v>
      </c>
      <c r="C101" s="140" t="s">
        <v>53</v>
      </c>
      <c r="D101" s="157">
        <v>87</v>
      </c>
      <c r="E101" s="141">
        <v>85</v>
      </c>
      <c r="F101" s="142">
        <v>0.6842147629397086</v>
      </c>
      <c r="G101" s="143">
        <v>-2.298850574712641</v>
      </c>
      <c r="H101" s="144">
        <v>-2</v>
      </c>
    </row>
    <row r="102" spans="1:8" ht="13.5">
      <c r="A102" s="140">
        <v>3</v>
      </c>
      <c r="B102" s="140">
        <v>383</v>
      </c>
      <c r="C102" s="140" t="s">
        <v>47</v>
      </c>
      <c r="D102" s="157">
        <v>51</v>
      </c>
      <c r="E102" s="141">
        <v>49</v>
      </c>
      <c r="F102" s="142">
        <v>0.3944296868711262</v>
      </c>
      <c r="G102" s="143">
        <v>-3.9215686274509776</v>
      </c>
      <c r="H102" s="144">
        <v>-2</v>
      </c>
    </row>
    <row r="103" spans="1:8" ht="13.5">
      <c r="A103" s="140">
        <v>1</v>
      </c>
      <c r="B103" s="140">
        <v>205</v>
      </c>
      <c r="C103" s="140" t="s">
        <v>21</v>
      </c>
      <c r="D103" s="157">
        <v>47</v>
      </c>
      <c r="E103" s="141">
        <v>45</v>
      </c>
      <c r="F103" s="142">
        <v>0.36223134508572813</v>
      </c>
      <c r="G103" s="143">
        <v>-4.255319148936165</v>
      </c>
      <c r="H103" s="144">
        <v>-2</v>
      </c>
    </row>
    <row r="104" spans="1:8" ht="13.5">
      <c r="A104" s="140">
        <v>4</v>
      </c>
      <c r="B104" s="140">
        <v>426</v>
      </c>
      <c r="C104" s="140" t="s">
        <v>51</v>
      </c>
      <c r="D104" s="157">
        <v>27</v>
      </c>
      <c r="E104" s="141">
        <v>25</v>
      </c>
      <c r="F104" s="142">
        <v>0.20123963615873783</v>
      </c>
      <c r="G104" s="143">
        <v>-7.4074074074074066</v>
      </c>
      <c r="H104" s="144">
        <v>-2</v>
      </c>
    </row>
    <row r="105" spans="1:8" ht="13.5">
      <c r="A105" s="140">
        <v>1</v>
      </c>
      <c r="B105" s="140">
        <v>301</v>
      </c>
      <c r="C105" s="140" t="s">
        <v>36</v>
      </c>
      <c r="D105" s="157">
        <v>10</v>
      </c>
      <c r="E105" s="141">
        <v>8</v>
      </c>
      <c r="F105" s="142">
        <v>0.0643966835707961</v>
      </c>
      <c r="G105" s="143">
        <v>-20</v>
      </c>
      <c r="H105" s="144">
        <v>-2</v>
      </c>
    </row>
    <row r="106" spans="1:8" ht="13.5">
      <c r="A106" s="140">
        <v>1</v>
      </c>
      <c r="B106" s="140">
        <v>222</v>
      </c>
      <c r="C106" s="140" t="s">
        <v>99</v>
      </c>
      <c r="D106" s="157">
        <v>93</v>
      </c>
      <c r="E106" s="141">
        <v>90</v>
      </c>
      <c r="F106" s="142">
        <v>0.7244626901714563</v>
      </c>
      <c r="G106" s="143">
        <v>-3.2258064516129004</v>
      </c>
      <c r="H106" s="144">
        <v>-3</v>
      </c>
    </row>
    <row r="107" spans="1:8" ht="13.5">
      <c r="A107" s="140">
        <v>4</v>
      </c>
      <c r="B107" s="140">
        <v>401</v>
      </c>
      <c r="C107" s="140" t="s">
        <v>48</v>
      </c>
      <c r="D107" s="157">
        <v>70</v>
      </c>
      <c r="E107" s="141">
        <v>67</v>
      </c>
      <c r="F107" s="142">
        <v>0.5393222249054174</v>
      </c>
      <c r="G107" s="143">
        <v>-4.285714285714281</v>
      </c>
      <c r="H107" s="144">
        <v>-3</v>
      </c>
    </row>
    <row r="108" spans="1:8" ht="13.5">
      <c r="A108" s="140">
        <v>2</v>
      </c>
      <c r="B108" s="140">
        <v>341</v>
      </c>
      <c r="C108" s="140" t="s">
        <v>42</v>
      </c>
      <c r="D108" s="157">
        <v>124</v>
      </c>
      <c r="E108" s="141">
        <v>120</v>
      </c>
      <c r="F108" s="142">
        <v>0.9659502535619415</v>
      </c>
      <c r="G108" s="143">
        <v>-3.2258064516129004</v>
      </c>
      <c r="H108" s="144">
        <v>-4</v>
      </c>
    </row>
    <row r="109" spans="1:8" ht="13.5">
      <c r="A109" s="140">
        <v>1</v>
      </c>
      <c r="B109" s="140">
        <v>208</v>
      </c>
      <c r="C109" s="140" t="s">
        <v>24</v>
      </c>
      <c r="D109" s="157">
        <v>79</v>
      </c>
      <c r="E109" s="141">
        <v>75</v>
      </c>
      <c r="F109" s="142">
        <v>0.6037189084762135</v>
      </c>
      <c r="G109" s="143">
        <v>-5.063291139240511</v>
      </c>
      <c r="H109" s="144">
        <v>-4</v>
      </c>
    </row>
    <row r="110" spans="1:8" ht="13.5">
      <c r="A110" s="140">
        <v>4</v>
      </c>
      <c r="B110" s="140">
        <v>429</v>
      </c>
      <c r="C110" s="140" t="s">
        <v>107</v>
      </c>
      <c r="D110" s="157">
        <v>29</v>
      </c>
      <c r="E110" s="141">
        <v>25</v>
      </c>
      <c r="F110" s="142">
        <v>0.20123963615873783</v>
      </c>
      <c r="G110" s="143">
        <v>-13.793103448275868</v>
      </c>
      <c r="H110" s="144">
        <v>-4</v>
      </c>
    </row>
    <row r="111" spans="1:8" ht="13.5">
      <c r="A111" s="140">
        <v>1</v>
      </c>
      <c r="B111" s="140">
        <v>219</v>
      </c>
      <c r="C111" s="140" t="s">
        <v>33</v>
      </c>
      <c r="D111" s="157">
        <v>23</v>
      </c>
      <c r="E111" s="141">
        <v>19</v>
      </c>
      <c r="F111" s="142">
        <v>0.15294212348064073</v>
      </c>
      <c r="G111" s="143">
        <v>-17.391304347826086</v>
      </c>
      <c r="H111" s="144">
        <v>-4</v>
      </c>
    </row>
    <row r="112" spans="1:8" ht="13.5">
      <c r="A112" s="140">
        <v>4</v>
      </c>
      <c r="B112" s="140">
        <v>213</v>
      </c>
      <c r="C112" s="140" t="s">
        <v>29</v>
      </c>
      <c r="D112" s="157">
        <v>441</v>
      </c>
      <c r="E112" s="141">
        <v>433</v>
      </c>
      <c r="F112" s="142">
        <v>3.4854704982693394</v>
      </c>
      <c r="G112" s="143">
        <v>-1.814058956916098</v>
      </c>
      <c r="H112" s="144">
        <v>-8</v>
      </c>
    </row>
    <row r="113" spans="1:8" ht="13.5">
      <c r="A113" s="140">
        <v>2</v>
      </c>
      <c r="B113" s="140">
        <v>342</v>
      </c>
      <c r="C113" s="140" t="s">
        <v>43</v>
      </c>
      <c r="D113" s="157">
        <v>141</v>
      </c>
      <c r="E113" s="141">
        <v>133</v>
      </c>
      <c r="F113" s="142">
        <v>1.0705948643644851</v>
      </c>
      <c r="G113" s="143">
        <v>-5.6737588652482245</v>
      </c>
      <c r="H113" s="144">
        <v>-8</v>
      </c>
    </row>
    <row r="114" spans="1:8" ht="13.5">
      <c r="A114" s="140">
        <v>4</v>
      </c>
      <c r="B114" s="140">
        <v>224</v>
      </c>
      <c r="C114" s="140" t="s">
        <v>101</v>
      </c>
      <c r="D114" s="157">
        <v>198</v>
      </c>
      <c r="E114" s="141">
        <v>188</v>
      </c>
      <c r="F114" s="142">
        <v>1.5133220639137084</v>
      </c>
      <c r="G114" s="143">
        <v>-5.05050505050505</v>
      </c>
      <c r="H114" s="144">
        <v>-10</v>
      </c>
    </row>
    <row r="115" spans="1:8" ht="13.5">
      <c r="A115" s="140">
        <v>1</v>
      </c>
      <c r="B115" s="140">
        <v>225</v>
      </c>
      <c r="C115" s="140" t="s">
        <v>102</v>
      </c>
      <c r="D115" s="157">
        <v>138</v>
      </c>
      <c r="E115" s="141">
        <v>126</v>
      </c>
      <c r="F115" s="142">
        <v>1.0142477662400387</v>
      </c>
      <c r="G115" s="143">
        <v>-8.695652173913048</v>
      </c>
      <c r="H115" s="144">
        <v>-12</v>
      </c>
    </row>
    <row r="116" spans="1:8" ht="13.5">
      <c r="A116" s="140">
        <v>4</v>
      </c>
      <c r="B116" s="140">
        <v>214</v>
      </c>
      <c r="C116" s="140" t="s">
        <v>30</v>
      </c>
      <c r="D116" s="157">
        <v>379</v>
      </c>
      <c r="E116" s="141">
        <v>366</v>
      </c>
      <c r="F116" s="142">
        <v>2.9461482733639217</v>
      </c>
      <c r="G116" s="143">
        <v>-3.430079155672827</v>
      </c>
      <c r="H116" s="144">
        <v>-13</v>
      </c>
    </row>
    <row r="117" spans="1:8" ht="13.5">
      <c r="A117" s="140">
        <v>3</v>
      </c>
      <c r="B117" s="140">
        <v>100</v>
      </c>
      <c r="C117" s="140" t="s">
        <v>18</v>
      </c>
      <c r="D117" s="157">
        <v>1846</v>
      </c>
      <c r="E117" s="141">
        <v>1771</v>
      </c>
      <c r="F117" s="142">
        <v>14.255815825484989</v>
      </c>
      <c r="G117" s="143">
        <v>-4.062838569880823</v>
      </c>
      <c r="H117" s="144">
        <v>-75</v>
      </c>
    </row>
    <row r="120" spans="1:8" ht="13.5">
      <c r="A120" s="29">
        <v>4</v>
      </c>
      <c r="B120" s="29">
        <v>424</v>
      </c>
      <c r="C120" s="29" t="s">
        <v>50</v>
      </c>
      <c r="D120" s="29">
        <v>167</v>
      </c>
      <c r="E120" s="49">
        <v>165</v>
      </c>
      <c r="F120" s="55">
        <v>1.3281815986476697</v>
      </c>
      <c r="G120" s="79">
        <v>-1.19760479041916</v>
      </c>
      <c r="H120" s="81">
        <v>-2</v>
      </c>
    </row>
    <row r="121" spans="1:8" ht="13.5">
      <c r="A121" s="29">
        <v>4</v>
      </c>
      <c r="B121" s="29">
        <v>402</v>
      </c>
      <c r="C121" s="29" t="s">
        <v>49</v>
      </c>
      <c r="D121" s="29">
        <v>146</v>
      </c>
      <c r="E121" s="49">
        <v>155</v>
      </c>
      <c r="F121" s="55">
        <v>1.2476857441841744</v>
      </c>
      <c r="G121" s="79">
        <v>6.164383561643838</v>
      </c>
      <c r="H121" s="81">
        <v>9</v>
      </c>
    </row>
    <row r="122" spans="1:8" ht="13.5">
      <c r="A122" s="29">
        <v>2</v>
      </c>
      <c r="B122" s="29">
        <v>342</v>
      </c>
      <c r="C122" s="29" t="s">
        <v>43</v>
      </c>
      <c r="D122" s="29">
        <v>141</v>
      </c>
      <c r="E122" s="49">
        <v>133</v>
      </c>
      <c r="F122" s="55">
        <v>1.0705948643644851</v>
      </c>
      <c r="G122" s="79">
        <v>-5.6737588652482245</v>
      </c>
      <c r="H122" s="81">
        <v>-8</v>
      </c>
    </row>
    <row r="123" spans="1:8" ht="13.5">
      <c r="A123" s="29">
        <v>2</v>
      </c>
      <c r="B123" s="29">
        <v>341</v>
      </c>
      <c r="C123" s="29" t="s">
        <v>42</v>
      </c>
      <c r="D123" s="29">
        <v>124</v>
      </c>
      <c r="E123" s="49">
        <v>120</v>
      </c>
      <c r="F123" s="55">
        <v>0.9659502535619415</v>
      </c>
      <c r="G123" s="79">
        <v>-3.2258064516129004</v>
      </c>
      <c r="H123" s="81">
        <v>-4</v>
      </c>
    </row>
    <row r="124" spans="1:8" ht="13.5">
      <c r="A124" s="29">
        <v>4</v>
      </c>
      <c r="B124" s="29">
        <v>461</v>
      </c>
      <c r="C124" s="29" t="s">
        <v>52</v>
      </c>
      <c r="D124" s="29">
        <v>101</v>
      </c>
      <c r="E124" s="49">
        <v>103</v>
      </c>
      <c r="F124" s="55">
        <v>0.8291073009739999</v>
      </c>
      <c r="G124" s="79">
        <v>1.980198019801982</v>
      </c>
      <c r="H124" s="81">
        <v>2</v>
      </c>
    </row>
    <row r="125" spans="1:8" ht="13.5">
      <c r="A125" s="29">
        <v>2</v>
      </c>
      <c r="B125" s="29">
        <v>325</v>
      </c>
      <c r="C125" s="29" t="s">
        <v>41</v>
      </c>
      <c r="D125" s="29">
        <v>82</v>
      </c>
      <c r="E125" s="49">
        <v>88</v>
      </c>
      <c r="F125" s="55">
        <v>0.7083635192787571</v>
      </c>
      <c r="G125" s="79">
        <v>7.317073170731714</v>
      </c>
      <c r="H125" s="81">
        <v>6</v>
      </c>
    </row>
    <row r="126" spans="1:8" ht="13.5">
      <c r="A126" s="29">
        <v>5</v>
      </c>
      <c r="B126" s="29">
        <v>503</v>
      </c>
      <c r="C126" s="29" t="s">
        <v>53</v>
      </c>
      <c r="D126" s="29">
        <v>87</v>
      </c>
      <c r="E126" s="49">
        <v>85</v>
      </c>
      <c r="F126" s="55">
        <v>0.6842147629397086</v>
      </c>
      <c r="G126" s="79">
        <v>-2.298850574712641</v>
      </c>
      <c r="H126" s="81">
        <v>-2</v>
      </c>
    </row>
    <row r="127" spans="1:8" ht="13.5">
      <c r="A127" s="29">
        <v>4</v>
      </c>
      <c r="B127" s="29">
        <v>401</v>
      </c>
      <c r="C127" s="29" t="s">
        <v>48</v>
      </c>
      <c r="D127" s="29">
        <v>70</v>
      </c>
      <c r="E127" s="49">
        <v>67</v>
      </c>
      <c r="F127" s="55">
        <v>0.5393222249054174</v>
      </c>
      <c r="G127" s="79">
        <v>-4.285714285714281</v>
      </c>
      <c r="H127" s="81">
        <v>-3</v>
      </c>
    </row>
    <row r="128" spans="1:8" ht="13.5">
      <c r="A128" s="29">
        <v>2</v>
      </c>
      <c r="B128" s="29">
        <v>344</v>
      </c>
      <c r="C128" s="29" t="s">
        <v>44</v>
      </c>
      <c r="D128" s="29">
        <v>59</v>
      </c>
      <c r="E128" s="49">
        <v>63</v>
      </c>
      <c r="F128" s="55">
        <v>0.5071238831200193</v>
      </c>
      <c r="G128" s="79">
        <v>6.779661016949157</v>
      </c>
      <c r="H128" s="81">
        <v>4</v>
      </c>
    </row>
    <row r="129" spans="1:8" ht="13.5">
      <c r="A129" s="29">
        <v>2</v>
      </c>
      <c r="B129" s="29">
        <v>381</v>
      </c>
      <c r="C129" s="29" t="s">
        <v>46</v>
      </c>
      <c r="D129" s="29">
        <v>58</v>
      </c>
      <c r="E129" s="49">
        <v>57</v>
      </c>
      <c r="F129" s="55">
        <v>0.4588263704419222</v>
      </c>
      <c r="G129" s="79">
        <v>-1.7241379310344862</v>
      </c>
      <c r="H129" s="81">
        <v>-1</v>
      </c>
    </row>
    <row r="130" spans="1:8" ht="13.5">
      <c r="A130" s="29">
        <v>3</v>
      </c>
      <c r="B130" s="29">
        <v>383</v>
      </c>
      <c r="C130" s="29" t="s">
        <v>47</v>
      </c>
      <c r="D130" s="29">
        <v>51</v>
      </c>
      <c r="E130" s="49">
        <v>49</v>
      </c>
      <c r="F130" s="55">
        <v>0.3944296868711262</v>
      </c>
      <c r="G130" s="79">
        <v>-3.9215686274509776</v>
      </c>
      <c r="H130" s="81">
        <v>-2</v>
      </c>
    </row>
    <row r="131" spans="1:8" ht="13.5">
      <c r="A131" s="29">
        <v>2</v>
      </c>
      <c r="B131" s="29">
        <v>361</v>
      </c>
      <c r="C131" s="29" t="s">
        <v>45</v>
      </c>
      <c r="D131" s="29">
        <v>47</v>
      </c>
      <c r="E131" s="49">
        <v>48</v>
      </c>
      <c r="F131" s="55">
        <v>0.38638010142477663</v>
      </c>
      <c r="G131" s="79">
        <v>2.127659574468077</v>
      </c>
      <c r="H131" s="81">
        <v>1</v>
      </c>
    </row>
    <row r="132" spans="1:8" ht="13.5">
      <c r="A132" s="29">
        <v>1</v>
      </c>
      <c r="B132" s="29">
        <v>306</v>
      </c>
      <c r="C132" s="29" t="s">
        <v>40</v>
      </c>
      <c r="D132" s="29">
        <v>40</v>
      </c>
      <c r="E132" s="49">
        <v>40</v>
      </c>
      <c r="F132" s="55">
        <v>0.32198341785398055</v>
      </c>
      <c r="G132" s="79">
        <v>0</v>
      </c>
      <c r="H132" s="81">
        <v>0</v>
      </c>
    </row>
    <row r="133" spans="1:8" ht="13.5">
      <c r="A133" s="29">
        <v>4</v>
      </c>
      <c r="B133" s="29">
        <v>426</v>
      </c>
      <c r="C133" s="29" t="s">
        <v>51</v>
      </c>
      <c r="D133" s="29">
        <v>27</v>
      </c>
      <c r="E133" s="49">
        <v>25</v>
      </c>
      <c r="F133" s="55">
        <v>0.20123963615873783</v>
      </c>
      <c r="G133" s="79">
        <v>-7.4074074074074066</v>
      </c>
      <c r="H133" s="81">
        <v>-2</v>
      </c>
    </row>
    <row r="134" spans="1:8" ht="13.5">
      <c r="A134" s="29">
        <v>4</v>
      </c>
      <c r="B134" s="29">
        <v>429</v>
      </c>
      <c r="C134" s="29" t="s">
        <v>107</v>
      </c>
      <c r="D134" s="29">
        <v>29</v>
      </c>
      <c r="E134" s="49">
        <v>25</v>
      </c>
      <c r="F134" s="55">
        <v>0.20123963615873783</v>
      </c>
      <c r="G134" s="79">
        <v>-13.793103448275868</v>
      </c>
      <c r="H134" s="81">
        <v>-4</v>
      </c>
    </row>
    <row r="135" spans="1:8" ht="13.5">
      <c r="A135" s="29">
        <v>1</v>
      </c>
      <c r="B135" s="29">
        <v>302</v>
      </c>
      <c r="C135" s="29" t="s">
        <v>37</v>
      </c>
      <c r="D135" s="29">
        <v>12</v>
      </c>
      <c r="E135" s="49">
        <v>14</v>
      </c>
      <c r="F135" s="55">
        <v>0.1126941962488932</v>
      </c>
      <c r="G135" s="79">
        <v>16.666666666666675</v>
      </c>
      <c r="H135" s="81">
        <v>2</v>
      </c>
    </row>
    <row r="136" spans="1:8" ht="13.5">
      <c r="A136" s="29">
        <v>1</v>
      </c>
      <c r="B136" s="29">
        <v>305</v>
      </c>
      <c r="C136" s="29" t="s">
        <v>39</v>
      </c>
      <c r="D136" s="29">
        <v>13</v>
      </c>
      <c r="E136" s="49">
        <v>13</v>
      </c>
      <c r="F136" s="55">
        <v>0.10464461080254366</v>
      </c>
      <c r="G136" s="79">
        <v>0</v>
      </c>
      <c r="H136" s="81">
        <v>0</v>
      </c>
    </row>
    <row r="137" spans="1:8" ht="13.5">
      <c r="A137" s="29">
        <v>1</v>
      </c>
      <c r="B137" s="29">
        <v>304</v>
      </c>
      <c r="C137" s="29" t="s">
        <v>38</v>
      </c>
      <c r="D137" s="29">
        <v>10</v>
      </c>
      <c r="E137" s="49">
        <v>10</v>
      </c>
      <c r="F137" s="55">
        <v>0.08049585446349514</v>
      </c>
      <c r="G137" s="79">
        <v>0</v>
      </c>
      <c r="H137" s="81">
        <v>0</v>
      </c>
    </row>
    <row r="138" spans="1:8" ht="13.5">
      <c r="A138" s="29">
        <v>1</v>
      </c>
      <c r="B138" s="29">
        <v>301</v>
      </c>
      <c r="C138" s="29" t="s">
        <v>36</v>
      </c>
      <c r="D138" s="29">
        <v>10</v>
      </c>
      <c r="E138" s="49">
        <v>8</v>
      </c>
      <c r="F138" s="55">
        <v>0.0643966835707961</v>
      </c>
      <c r="G138" s="79">
        <v>-20</v>
      </c>
      <c r="H138" s="81">
        <v>-2</v>
      </c>
    </row>
  </sheetData>
  <printOptions/>
  <pageMargins left="0.5" right="0.41" top="0.88" bottom="0.46" header="0.43" footer="0.31"/>
  <pageSetup horizontalDpi="600" verticalDpi="600" orientation="landscape" paperSize="8" scale="6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A29">
      <selection activeCell="F10" sqref="F10"/>
    </sheetView>
  </sheetViews>
  <sheetFormatPr defaultColWidth="9.00390625" defaultRowHeight="13.5"/>
  <cols>
    <col min="1" max="1" width="7.875" style="29" customWidth="1"/>
    <col min="2" max="2" width="8.50390625" style="29" customWidth="1"/>
    <col min="3" max="3" width="12.50390625" style="29" bestFit="1" customWidth="1"/>
    <col min="4" max="4" width="9.00390625" style="45" customWidth="1"/>
    <col min="5" max="5" width="9.75390625" style="45" customWidth="1"/>
    <col min="6" max="6" width="10.375" style="55" customWidth="1"/>
    <col min="7" max="7" width="10.625" style="79" customWidth="1"/>
    <col min="8" max="8" width="9.625" style="81" customWidth="1"/>
    <col min="9" max="16384" width="9.00390625" style="29" customWidth="1"/>
  </cols>
  <sheetData>
    <row r="1" ht="13.5">
      <c r="A1" s="29" t="s">
        <v>61</v>
      </c>
    </row>
    <row r="3" ht="13.5">
      <c r="B3" s="29" t="s">
        <v>62</v>
      </c>
    </row>
    <row r="4" ht="13.5">
      <c r="D4" s="45" t="s">
        <v>2</v>
      </c>
    </row>
    <row r="6" spans="4:8" ht="13.5">
      <c r="D6" s="44" t="s">
        <v>124</v>
      </c>
      <c r="E6" s="50" t="s">
        <v>146</v>
      </c>
      <c r="F6" s="55" t="s">
        <v>10</v>
      </c>
      <c r="G6" s="79" t="s">
        <v>9</v>
      </c>
      <c r="H6" s="83" t="s">
        <v>98</v>
      </c>
    </row>
    <row r="7" spans="4:7" ht="13.5">
      <c r="D7" s="29" t="s">
        <v>60</v>
      </c>
      <c r="E7" s="49" t="s">
        <v>60</v>
      </c>
      <c r="F7" s="55" t="s">
        <v>14</v>
      </c>
      <c r="G7" s="79" t="s">
        <v>14</v>
      </c>
    </row>
    <row r="8" spans="3:8" ht="13.5">
      <c r="C8" s="29" t="s">
        <v>54</v>
      </c>
      <c r="D8" s="47">
        <f>D10+D11</f>
        <v>446948</v>
      </c>
      <c r="E8" s="47">
        <f>E10+E11</f>
        <v>456339</v>
      </c>
      <c r="F8" s="55">
        <v>100</v>
      </c>
      <c r="G8" s="79">
        <f>(E8/D8-1)*100</f>
        <v>2.1011392824221264</v>
      </c>
      <c r="H8" s="81">
        <f>E8-D8</f>
        <v>9391</v>
      </c>
    </row>
    <row r="9" spans="4:5" ht="13.5">
      <c r="D9" s="29"/>
      <c r="E9" s="29"/>
    </row>
    <row r="10" spans="3:8" ht="13.5">
      <c r="C10" s="29" t="s">
        <v>55</v>
      </c>
      <c r="D10" s="47">
        <f>D13+D17+SUM(D25:D45)</f>
        <v>402581</v>
      </c>
      <c r="E10" s="47">
        <f>E13+E17+SUM(E25:E45)</f>
        <v>409997</v>
      </c>
      <c r="F10" s="55">
        <f>E10/E8*100</f>
        <v>89.84483026872566</v>
      </c>
      <c r="G10" s="79">
        <f>(E10/D10-1)*100</f>
        <v>1.84211376095742</v>
      </c>
      <c r="H10" s="81">
        <f>E10-D10</f>
        <v>7416</v>
      </c>
    </row>
    <row r="11" spans="3:19" ht="13.5">
      <c r="C11" s="29" t="s">
        <v>56</v>
      </c>
      <c r="D11" s="149">
        <f>SUM(D46:D64)</f>
        <v>44367</v>
      </c>
      <c r="E11" s="149">
        <f>SUM(E46:E64)</f>
        <v>46342</v>
      </c>
      <c r="F11" s="55">
        <f>E11/E8*100</f>
        <v>10.155169731274338</v>
      </c>
      <c r="G11" s="79">
        <f>(E11/D11-1)*100</f>
        <v>4.451506750512779</v>
      </c>
      <c r="H11" s="81">
        <f>E11-D11</f>
        <v>1975</v>
      </c>
      <c r="J11" s="92"/>
      <c r="K11" s="93"/>
      <c r="L11" s="93" t="s">
        <v>128</v>
      </c>
      <c r="M11" s="94"/>
      <c r="N11" s="95"/>
      <c r="O11" s="96"/>
      <c r="P11" s="93"/>
      <c r="Q11" s="93" t="s">
        <v>147</v>
      </c>
      <c r="R11" s="94"/>
      <c r="S11" s="95"/>
    </row>
    <row r="12" spans="4:19" ht="13.5">
      <c r="D12" s="29"/>
      <c r="E12" s="49"/>
      <c r="J12" s="88" t="s">
        <v>115</v>
      </c>
      <c r="K12" s="88" t="s">
        <v>94</v>
      </c>
      <c r="L12" s="88" t="s">
        <v>95</v>
      </c>
      <c r="M12" s="88" t="s">
        <v>116</v>
      </c>
      <c r="N12" s="88" t="s">
        <v>96</v>
      </c>
      <c r="O12" s="88" t="s">
        <v>115</v>
      </c>
      <c r="P12" s="88" t="s">
        <v>94</v>
      </c>
      <c r="Q12" s="88" t="s">
        <v>95</v>
      </c>
      <c r="R12" s="88" t="s">
        <v>116</v>
      </c>
      <c r="S12" s="88" t="s">
        <v>96</v>
      </c>
    </row>
    <row r="13" spans="1:19" ht="13.5">
      <c r="A13" s="29">
        <v>3</v>
      </c>
      <c r="B13" s="84">
        <v>100</v>
      </c>
      <c r="C13" s="84" t="s">
        <v>18</v>
      </c>
      <c r="D13" s="136">
        <v>48729</v>
      </c>
      <c r="E13" s="136">
        <v>48283</v>
      </c>
      <c r="F13" s="85">
        <f>E13/E$8*100</f>
        <v>10.580511418046672</v>
      </c>
      <c r="G13" s="86">
        <f aca="true" t="shared" si="0" ref="G13:G38">(E13/D13-1)*100</f>
        <v>-0.9152660633298448</v>
      </c>
      <c r="H13" s="87">
        <f aca="true" t="shared" si="1" ref="H13:H71">E13-D13</f>
        <v>-446</v>
      </c>
      <c r="J13" s="138">
        <f>IF($A13=1,D13,"")</f>
      </c>
      <c r="K13" s="138">
        <f>IF($A13=2,$D13,"")</f>
      </c>
      <c r="L13" s="138">
        <f>IF($A13=3,$D13,"")</f>
        <v>48729</v>
      </c>
      <c r="M13" s="138">
        <f>IF($A13=4,$D13,"")</f>
      </c>
      <c r="N13" s="138">
        <f>IF($A13=5,$D13,"")</f>
      </c>
      <c r="O13" s="138">
        <f>IF($A13=1,E13,"")</f>
      </c>
      <c r="P13" s="138">
        <f>IF($A13=2,E13,"")</f>
      </c>
      <c r="Q13" s="138">
        <f>IF($A13=3,E13,"")</f>
        <v>48283</v>
      </c>
      <c r="R13" s="138">
        <f>IF($A13=4,E13,"")</f>
      </c>
      <c r="S13" s="138">
        <f>IF($A13=5,E13,"")</f>
      </c>
    </row>
    <row r="14" spans="1:19" ht="13.5">
      <c r="A14" s="29">
        <v>3</v>
      </c>
      <c r="B14" s="84">
        <v>101</v>
      </c>
      <c r="C14" s="88" t="s">
        <v>104</v>
      </c>
      <c r="D14" s="137">
        <v>7363</v>
      </c>
      <c r="E14" s="136">
        <v>7094</v>
      </c>
      <c r="F14" s="85">
        <f>E14/E$8*100</f>
        <v>1.5545460721086737</v>
      </c>
      <c r="G14" s="86">
        <f t="shared" si="0"/>
        <v>-3.6534021458644594</v>
      </c>
      <c r="H14" s="87">
        <f t="shared" si="1"/>
        <v>-269</v>
      </c>
      <c r="J14" s="138">
        <f aca="true" t="shared" si="2" ref="J14:J64">IF($A14=1,D14,"")</f>
      </c>
      <c r="K14" s="138">
        <f aca="true" t="shared" si="3" ref="K14:K64">IF($A14=2,$D14,"")</f>
      </c>
      <c r="L14" s="138">
        <f aca="true" t="shared" si="4" ref="L14:L64">IF($A14=3,$D14,"")</f>
        <v>7363</v>
      </c>
      <c r="M14" s="138">
        <f aca="true" t="shared" si="5" ref="M14:M64">IF($A14=4,$D14,"")</f>
      </c>
      <c r="N14" s="138">
        <f aca="true" t="shared" si="6" ref="N14:N64">IF($A14=5,$D14,"")</f>
      </c>
      <c r="O14" s="138">
        <f aca="true" t="shared" si="7" ref="O14:O64">IF($A14=1,E14,"")</f>
      </c>
      <c r="P14" s="138">
        <f aca="true" t="shared" si="8" ref="P14:P64">IF($A14=2,E14,"")</f>
      </c>
      <c r="Q14" s="138">
        <f aca="true" t="shared" si="9" ref="Q14:Q64">IF($A14=3,E14,"")</f>
        <v>7094</v>
      </c>
      <c r="R14" s="138">
        <f aca="true" t="shared" si="10" ref="R14:R64">IF($A14=4,E14,"")</f>
      </c>
      <c r="S14" s="138">
        <f aca="true" t="shared" si="11" ref="S14:S64">IF($A14=5,E14,"")</f>
      </c>
    </row>
    <row r="15" spans="1:19" ht="13.5">
      <c r="A15" s="29">
        <v>3</v>
      </c>
      <c r="B15" s="84">
        <v>102</v>
      </c>
      <c r="C15" s="88" t="s">
        <v>105</v>
      </c>
      <c r="D15" s="137">
        <v>15102</v>
      </c>
      <c r="E15" s="136">
        <v>14937</v>
      </c>
      <c r="F15" s="85">
        <f>E15/E$8*100</f>
        <v>3.2732245107255786</v>
      </c>
      <c r="G15" s="86">
        <f t="shared" si="0"/>
        <v>-1.0925705204608671</v>
      </c>
      <c r="H15" s="87">
        <f t="shared" si="1"/>
        <v>-165</v>
      </c>
      <c r="J15" s="138">
        <f t="shared" si="2"/>
      </c>
      <c r="K15" s="138">
        <f t="shared" si="3"/>
      </c>
      <c r="L15" s="138">
        <f t="shared" si="4"/>
        <v>15102</v>
      </c>
      <c r="M15" s="138">
        <f t="shared" si="5"/>
      </c>
      <c r="N15" s="138">
        <f t="shared" si="6"/>
      </c>
      <c r="O15" s="138">
        <f t="shared" si="7"/>
      </c>
      <c r="P15" s="138">
        <f t="shared" si="8"/>
      </c>
      <c r="Q15" s="138">
        <f t="shared" si="9"/>
        <v>14937</v>
      </c>
      <c r="R15" s="138">
        <f t="shared" si="10"/>
      </c>
      <c r="S15" s="138">
        <f t="shared" si="11"/>
      </c>
    </row>
    <row r="16" spans="1:19" ht="13.5">
      <c r="A16" s="29">
        <v>3</v>
      </c>
      <c r="B16" s="84">
        <v>103</v>
      </c>
      <c r="C16" s="88" t="s">
        <v>106</v>
      </c>
      <c r="D16" s="137">
        <v>26264</v>
      </c>
      <c r="E16" s="136">
        <v>26252</v>
      </c>
      <c r="F16" s="85">
        <f>E16/E$8*100</f>
        <v>5.7527408352124185</v>
      </c>
      <c r="G16" s="86">
        <f t="shared" si="0"/>
        <v>-0.045689917758151566</v>
      </c>
      <c r="H16" s="87">
        <f t="shared" si="1"/>
        <v>-12</v>
      </c>
      <c r="J16" s="138">
        <f t="shared" si="2"/>
      </c>
      <c r="K16" s="138">
        <f t="shared" si="3"/>
      </c>
      <c r="L16" s="138">
        <f t="shared" si="4"/>
        <v>26264</v>
      </c>
      <c r="M16" s="138">
        <f t="shared" si="5"/>
      </c>
      <c r="N16" s="138">
        <f t="shared" si="6"/>
      </c>
      <c r="O16" s="138">
        <f t="shared" si="7"/>
      </c>
      <c r="P16" s="138">
        <f t="shared" si="8"/>
      </c>
      <c r="Q16" s="138">
        <f t="shared" si="9"/>
        <v>26252</v>
      </c>
      <c r="R16" s="138">
        <f t="shared" si="10"/>
      </c>
      <c r="S16" s="138">
        <f t="shared" si="11"/>
      </c>
    </row>
    <row r="17" spans="1:19" ht="13.5">
      <c r="A17" s="29">
        <v>5</v>
      </c>
      <c r="B17" s="84">
        <v>202</v>
      </c>
      <c r="C17" s="84" t="s">
        <v>19</v>
      </c>
      <c r="D17" s="136">
        <v>92056</v>
      </c>
      <c r="E17" s="136">
        <v>91607</v>
      </c>
      <c r="F17" s="85">
        <f>E17/E$8*100</f>
        <v>20.074330705900657</v>
      </c>
      <c r="G17" s="86">
        <f t="shared" si="0"/>
        <v>-0.487746589032767</v>
      </c>
      <c r="H17" s="87">
        <f t="shared" si="1"/>
        <v>-449</v>
      </c>
      <c r="J17" s="138">
        <f t="shared" si="2"/>
      </c>
      <c r="K17" s="138">
        <f t="shared" si="3"/>
      </c>
      <c r="L17" s="138">
        <f t="shared" si="4"/>
      </c>
      <c r="M17" s="138">
        <f t="shared" si="5"/>
      </c>
      <c r="N17" s="138">
        <f t="shared" si="6"/>
        <v>92056</v>
      </c>
      <c r="O17" s="138">
        <f t="shared" si="7"/>
      </c>
      <c r="P17" s="138">
        <f t="shared" si="8"/>
      </c>
      <c r="Q17" s="138">
        <f t="shared" si="9"/>
      </c>
      <c r="R17" s="138">
        <f t="shared" si="10"/>
      </c>
      <c r="S17" s="138">
        <f t="shared" si="11"/>
        <v>91607</v>
      </c>
    </row>
    <row r="18" spans="1:19" ht="13.5">
      <c r="A18" s="29">
        <v>5</v>
      </c>
      <c r="B18" s="84">
        <v>131</v>
      </c>
      <c r="C18" s="84" t="s">
        <v>138</v>
      </c>
      <c r="D18" s="136"/>
      <c r="E18" s="136">
        <v>19165</v>
      </c>
      <c r="F18" s="85">
        <f aca="true" t="shared" si="12" ref="F18:F24">E18/E$8*100</f>
        <v>4.1997287104542895</v>
      </c>
      <c r="G18" s="152"/>
      <c r="H18" s="87"/>
      <c r="J18" s="138">
        <f aca="true" t="shared" si="13" ref="J18:J24">IF($A18=1,D18,"")</f>
      </c>
      <c r="K18" s="138">
        <f t="shared" si="3"/>
      </c>
      <c r="L18" s="138">
        <f t="shared" si="4"/>
      </c>
      <c r="M18" s="138">
        <f t="shared" si="5"/>
      </c>
      <c r="N18" s="138">
        <f t="shared" si="6"/>
        <v>0</v>
      </c>
      <c r="O18" s="138">
        <f aca="true" t="shared" si="14" ref="O18:O24">IF($A18=1,E18,"")</f>
      </c>
      <c r="P18" s="138">
        <f aca="true" t="shared" si="15" ref="P18:P24">IF($A18=2,E18,"")</f>
      </c>
      <c r="Q18" s="138">
        <f aca="true" t="shared" si="16" ref="Q18:Q24">IF($A18=3,E18,"")</f>
      </c>
      <c r="R18" s="138">
        <f aca="true" t="shared" si="17" ref="R18:R24">IF($A18=4,E18,"")</f>
      </c>
      <c r="S18" s="138">
        <f aca="true" t="shared" si="18" ref="S18:S24">IF($A18=5,E18,"")</f>
        <v>19165</v>
      </c>
    </row>
    <row r="19" spans="1:19" ht="13.5">
      <c r="A19" s="29">
        <v>5</v>
      </c>
      <c r="B19" s="84">
        <v>132</v>
      </c>
      <c r="C19" s="84" t="s">
        <v>139</v>
      </c>
      <c r="D19" s="136"/>
      <c r="E19" s="136">
        <v>14399</v>
      </c>
      <c r="F19" s="85">
        <f t="shared" si="12"/>
        <v>3.155329700069466</v>
      </c>
      <c r="G19" s="86"/>
      <c r="H19" s="87"/>
      <c r="J19" s="138">
        <f t="shared" si="13"/>
      </c>
      <c r="K19" s="138">
        <f t="shared" si="3"/>
      </c>
      <c r="L19" s="138">
        <f t="shared" si="4"/>
      </c>
      <c r="M19" s="138">
        <f t="shared" si="5"/>
      </c>
      <c r="N19" s="138">
        <f t="shared" si="6"/>
        <v>0</v>
      </c>
      <c r="O19" s="138">
        <f t="shared" si="14"/>
      </c>
      <c r="P19" s="138">
        <f t="shared" si="15"/>
      </c>
      <c r="Q19" s="138">
        <f t="shared" si="16"/>
      </c>
      <c r="R19" s="138">
        <f t="shared" si="17"/>
      </c>
      <c r="S19" s="138">
        <f t="shared" si="18"/>
        <v>14399</v>
      </c>
    </row>
    <row r="20" spans="1:19" ht="13.5">
      <c r="A20" s="29">
        <v>5</v>
      </c>
      <c r="B20" s="84">
        <v>133</v>
      </c>
      <c r="C20" s="84" t="s">
        <v>140</v>
      </c>
      <c r="D20" s="136"/>
      <c r="E20" s="136">
        <v>9004</v>
      </c>
      <c r="F20" s="85">
        <f t="shared" si="12"/>
        <v>1.9730945634714545</v>
      </c>
      <c r="G20" s="86"/>
      <c r="H20" s="87"/>
      <c r="J20" s="138">
        <f t="shared" si="13"/>
      </c>
      <c r="K20" s="138">
        <f t="shared" si="3"/>
      </c>
      <c r="L20" s="138">
        <f t="shared" si="4"/>
      </c>
      <c r="M20" s="138">
        <f t="shared" si="5"/>
      </c>
      <c r="N20" s="138">
        <f t="shared" si="6"/>
        <v>0</v>
      </c>
      <c r="O20" s="138">
        <f t="shared" si="14"/>
      </c>
      <c r="P20" s="138">
        <f t="shared" si="15"/>
      </c>
      <c r="Q20" s="138">
        <f t="shared" si="16"/>
      </c>
      <c r="R20" s="138">
        <f t="shared" si="17"/>
      </c>
      <c r="S20" s="138">
        <f t="shared" si="18"/>
        <v>9004</v>
      </c>
    </row>
    <row r="21" spans="1:19" ht="13.5">
      <c r="A21" s="29">
        <v>5</v>
      </c>
      <c r="B21" s="84">
        <v>134</v>
      </c>
      <c r="C21" s="84" t="s">
        <v>141</v>
      </c>
      <c r="D21" s="136"/>
      <c r="E21" s="136">
        <v>18783</v>
      </c>
      <c r="F21" s="85">
        <f t="shared" si="12"/>
        <v>4.1160190121817335</v>
      </c>
      <c r="G21" s="86"/>
      <c r="H21" s="87"/>
      <c r="J21" s="138">
        <f t="shared" si="13"/>
      </c>
      <c r="K21" s="138">
        <f t="shared" si="3"/>
      </c>
      <c r="L21" s="138">
        <f t="shared" si="4"/>
      </c>
      <c r="M21" s="138">
        <f t="shared" si="5"/>
      </c>
      <c r="N21" s="138">
        <f t="shared" si="6"/>
        <v>0</v>
      </c>
      <c r="O21" s="138">
        <f t="shared" si="14"/>
      </c>
      <c r="P21" s="138">
        <f t="shared" si="15"/>
      </c>
      <c r="Q21" s="138">
        <f t="shared" si="16"/>
      </c>
      <c r="R21" s="138">
        <f t="shared" si="17"/>
      </c>
      <c r="S21" s="138">
        <f t="shared" si="18"/>
        <v>18783</v>
      </c>
    </row>
    <row r="22" spans="1:19" ht="13.5">
      <c r="A22" s="29">
        <v>5</v>
      </c>
      <c r="B22" s="84">
        <v>135</v>
      </c>
      <c r="C22" s="84" t="s">
        <v>142</v>
      </c>
      <c r="D22" s="136"/>
      <c r="E22" s="136">
        <v>13179</v>
      </c>
      <c r="F22" s="85">
        <f t="shared" si="12"/>
        <v>2.887984590403187</v>
      </c>
      <c r="G22" s="86"/>
      <c r="H22" s="87"/>
      <c r="J22" s="138">
        <f t="shared" si="13"/>
      </c>
      <c r="K22" s="138">
        <f t="shared" si="3"/>
      </c>
      <c r="L22" s="138">
        <f t="shared" si="4"/>
      </c>
      <c r="M22" s="138">
        <f t="shared" si="5"/>
      </c>
      <c r="N22" s="138">
        <f t="shared" si="6"/>
        <v>0</v>
      </c>
      <c r="O22" s="138">
        <f t="shared" si="14"/>
      </c>
      <c r="P22" s="138">
        <f t="shared" si="15"/>
      </c>
      <c r="Q22" s="138">
        <f t="shared" si="16"/>
      </c>
      <c r="R22" s="138">
        <f t="shared" si="17"/>
      </c>
      <c r="S22" s="138">
        <f t="shared" si="18"/>
        <v>13179</v>
      </c>
    </row>
    <row r="23" spans="1:19" ht="13.5">
      <c r="A23" s="29">
        <v>5</v>
      </c>
      <c r="B23" s="84">
        <v>136</v>
      </c>
      <c r="C23" s="84" t="s">
        <v>143</v>
      </c>
      <c r="D23" s="136"/>
      <c r="E23" s="136">
        <v>13346</v>
      </c>
      <c r="F23" s="85">
        <f t="shared" si="12"/>
        <v>2.9245801914804566</v>
      </c>
      <c r="G23" s="86"/>
      <c r="H23" s="87"/>
      <c r="J23" s="138">
        <f t="shared" si="13"/>
      </c>
      <c r="K23" s="138">
        <f t="shared" si="3"/>
      </c>
      <c r="L23" s="138">
        <f t="shared" si="4"/>
      </c>
      <c r="M23" s="138">
        <f t="shared" si="5"/>
      </c>
      <c r="N23" s="138">
        <f t="shared" si="6"/>
        <v>0</v>
      </c>
      <c r="O23" s="138">
        <f t="shared" si="14"/>
      </c>
      <c r="P23" s="138">
        <f t="shared" si="15"/>
      </c>
      <c r="Q23" s="138">
        <f t="shared" si="16"/>
      </c>
      <c r="R23" s="138">
        <f t="shared" si="17"/>
      </c>
      <c r="S23" s="138">
        <f t="shared" si="18"/>
        <v>13346</v>
      </c>
    </row>
    <row r="24" spans="1:19" ht="13.5">
      <c r="A24" s="29">
        <v>5</v>
      </c>
      <c r="B24" s="84">
        <v>137</v>
      </c>
      <c r="C24" s="84" t="s">
        <v>144</v>
      </c>
      <c r="D24" s="136"/>
      <c r="E24" s="136">
        <v>3731</v>
      </c>
      <c r="F24" s="85">
        <f t="shared" si="12"/>
        <v>0.8175939378400707</v>
      </c>
      <c r="G24" s="86"/>
      <c r="H24" s="87"/>
      <c r="J24" s="138">
        <f t="shared" si="13"/>
      </c>
      <c r="K24" s="138">
        <f t="shared" si="3"/>
      </c>
      <c r="L24" s="138">
        <f t="shared" si="4"/>
      </c>
      <c r="M24" s="138">
        <f t="shared" si="5"/>
      </c>
      <c r="N24" s="138">
        <f t="shared" si="6"/>
        <v>0</v>
      </c>
      <c r="O24" s="138">
        <f t="shared" si="14"/>
      </c>
      <c r="P24" s="138">
        <f t="shared" si="15"/>
      </c>
      <c r="Q24" s="138">
        <f t="shared" si="16"/>
      </c>
      <c r="R24" s="138">
        <f t="shared" si="17"/>
      </c>
      <c r="S24" s="138">
        <f t="shared" si="18"/>
        <v>3731</v>
      </c>
    </row>
    <row r="25" spans="1:19" ht="13.5">
      <c r="A25" s="29">
        <v>2</v>
      </c>
      <c r="B25" s="84">
        <v>203</v>
      </c>
      <c r="C25" s="84" t="s">
        <v>20</v>
      </c>
      <c r="D25" s="136">
        <v>20818</v>
      </c>
      <c r="E25" s="136">
        <v>20970</v>
      </c>
      <c r="F25" s="85">
        <f>E25/E$8*100</f>
        <v>4.595267991558907</v>
      </c>
      <c r="G25" s="86">
        <f t="shared" si="0"/>
        <v>0.7301373811124945</v>
      </c>
      <c r="H25" s="87">
        <f t="shared" si="1"/>
        <v>152</v>
      </c>
      <c r="J25" s="138">
        <f t="shared" si="2"/>
      </c>
      <c r="K25" s="138">
        <f t="shared" si="3"/>
        <v>20818</v>
      </c>
      <c r="L25" s="138">
        <f t="shared" si="4"/>
      </c>
      <c r="M25" s="138">
        <f t="shared" si="5"/>
      </c>
      <c r="N25" s="138">
        <f t="shared" si="6"/>
      </c>
      <c r="O25" s="138">
        <f t="shared" si="7"/>
      </c>
      <c r="P25" s="138">
        <f t="shared" si="8"/>
        <v>20970</v>
      </c>
      <c r="Q25" s="138">
        <f t="shared" si="9"/>
      </c>
      <c r="R25" s="138">
        <f t="shared" si="10"/>
      </c>
      <c r="S25" s="138">
        <f t="shared" si="11"/>
      </c>
    </row>
    <row r="26" spans="1:19" ht="13.5">
      <c r="A26" s="29">
        <v>1</v>
      </c>
      <c r="B26" s="84">
        <v>205</v>
      </c>
      <c r="C26" s="84" t="s">
        <v>21</v>
      </c>
      <c r="D26" s="136">
        <v>380</v>
      </c>
      <c r="E26" s="136">
        <v>374</v>
      </c>
      <c r="F26" s="85">
        <f>E26/E$8*100</f>
        <v>0.08195661558621989</v>
      </c>
      <c r="G26" s="86">
        <f t="shared" si="0"/>
        <v>-1.5789473684210575</v>
      </c>
      <c r="H26" s="87">
        <f t="shared" si="1"/>
        <v>-6</v>
      </c>
      <c r="J26" s="138">
        <f t="shared" si="2"/>
        <v>380</v>
      </c>
      <c r="K26" s="138">
        <f t="shared" si="3"/>
      </c>
      <c r="L26" s="138">
        <f t="shared" si="4"/>
      </c>
      <c r="M26" s="138">
        <f t="shared" si="5"/>
      </c>
      <c r="N26" s="138">
        <f t="shared" si="6"/>
      </c>
      <c r="O26" s="138">
        <f t="shared" si="7"/>
        <v>374</v>
      </c>
      <c r="P26" s="138">
        <f t="shared" si="8"/>
      </c>
      <c r="Q26" s="138">
        <f t="shared" si="9"/>
      </c>
      <c r="R26" s="138">
        <f t="shared" si="10"/>
      </c>
      <c r="S26" s="138">
        <f t="shared" si="11"/>
      </c>
    </row>
    <row r="27" spans="1:19" ht="13.5">
      <c r="A27" s="29">
        <v>2</v>
      </c>
      <c r="B27" s="84">
        <v>206</v>
      </c>
      <c r="C27" s="84" t="s">
        <v>22</v>
      </c>
      <c r="D27" s="136">
        <v>7984</v>
      </c>
      <c r="E27" s="136">
        <v>8380</v>
      </c>
      <c r="F27" s="85">
        <f aca="true" t="shared" si="19" ref="F27:F71">E27/E$8*100</f>
        <v>1.8363541139372264</v>
      </c>
      <c r="G27" s="86">
        <f t="shared" si="0"/>
        <v>4.959919839679361</v>
      </c>
      <c r="H27" s="87">
        <f t="shared" si="1"/>
        <v>396</v>
      </c>
      <c r="J27" s="138">
        <f t="shared" si="2"/>
      </c>
      <c r="K27" s="138">
        <f t="shared" si="3"/>
        <v>7984</v>
      </c>
      <c r="L27" s="138">
        <f t="shared" si="4"/>
      </c>
      <c r="M27" s="138">
        <f t="shared" si="5"/>
      </c>
      <c r="N27" s="138">
        <f t="shared" si="6"/>
      </c>
      <c r="O27" s="138">
        <f t="shared" si="7"/>
      </c>
      <c r="P27" s="138">
        <f t="shared" si="8"/>
        <v>8380</v>
      </c>
      <c r="Q27" s="138">
        <f t="shared" si="9"/>
      </c>
      <c r="R27" s="138">
        <f t="shared" si="10"/>
      </c>
      <c r="S27" s="138">
        <f t="shared" si="11"/>
      </c>
    </row>
    <row r="28" spans="1:19" ht="13.5">
      <c r="A28" s="29">
        <v>2</v>
      </c>
      <c r="B28" s="84">
        <v>207</v>
      </c>
      <c r="C28" s="84" t="s">
        <v>23</v>
      </c>
      <c r="D28" s="136">
        <v>17747</v>
      </c>
      <c r="E28" s="136">
        <v>18745</v>
      </c>
      <c r="F28" s="85">
        <f t="shared" si="19"/>
        <v>4.107691869421636</v>
      </c>
      <c r="G28" s="86">
        <f t="shared" si="0"/>
        <v>5.623485659548089</v>
      </c>
      <c r="H28" s="87">
        <f t="shared" si="1"/>
        <v>998</v>
      </c>
      <c r="J28" s="138">
        <f t="shared" si="2"/>
      </c>
      <c r="K28" s="138">
        <f t="shared" si="3"/>
        <v>17747</v>
      </c>
      <c r="L28" s="138">
        <f t="shared" si="4"/>
      </c>
      <c r="M28" s="138">
        <f t="shared" si="5"/>
      </c>
      <c r="N28" s="138">
        <f t="shared" si="6"/>
      </c>
      <c r="O28" s="138">
        <f t="shared" si="7"/>
      </c>
      <c r="P28" s="138">
        <f t="shared" si="8"/>
        <v>18745</v>
      </c>
      <c r="Q28" s="138">
        <f t="shared" si="9"/>
      </c>
      <c r="R28" s="138">
        <f t="shared" si="10"/>
      </c>
      <c r="S28" s="138">
        <f t="shared" si="11"/>
      </c>
    </row>
    <row r="29" spans="1:19" ht="13.5">
      <c r="A29" s="29">
        <v>1</v>
      </c>
      <c r="B29" s="84">
        <v>208</v>
      </c>
      <c r="C29" s="84" t="s">
        <v>24</v>
      </c>
      <c r="D29" s="136">
        <v>1002</v>
      </c>
      <c r="E29" s="136">
        <v>1018</v>
      </c>
      <c r="F29" s="85">
        <f t="shared" si="19"/>
        <v>0.22307977183628835</v>
      </c>
      <c r="G29" s="86">
        <f t="shared" si="0"/>
        <v>1.5968063872255467</v>
      </c>
      <c r="H29" s="87">
        <f t="shared" si="1"/>
        <v>16</v>
      </c>
      <c r="J29" s="138">
        <f t="shared" si="2"/>
        <v>1002</v>
      </c>
      <c r="K29" s="138">
        <f t="shared" si="3"/>
      </c>
      <c r="L29" s="138">
        <f t="shared" si="4"/>
      </c>
      <c r="M29" s="138">
        <f t="shared" si="5"/>
      </c>
      <c r="N29" s="138">
        <f t="shared" si="6"/>
      </c>
      <c r="O29" s="138">
        <f t="shared" si="7"/>
        <v>1018</v>
      </c>
      <c r="P29" s="138">
        <f t="shared" si="8"/>
      </c>
      <c r="Q29" s="138">
        <f t="shared" si="9"/>
      </c>
      <c r="R29" s="138">
        <f t="shared" si="10"/>
      </c>
      <c r="S29" s="138">
        <f t="shared" si="11"/>
      </c>
    </row>
    <row r="30" spans="1:19" ht="13.5">
      <c r="A30" s="29">
        <v>4</v>
      </c>
      <c r="B30" s="84">
        <v>209</v>
      </c>
      <c r="C30" s="84" t="s">
        <v>25</v>
      </c>
      <c r="D30" s="136">
        <v>12259</v>
      </c>
      <c r="E30" s="136">
        <v>12390</v>
      </c>
      <c r="F30" s="85">
        <f t="shared" si="19"/>
        <v>2.715086810463274</v>
      </c>
      <c r="G30" s="86">
        <f t="shared" si="0"/>
        <v>1.0686026592707343</v>
      </c>
      <c r="H30" s="87">
        <f t="shared" si="1"/>
        <v>131</v>
      </c>
      <c r="J30" s="138">
        <f t="shared" si="2"/>
      </c>
      <c r="K30" s="138">
        <f t="shared" si="3"/>
      </c>
      <c r="L30" s="138">
        <f t="shared" si="4"/>
      </c>
      <c r="M30" s="138">
        <f t="shared" si="5"/>
        <v>12259</v>
      </c>
      <c r="N30" s="138">
        <f t="shared" si="6"/>
      </c>
      <c r="O30" s="138">
        <f t="shared" si="7"/>
      </c>
      <c r="P30" s="138">
        <f t="shared" si="8"/>
      </c>
      <c r="Q30" s="138">
        <f t="shared" si="9"/>
      </c>
      <c r="R30" s="138">
        <f t="shared" si="10"/>
        <v>12390</v>
      </c>
      <c r="S30" s="138">
        <f t="shared" si="11"/>
      </c>
    </row>
    <row r="31" spans="1:19" ht="13.5">
      <c r="A31" s="29">
        <v>2</v>
      </c>
      <c r="B31" s="84">
        <v>210</v>
      </c>
      <c r="C31" s="84" t="s">
        <v>26</v>
      </c>
      <c r="D31" s="136">
        <v>36110</v>
      </c>
      <c r="E31" s="136">
        <v>36533</v>
      </c>
      <c r="F31" s="85">
        <f t="shared" si="19"/>
        <v>8.005671222490298</v>
      </c>
      <c r="G31" s="86">
        <f t="shared" si="0"/>
        <v>1.171420659097211</v>
      </c>
      <c r="H31" s="87">
        <f t="shared" si="1"/>
        <v>423</v>
      </c>
      <c r="J31" s="138">
        <f t="shared" si="2"/>
      </c>
      <c r="K31" s="138">
        <f t="shared" si="3"/>
        <v>36110</v>
      </c>
      <c r="L31" s="138">
        <f t="shared" si="4"/>
      </c>
      <c r="M31" s="138">
        <f t="shared" si="5"/>
      </c>
      <c r="N31" s="138">
        <f t="shared" si="6"/>
      </c>
      <c r="O31" s="138">
        <f t="shared" si="7"/>
      </c>
      <c r="P31" s="138">
        <f t="shared" si="8"/>
        <v>36533</v>
      </c>
      <c r="Q31" s="138">
        <f t="shared" si="9"/>
      </c>
      <c r="R31" s="138">
        <f t="shared" si="10"/>
      </c>
      <c r="S31" s="138">
        <f t="shared" si="11"/>
      </c>
    </row>
    <row r="32" spans="1:19" ht="13.5">
      <c r="A32" s="29">
        <v>4</v>
      </c>
      <c r="B32" s="84">
        <v>211</v>
      </c>
      <c r="C32" s="84" t="s">
        <v>27</v>
      </c>
      <c r="D32" s="136">
        <v>39865</v>
      </c>
      <c r="E32" s="136">
        <v>40248</v>
      </c>
      <c r="F32" s="85">
        <f t="shared" si="19"/>
        <v>8.819758994957697</v>
      </c>
      <c r="G32" s="86">
        <f t="shared" si="0"/>
        <v>0.9607425059576125</v>
      </c>
      <c r="H32" s="87">
        <f t="shared" si="1"/>
        <v>383</v>
      </c>
      <c r="J32" s="138">
        <f t="shared" si="2"/>
      </c>
      <c r="K32" s="138">
        <f t="shared" si="3"/>
      </c>
      <c r="L32" s="138">
        <f t="shared" si="4"/>
      </c>
      <c r="M32" s="138">
        <f t="shared" si="5"/>
        <v>39865</v>
      </c>
      <c r="N32" s="138">
        <f t="shared" si="6"/>
      </c>
      <c r="O32" s="138">
        <f t="shared" si="7"/>
      </c>
      <c r="P32" s="138">
        <f t="shared" si="8"/>
      </c>
      <c r="Q32" s="138">
        <f t="shared" si="9"/>
      </c>
      <c r="R32" s="138">
        <f t="shared" si="10"/>
        <v>40248</v>
      </c>
      <c r="S32" s="138">
        <f t="shared" si="11"/>
      </c>
    </row>
    <row r="33" spans="1:19" ht="13.5">
      <c r="A33" s="29">
        <v>4</v>
      </c>
      <c r="B33" s="84">
        <v>212</v>
      </c>
      <c r="C33" s="84" t="s">
        <v>28</v>
      </c>
      <c r="D33" s="136">
        <v>11175</v>
      </c>
      <c r="E33" s="136">
        <v>11723</v>
      </c>
      <c r="F33" s="85">
        <f t="shared" si="19"/>
        <v>2.5689235414899887</v>
      </c>
      <c r="G33" s="86">
        <f t="shared" si="0"/>
        <v>4.903803131991058</v>
      </c>
      <c r="H33" s="87">
        <f t="shared" si="1"/>
        <v>548</v>
      </c>
      <c r="J33" s="138">
        <f t="shared" si="2"/>
      </c>
      <c r="K33" s="138">
        <f t="shared" si="3"/>
      </c>
      <c r="L33" s="138">
        <f t="shared" si="4"/>
      </c>
      <c r="M33" s="138">
        <f t="shared" si="5"/>
        <v>11175</v>
      </c>
      <c r="N33" s="138">
        <f t="shared" si="6"/>
      </c>
      <c r="O33" s="138">
        <f t="shared" si="7"/>
      </c>
      <c r="P33" s="138">
        <f t="shared" si="8"/>
      </c>
      <c r="Q33" s="138">
        <f t="shared" si="9"/>
      </c>
      <c r="R33" s="138">
        <f t="shared" si="10"/>
        <v>11723</v>
      </c>
      <c r="S33" s="138">
        <f t="shared" si="11"/>
      </c>
    </row>
    <row r="34" spans="1:19" ht="13.5">
      <c r="A34" s="29">
        <v>4</v>
      </c>
      <c r="B34" s="84">
        <v>213</v>
      </c>
      <c r="C34" s="84" t="s">
        <v>29</v>
      </c>
      <c r="D34" s="136">
        <v>21169</v>
      </c>
      <c r="E34" s="136">
        <v>22984</v>
      </c>
      <c r="F34" s="85">
        <f t="shared" si="19"/>
        <v>5.036606557844059</v>
      </c>
      <c r="G34" s="86">
        <f t="shared" si="0"/>
        <v>8.573857999905531</v>
      </c>
      <c r="H34" s="87">
        <f t="shared" si="1"/>
        <v>1815</v>
      </c>
      <c r="J34" s="138">
        <f t="shared" si="2"/>
      </c>
      <c r="K34" s="138">
        <f t="shared" si="3"/>
      </c>
      <c r="L34" s="138">
        <f t="shared" si="4"/>
      </c>
      <c r="M34" s="138">
        <f t="shared" si="5"/>
        <v>21169</v>
      </c>
      <c r="N34" s="138">
        <f t="shared" si="6"/>
      </c>
      <c r="O34" s="138">
        <f t="shared" si="7"/>
      </c>
      <c r="P34" s="138">
        <f t="shared" si="8"/>
      </c>
      <c r="Q34" s="138">
        <f t="shared" si="9"/>
      </c>
      <c r="R34" s="138">
        <f t="shared" si="10"/>
        <v>22984</v>
      </c>
      <c r="S34" s="138">
        <f t="shared" si="11"/>
      </c>
    </row>
    <row r="35" spans="1:19" ht="13.5">
      <c r="A35" s="29">
        <v>4</v>
      </c>
      <c r="B35" s="84">
        <v>214</v>
      </c>
      <c r="C35" s="84" t="s">
        <v>30</v>
      </c>
      <c r="D35" s="136">
        <v>11560</v>
      </c>
      <c r="E35" s="136">
        <v>11773</v>
      </c>
      <c r="F35" s="85">
        <f t="shared" si="19"/>
        <v>2.5798803082795905</v>
      </c>
      <c r="G35" s="86">
        <f t="shared" si="0"/>
        <v>1.8425605536332101</v>
      </c>
      <c r="H35" s="87">
        <f t="shared" si="1"/>
        <v>213</v>
      </c>
      <c r="J35" s="138">
        <f t="shared" si="2"/>
      </c>
      <c r="K35" s="138">
        <f t="shared" si="3"/>
      </c>
      <c r="L35" s="138">
        <f t="shared" si="4"/>
      </c>
      <c r="M35" s="138">
        <f t="shared" si="5"/>
        <v>11560</v>
      </c>
      <c r="N35" s="138">
        <f t="shared" si="6"/>
      </c>
      <c r="O35" s="138">
        <f t="shared" si="7"/>
      </c>
      <c r="P35" s="138">
        <f t="shared" si="8"/>
      </c>
      <c r="Q35" s="138">
        <f t="shared" si="9"/>
      </c>
      <c r="R35" s="138">
        <f t="shared" si="10"/>
        <v>11773</v>
      </c>
      <c r="S35" s="138">
        <f t="shared" si="11"/>
      </c>
    </row>
    <row r="36" spans="1:19" ht="13.5">
      <c r="A36" s="29">
        <v>2</v>
      </c>
      <c r="B36" s="84">
        <v>215</v>
      </c>
      <c r="C36" s="84" t="s">
        <v>31</v>
      </c>
      <c r="D36" s="136">
        <v>9612</v>
      </c>
      <c r="E36" s="136">
        <v>9589</v>
      </c>
      <c r="F36" s="85">
        <f t="shared" si="19"/>
        <v>2.101288734909793</v>
      </c>
      <c r="G36" s="86">
        <f t="shared" si="0"/>
        <v>-0.23928422804827543</v>
      </c>
      <c r="H36" s="87">
        <f t="shared" si="1"/>
        <v>-23</v>
      </c>
      <c r="J36" s="138">
        <f t="shared" si="2"/>
      </c>
      <c r="K36" s="138">
        <f t="shared" si="3"/>
        <v>9612</v>
      </c>
      <c r="L36" s="138">
        <f t="shared" si="4"/>
      </c>
      <c r="M36" s="138">
        <f t="shared" si="5"/>
      </c>
      <c r="N36" s="138">
        <f t="shared" si="6"/>
      </c>
      <c r="O36" s="138">
        <f t="shared" si="7"/>
      </c>
      <c r="P36" s="138">
        <f t="shared" si="8"/>
        <v>9589</v>
      </c>
      <c r="Q36" s="138">
        <f t="shared" si="9"/>
      </c>
      <c r="R36" s="138">
        <f t="shared" si="10"/>
      </c>
      <c r="S36" s="138">
        <f t="shared" si="11"/>
      </c>
    </row>
    <row r="37" spans="1:19" ht="13.5">
      <c r="A37" s="29">
        <v>4</v>
      </c>
      <c r="B37" s="84">
        <v>216</v>
      </c>
      <c r="C37" s="84" t="s">
        <v>32</v>
      </c>
      <c r="D37" s="136">
        <v>13505</v>
      </c>
      <c r="E37" s="136">
        <v>13937</v>
      </c>
      <c r="F37" s="85">
        <f t="shared" si="19"/>
        <v>3.0540891749335475</v>
      </c>
      <c r="G37" s="86">
        <f t="shared" si="0"/>
        <v>3.198815253609766</v>
      </c>
      <c r="H37" s="87">
        <f t="shared" si="1"/>
        <v>432</v>
      </c>
      <c r="J37" s="138">
        <f t="shared" si="2"/>
      </c>
      <c r="K37" s="138">
        <f t="shared" si="3"/>
      </c>
      <c r="L37" s="138">
        <f t="shared" si="4"/>
      </c>
      <c r="M37" s="138">
        <f t="shared" si="5"/>
        <v>13505</v>
      </c>
      <c r="N37" s="138">
        <f t="shared" si="6"/>
      </c>
      <c r="O37" s="138">
        <f t="shared" si="7"/>
      </c>
      <c r="P37" s="138">
        <f t="shared" si="8"/>
      </c>
      <c r="Q37" s="138">
        <f t="shared" si="9"/>
      </c>
      <c r="R37" s="138">
        <f t="shared" si="10"/>
        <v>13937</v>
      </c>
      <c r="S37" s="138">
        <f t="shared" si="11"/>
      </c>
    </row>
    <row r="38" spans="1:19" ht="13.5">
      <c r="A38" s="29">
        <v>1</v>
      </c>
      <c r="B38" s="84">
        <v>219</v>
      </c>
      <c r="C38" s="84" t="s">
        <v>33</v>
      </c>
      <c r="D38" s="136">
        <v>316</v>
      </c>
      <c r="E38" s="136">
        <v>304</v>
      </c>
      <c r="F38" s="85">
        <f t="shared" si="19"/>
        <v>0.06661714208077767</v>
      </c>
      <c r="G38" s="86">
        <f t="shared" si="0"/>
        <v>-3.797468354430378</v>
      </c>
      <c r="H38" s="87">
        <f t="shared" si="1"/>
        <v>-12</v>
      </c>
      <c r="J38" s="138">
        <f t="shared" si="2"/>
        <v>316</v>
      </c>
      <c r="K38" s="138">
        <f t="shared" si="3"/>
      </c>
      <c r="L38" s="138">
        <f t="shared" si="4"/>
      </c>
      <c r="M38" s="138">
        <f t="shared" si="5"/>
      </c>
      <c r="N38" s="138">
        <f t="shared" si="6"/>
      </c>
      <c r="O38" s="138">
        <f t="shared" si="7"/>
        <v>304</v>
      </c>
      <c r="P38" s="138">
        <f t="shared" si="8"/>
      </c>
      <c r="Q38" s="138">
        <f t="shared" si="9"/>
      </c>
      <c r="R38" s="138">
        <f t="shared" si="10"/>
      </c>
      <c r="S38" s="138">
        <f t="shared" si="11"/>
      </c>
    </row>
    <row r="39" spans="1:19" ht="13.5">
      <c r="A39" s="29">
        <v>2</v>
      </c>
      <c r="B39" s="84">
        <v>220</v>
      </c>
      <c r="C39" s="84" t="s">
        <v>34</v>
      </c>
      <c r="D39" s="136">
        <v>8582</v>
      </c>
      <c r="E39" s="136">
        <v>9249</v>
      </c>
      <c r="F39" s="85">
        <f>E39/E$8*100</f>
        <v>2.0267827207405023</v>
      </c>
      <c r="G39" s="86">
        <f>(E39/D39-1)*100</f>
        <v>7.772081099976691</v>
      </c>
      <c r="H39" s="87">
        <f t="shared" si="1"/>
        <v>667</v>
      </c>
      <c r="J39" s="138">
        <f t="shared" si="2"/>
      </c>
      <c r="K39" s="138">
        <f t="shared" si="3"/>
        <v>8582</v>
      </c>
      <c r="L39" s="138">
        <f t="shared" si="4"/>
      </c>
      <c r="M39" s="138">
        <f t="shared" si="5"/>
      </c>
      <c r="N39" s="138">
        <f t="shared" si="6"/>
      </c>
      <c r="O39" s="138">
        <f t="shared" si="7"/>
      </c>
      <c r="P39" s="138">
        <f t="shared" si="8"/>
        <v>9249</v>
      </c>
      <c r="Q39" s="138">
        <f t="shared" si="9"/>
      </c>
      <c r="R39" s="138">
        <f t="shared" si="10"/>
      </c>
      <c r="S39" s="138">
        <f t="shared" si="11"/>
      </c>
    </row>
    <row r="40" spans="1:19" ht="13.5">
      <c r="A40" s="29">
        <v>5</v>
      </c>
      <c r="B40" s="84">
        <v>221</v>
      </c>
      <c r="C40" s="84" t="s">
        <v>35</v>
      </c>
      <c r="D40" s="136">
        <v>20460</v>
      </c>
      <c r="E40" s="136">
        <v>21188</v>
      </c>
      <c r="F40" s="85">
        <f>E40/E$8*100</f>
        <v>4.64303949476157</v>
      </c>
      <c r="G40" s="86">
        <f>(E40/D40-1)*100</f>
        <v>3.558162267839693</v>
      </c>
      <c r="H40" s="87">
        <f t="shared" si="1"/>
        <v>728</v>
      </c>
      <c r="J40" s="138">
        <f t="shared" si="2"/>
      </c>
      <c r="K40" s="138">
        <f t="shared" si="3"/>
      </c>
      <c r="L40" s="138">
        <f t="shared" si="4"/>
      </c>
      <c r="M40" s="138">
        <f t="shared" si="5"/>
      </c>
      <c r="N40" s="138">
        <f t="shared" si="6"/>
        <v>20460</v>
      </c>
      <c r="O40" s="138">
        <f t="shared" si="7"/>
      </c>
      <c r="P40" s="138">
        <f t="shared" si="8"/>
      </c>
      <c r="Q40" s="138">
        <f t="shared" si="9"/>
      </c>
      <c r="R40" s="138">
        <f t="shared" si="10"/>
      </c>
      <c r="S40" s="138">
        <f t="shared" si="11"/>
        <v>21188</v>
      </c>
    </row>
    <row r="41" spans="1:19" ht="13.5">
      <c r="A41" s="29">
        <v>1</v>
      </c>
      <c r="B41" s="84">
        <v>222</v>
      </c>
      <c r="C41" s="88" t="s">
        <v>99</v>
      </c>
      <c r="D41" s="136">
        <v>1414</v>
      </c>
      <c r="E41" s="136">
        <v>1435</v>
      </c>
      <c r="F41" s="85">
        <f>E41/E$8*100</f>
        <v>0.31445920686156564</v>
      </c>
      <c r="G41" s="86">
        <f>(E41/D41-1)*100</f>
        <v>1.4851485148514865</v>
      </c>
      <c r="H41" s="87">
        <f t="shared" si="1"/>
        <v>21</v>
      </c>
      <c r="J41" s="138">
        <f t="shared" si="2"/>
        <v>1414</v>
      </c>
      <c r="K41" s="138">
        <f t="shared" si="3"/>
      </c>
      <c r="L41" s="138">
        <f t="shared" si="4"/>
      </c>
      <c r="M41" s="138">
        <f t="shared" si="5"/>
      </c>
      <c r="N41" s="138">
        <f t="shared" si="6"/>
      </c>
      <c r="O41" s="138">
        <f t="shared" si="7"/>
        <v>1435</v>
      </c>
      <c r="P41" s="138">
        <f t="shared" si="8"/>
      </c>
      <c r="Q41" s="138">
        <f t="shared" si="9"/>
      </c>
      <c r="R41" s="138">
        <f t="shared" si="10"/>
      </c>
      <c r="S41" s="138">
        <f t="shared" si="11"/>
      </c>
    </row>
    <row r="42" spans="1:19" ht="13.5">
      <c r="A42" s="29">
        <v>4</v>
      </c>
      <c r="B42" s="84">
        <v>223</v>
      </c>
      <c r="C42" s="88" t="s">
        <v>100</v>
      </c>
      <c r="D42" s="136">
        <v>3775</v>
      </c>
      <c r="E42" s="136">
        <v>4299</v>
      </c>
      <c r="F42" s="85">
        <f t="shared" si="19"/>
        <v>0.9420628085699447</v>
      </c>
      <c r="G42" s="86">
        <f aca="true" t="shared" si="20" ref="G42:G47">(E42/D42-1)*100</f>
        <v>13.880794701986755</v>
      </c>
      <c r="H42" s="87">
        <f t="shared" si="1"/>
        <v>524</v>
      </c>
      <c r="J42" s="138">
        <f t="shared" si="2"/>
      </c>
      <c r="K42" s="138">
        <f t="shared" si="3"/>
      </c>
      <c r="L42" s="138">
        <f t="shared" si="4"/>
      </c>
      <c r="M42" s="138">
        <f t="shared" si="5"/>
        <v>3775</v>
      </c>
      <c r="N42" s="138">
        <f t="shared" si="6"/>
      </c>
      <c r="O42" s="138">
        <f t="shared" si="7"/>
      </c>
      <c r="P42" s="138">
        <f t="shared" si="8"/>
      </c>
      <c r="Q42" s="138">
        <f t="shared" si="9"/>
      </c>
      <c r="R42" s="138">
        <f t="shared" si="10"/>
        <v>4299</v>
      </c>
      <c r="S42" s="138">
        <f t="shared" si="11"/>
      </c>
    </row>
    <row r="43" spans="1:19" ht="13.5">
      <c r="A43" s="29">
        <v>4</v>
      </c>
      <c r="B43" s="84">
        <v>224</v>
      </c>
      <c r="C43" s="88" t="s">
        <v>101</v>
      </c>
      <c r="D43" s="136">
        <v>8525</v>
      </c>
      <c r="E43" s="136">
        <v>8911</v>
      </c>
      <c r="F43" s="85">
        <f t="shared" si="19"/>
        <v>1.9527149772427952</v>
      </c>
      <c r="G43" s="86">
        <f t="shared" si="20"/>
        <v>4.527859237536647</v>
      </c>
      <c r="H43" s="87">
        <f t="shared" si="1"/>
        <v>386</v>
      </c>
      <c r="J43" s="138">
        <f t="shared" si="2"/>
      </c>
      <c r="K43" s="138">
        <f t="shared" si="3"/>
      </c>
      <c r="L43" s="138">
        <f t="shared" si="4"/>
      </c>
      <c r="M43" s="138">
        <f t="shared" si="5"/>
        <v>8525</v>
      </c>
      <c r="N43" s="138">
        <f t="shared" si="6"/>
      </c>
      <c r="O43" s="138">
        <f t="shared" si="7"/>
      </c>
      <c r="P43" s="138">
        <f t="shared" si="8"/>
      </c>
      <c r="Q43" s="138">
        <f t="shared" si="9"/>
      </c>
      <c r="R43" s="138">
        <f t="shared" si="10"/>
        <v>8911</v>
      </c>
      <c r="S43" s="138">
        <f t="shared" si="11"/>
      </c>
    </row>
    <row r="44" spans="1:19" ht="13.5">
      <c r="A44" s="29">
        <v>1</v>
      </c>
      <c r="B44" s="84">
        <v>225</v>
      </c>
      <c r="C44" s="88" t="s">
        <v>102</v>
      </c>
      <c r="D44" s="136">
        <v>4615</v>
      </c>
      <c r="E44" s="136">
        <v>3891</v>
      </c>
      <c r="F44" s="85">
        <f t="shared" si="19"/>
        <v>0.8526555915667958</v>
      </c>
      <c r="G44" s="86">
        <f t="shared" si="20"/>
        <v>-15.687973997833149</v>
      </c>
      <c r="H44" s="87">
        <f t="shared" si="1"/>
        <v>-724</v>
      </c>
      <c r="J44" s="138">
        <f t="shared" si="2"/>
        <v>4615</v>
      </c>
      <c r="K44" s="138">
        <f t="shared" si="3"/>
      </c>
      <c r="L44" s="138">
        <f t="shared" si="4"/>
      </c>
      <c r="M44" s="138">
        <f t="shared" si="5"/>
      </c>
      <c r="N44" s="138">
        <f t="shared" si="6"/>
      </c>
      <c r="O44" s="138">
        <f t="shared" si="7"/>
        <v>3891</v>
      </c>
      <c r="P44" s="138">
        <f t="shared" si="8"/>
      </c>
      <c r="Q44" s="138">
        <f t="shared" si="9"/>
      </c>
      <c r="R44" s="138">
        <f t="shared" si="10"/>
      </c>
      <c r="S44" s="138">
        <f t="shared" si="11"/>
      </c>
    </row>
    <row r="45" spans="1:19" ht="13.5">
      <c r="A45" s="29">
        <v>4</v>
      </c>
      <c r="B45" s="84">
        <v>226</v>
      </c>
      <c r="C45" s="88" t="s">
        <v>103</v>
      </c>
      <c r="D45" s="136">
        <v>10923</v>
      </c>
      <c r="E45" s="136">
        <v>12166</v>
      </c>
      <c r="F45" s="85">
        <f t="shared" si="19"/>
        <v>2.666000495245859</v>
      </c>
      <c r="G45" s="86">
        <f t="shared" si="20"/>
        <v>11.379657603222547</v>
      </c>
      <c r="H45" s="87">
        <f t="shared" si="1"/>
        <v>1243</v>
      </c>
      <c r="J45" s="138">
        <f t="shared" si="2"/>
      </c>
      <c r="K45" s="138">
        <f t="shared" si="3"/>
      </c>
      <c r="L45" s="138">
        <f t="shared" si="4"/>
      </c>
      <c r="M45" s="138">
        <f t="shared" si="5"/>
        <v>10923</v>
      </c>
      <c r="N45" s="138">
        <f t="shared" si="6"/>
      </c>
      <c r="O45" s="138">
        <f t="shared" si="7"/>
      </c>
      <c r="P45" s="138">
        <f t="shared" si="8"/>
      </c>
      <c r="Q45" s="138">
        <f t="shared" si="9"/>
      </c>
      <c r="R45" s="138">
        <f t="shared" si="10"/>
        <v>12166</v>
      </c>
      <c r="S45" s="138">
        <f t="shared" si="11"/>
      </c>
    </row>
    <row r="46" spans="1:19" ht="13.5">
      <c r="A46" s="29">
        <v>1</v>
      </c>
      <c r="B46" s="84">
        <v>301</v>
      </c>
      <c r="C46" s="84" t="s">
        <v>36</v>
      </c>
      <c r="D46" s="136">
        <v>67</v>
      </c>
      <c r="E46" s="136">
        <v>66</v>
      </c>
      <c r="F46" s="85">
        <f t="shared" si="19"/>
        <v>0.014462932162274098</v>
      </c>
      <c r="G46" s="86">
        <f t="shared" si="20"/>
        <v>-1.4925373134328401</v>
      </c>
      <c r="H46" s="87">
        <f t="shared" si="1"/>
        <v>-1</v>
      </c>
      <c r="J46" s="138">
        <f t="shared" si="2"/>
        <v>67</v>
      </c>
      <c r="K46" s="138">
        <f t="shared" si="3"/>
      </c>
      <c r="L46" s="138">
        <f t="shared" si="4"/>
      </c>
      <c r="M46" s="138">
        <f t="shared" si="5"/>
      </c>
      <c r="N46" s="138">
        <f t="shared" si="6"/>
      </c>
      <c r="O46" s="138">
        <f t="shared" si="7"/>
        <v>66</v>
      </c>
      <c r="P46" s="138">
        <f t="shared" si="8"/>
      </c>
      <c r="Q46" s="138">
        <f t="shared" si="9"/>
      </c>
      <c r="R46" s="138">
        <f t="shared" si="10"/>
      </c>
      <c r="S46" s="138">
        <f t="shared" si="11"/>
      </c>
    </row>
    <row r="47" spans="1:19" ht="13.5">
      <c r="A47" s="29">
        <v>1</v>
      </c>
      <c r="B47" s="84">
        <v>302</v>
      </c>
      <c r="C47" s="84" t="s">
        <v>37</v>
      </c>
      <c r="D47" s="136">
        <v>177</v>
      </c>
      <c r="E47" s="136">
        <v>185</v>
      </c>
      <c r="F47" s="85">
        <f t="shared" si="19"/>
        <v>0.04054003712152588</v>
      </c>
      <c r="G47" s="86">
        <f t="shared" si="20"/>
        <v>4.519774011299438</v>
      </c>
      <c r="H47" s="87">
        <f t="shared" si="1"/>
        <v>8</v>
      </c>
      <c r="J47" s="138">
        <f t="shared" si="2"/>
        <v>177</v>
      </c>
      <c r="K47" s="138">
        <f t="shared" si="3"/>
      </c>
      <c r="L47" s="138">
        <f t="shared" si="4"/>
      </c>
      <c r="M47" s="138">
        <f t="shared" si="5"/>
      </c>
      <c r="N47" s="138">
        <f t="shared" si="6"/>
      </c>
      <c r="O47" s="138">
        <f t="shared" si="7"/>
        <v>185</v>
      </c>
      <c r="P47" s="138">
        <f t="shared" si="8"/>
      </c>
      <c r="Q47" s="138">
        <f t="shared" si="9"/>
      </c>
      <c r="R47" s="138">
        <f t="shared" si="10"/>
      </c>
      <c r="S47" s="138">
        <f t="shared" si="11"/>
      </c>
    </row>
    <row r="48" spans="1:19" ht="13.5">
      <c r="A48" s="29">
        <v>1</v>
      </c>
      <c r="B48" s="84">
        <v>304</v>
      </c>
      <c r="C48" s="84" t="s">
        <v>38</v>
      </c>
      <c r="D48" s="136">
        <v>145</v>
      </c>
      <c r="E48" s="136">
        <v>150</v>
      </c>
      <c r="F48" s="85">
        <f t="shared" si="19"/>
        <v>0.03287030036880477</v>
      </c>
      <c r="G48" s="86">
        <f>(E48/D48-1)*100</f>
        <v>3.4482758620689724</v>
      </c>
      <c r="H48" s="87">
        <f t="shared" si="1"/>
        <v>5</v>
      </c>
      <c r="J48" s="138">
        <f t="shared" si="2"/>
        <v>145</v>
      </c>
      <c r="K48" s="138">
        <f t="shared" si="3"/>
      </c>
      <c r="L48" s="138">
        <f t="shared" si="4"/>
      </c>
      <c r="M48" s="138">
        <f t="shared" si="5"/>
      </c>
      <c r="N48" s="138">
        <f t="shared" si="6"/>
      </c>
      <c r="O48" s="138">
        <f t="shared" si="7"/>
        <v>150</v>
      </c>
      <c r="P48" s="138">
        <f t="shared" si="8"/>
      </c>
      <c r="Q48" s="138">
        <f t="shared" si="9"/>
      </c>
      <c r="R48" s="138">
        <f t="shared" si="10"/>
      </c>
      <c r="S48" s="138">
        <f t="shared" si="11"/>
      </c>
    </row>
    <row r="49" spans="1:19" ht="13.5">
      <c r="A49" s="29">
        <v>1</v>
      </c>
      <c r="B49" s="84">
        <v>305</v>
      </c>
      <c r="C49" s="84" t="s">
        <v>39</v>
      </c>
      <c r="D49" s="136">
        <v>134</v>
      </c>
      <c r="E49" s="136">
        <v>144</v>
      </c>
      <c r="F49" s="85">
        <f t="shared" si="19"/>
        <v>0.03155548835405258</v>
      </c>
      <c r="G49" s="86">
        <f>(E49/D49-1)*100</f>
        <v>7.462686567164178</v>
      </c>
      <c r="H49" s="87">
        <f t="shared" si="1"/>
        <v>10</v>
      </c>
      <c r="J49" s="138">
        <f t="shared" si="2"/>
        <v>134</v>
      </c>
      <c r="K49" s="138">
        <f t="shared" si="3"/>
      </c>
      <c r="L49" s="138">
        <f t="shared" si="4"/>
      </c>
      <c r="M49" s="138">
        <f t="shared" si="5"/>
      </c>
      <c r="N49" s="138">
        <f t="shared" si="6"/>
      </c>
      <c r="O49" s="138">
        <f t="shared" si="7"/>
        <v>144</v>
      </c>
      <c r="P49" s="138">
        <f t="shared" si="8"/>
      </c>
      <c r="Q49" s="138">
        <f t="shared" si="9"/>
      </c>
      <c r="R49" s="138">
        <f t="shared" si="10"/>
      </c>
      <c r="S49" s="138">
        <f t="shared" si="11"/>
      </c>
    </row>
    <row r="50" spans="1:19" ht="13.5">
      <c r="A50" s="29">
        <v>1</v>
      </c>
      <c r="B50" s="84">
        <v>306</v>
      </c>
      <c r="C50" s="84" t="s">
        <v>40</v>
      </c>
      <c r="D50" s="136">
        <v>514</v>
      </c>
      <c r="E50" s="136">
        <v>594</v>
      </c>
      <c r="F50" s="85">
        <f t="shared" si="19"/>
        <v>0.1301663894604669</v>
      </c>
      <c r="G50" s="86">
        <f>(E50/D50-1)*100</f>
        <v>15.56420233463034</v>
      </c>
      <c r="H50" s="87">
        <f t="shared" si="1"/>
        <v>80</v>
      </c>
      <c r="J50" s="138">
        <f t="shared" si="2"/>
        <v>514</v>
      </c>
      <c r="K50" s="138">
        <f t="shared" si="3"/>
      </c>
      <c r="L50" s="138">
        <f t="shared" si="4"/>
      </c>
      <c r="M50" s="138">
        <f t="shared" si="5"/>
      </c>
      <c r="N50" s="138">
        <f t="shared" si="6"/>
      </c>
      <c r="O50" s="138">
        <f t="shared" si="7"/>
        <v>594</v>
      </c>
      <c r="P50" s="138">
        <f t="shared" si="8"/>
      </c>
      <c r="Q50" s="138">
        <f t="shared" si="9"/>
      </c>
      <c r="R50" s="138">
        <f t="shared" si="10"/>
      </c>
      <c r="S50" s="138">
        <f t="shared" si="11"/>
      </c>
    </row>
    <row r="51" spans="1:19" ht="13.5">
      <c r="A51" s="29">
        <v>2</v>
      </c>
      <c r="B51" s="84">
        <v>325</v>
      </c>
      <c r="C51" s="84" t="s">
        <v>41</v>
      </c>
      <c r="D51" s="136">
        <v>1878</v>
      </c>
      <c r="E51" s="136">
        <v>1892</v>
      </c>
      <c r="F51" s="85">
        <f t="shared" si="19"/>
        <v>0.4146040553185242</v>
      </c>
      <c r="G51" s="86">
        <f>(E51/D51-1)*100</f>
        <v>0.7454739084131967</v>
      </c>
      <c r="H51" s="87">
        <f t="shared" si="1"/>
        <v>14</v>
      </c>
      <c r="J51" s="138">
        <f t="shared" si="2"/>
      </c>
      <c r="K51" s="138">
        <f t="shared" si="3"/>
        <v>1878</v>
      </c>
      <c r="L51" s="138">
        <f t="shared" si="4"/>
      </c>
      <c r="M51" s="138">
        <f t="shared" si="5"/>
      </c>
      <c r="N51" s="138">
        <f t="shared" si="6"/>
      </c>
      <c r="O51" s="138">
        <f t="shared" si="7"/>
      </c>
      <c r="P51" s="138">
        <f t="shared" si="8"/>
        <v>1892</v>
      </c>
      <c r="Q51" s="138">
        <f t="shared" si="9"/>
      </c>
      <c r="R51" s="138">
        <f t="shared" si="10"/>
      </c>
      <c r="S51" s="138">
        <f t="shared" si="11"/>
      </c>
    </row>
    <row r="52" spans="1:19" ht="13.5">
      <c r="A52" s="29">
        <v>2</v>
      </c>
      <c r="B52" s="84">
        <v>341</v>
      </c>
      <c r="C52" s="84" t="s">
        <v>42</v>
      </c>
      <c r="D52" s="136">
        <v>3841</v>
      </c>
      <c r="E52" s="136">
        <v>3918</v>
      </c>
      <c r="F52" s="85">
        <f t="shared" si="19"/>
        <v>0.8585722456331806</v>
      </c>
      <c r="G52" s="86">
        <f>(E52/D52-1)*100</f>
        <v>2.004686279614676</v>
      </c>
      <c r="H52" s="87">
        <f t="shared" si="1"/>
        <v>77</v>
      </c>
      <c r="J52" s="138">
        <f t="shared" si="2"/>
      </c>
      <c r="K52" s="138">
        <f t="shared" si="3"/>
        <v>3841</v>
      </c>
      <c r="L52" s="138">
        <f t="shared" si="4"/>
      </c>
      <c r="M52" s="138">
        <f t="shared" si="5"/>
      </c>
      <c r="N52" s="138">
        <f t="shared" si="6"/>
      </c>
      <c r="O52" s="138">
        <f t="shared" si="7"/>
      </c>
      <c r="P52" s="138">
        <f t="shared" si="8"/>
        <v>3918</v>
      </c>
      <c r="Q52" s="138">
        <f t="shared" si="9"/>
      </c>
      <c r="R52" s="138">
        <f t="shared" si="10"/>
      </c>
      <c r="S52" s="138">
        <f t="shared" si="11"/>
      </c>
    </row>
    <row r="53" spans="1:19" ht="13.5">
      <c r="A53" s="29">
        <v>2</v>
      </c>
      <c r="B53" s="84">
        <v>342</v>
      </c>
      <c r="C53" s="84" t="s">
        <v>43</v>
      </c>
      <c r="D53" s="136">
        <v>6601</v>
      </c>
      <c r="E53" s="136">
        <v>6665</v>
      </c>
      <c r="F53" s="85">
        <f t="shared" si="19"/>
        <v>1.460537013053892</v>
      </c>
      <c r="G53" s="86">
        <f aca="true" t="shared" si="21" ref="G53:G71">(E53/D53-1)*100</f>
        <v>0.9695500681714986</v>
      </c>
      <c r="H53" s="87">
        <f t="shared" si="1"/>
        <v>64</v>
      </c>
      <c r="J53" s="138">
        <f t="shared" si="2"/>
      </c>
      <c r="K53" s="138">
        <f t="shared" si="3"/>
        <v>6601</v>
      </c>
      <c r="L53" s="138">
        <f t="shared" si="4"/>
      </c>
      <c r="M53" s="138">
        <f t="shared" si="5"/>
      </c>
      <c r="N53" s="138">
        <f t="shared" si="6"/>
      </c>
      <c r="O53" s="138">
        <f t="shared" si="7"/>
      </c>
      <c r="P53" s="138">
        <f t="shared" si="8"/>
        <v>6665</v>
      </c>
      <c r="Q53" s="138">
        <f t="shared" si="9"/>
      </c>
      <c r="R53" s="138">
        <f t="shared" si="10"/>
      </c>
      <c r="S53" s="138">
        <f t="shared" si="11"/>
      </c>
    </row>
    <row r="54" spans="1:19" ht="13.5">
      <c r="A54" s="29">
        <v>2</v>
      </c>
      <c r="B54" s="84">
        <v>344</v>
      </c>
      <c r="C54" s="84" t="s">
        <v>44</v>
      </c>
      <c r="D54" s="136">
        <v>2751</v>
      </c>
      <c r="E54" s="136">
        <v>2959</v>
      </c>
      <c r="F54" s="85">
        <f t="shared" si="19"/>
        <v>0.6484214586086221</v>
      </c>
      <c r="G54" s="86">
        <f t="shared" si="21"/>
        <v>7.560886950199919</v>
      </c>
      <c r="H54" s="87">
        <f t="shared" si="1"/>
        <v>208</v>
      </c>
      <c r="J54" s="138">
        <f t="shared" si="2"/>
      </c>
      <c r="K54" s="138">
        <f t="shared" si="3"/>
        <v>2751</v>
      </c>
      <c r="L54" s="138">
        <f t="shared" si="4"/>
      </c>
      <c r="M54" s="138">
        <f t="shared" si="5"/>
      </c>
      <c r="N54" s="138">
        <f t="shared" si="6"/>
      </c>
      <c r="O54" s="138">
        <f t="shared" si="7"/>
      </c>
      <c r="P54" s="138">
        <f t="shared" si="8"/>
        <v>2959</v>
      </c>
      <c r="Q54" s="138">
        <f t="shared" si="9"/>
      </c>
      <c r="R54" s="138">
        <f t="shared" si="10"/>
      </c>
      <c r="S54" s="138">
        <f t="shared" si="11"/>
      </c>
    </row>
    <row r="55" spans="1:19" ht="13.5">
      <c r="A55" s="29">
        <v>2</v>
      </c>
      <c r="B55" s="84">
        <v>361</v>
      </c>
      <c r="C55" s="84" t="s">
        <v>45</v>
      </c>
      <c r="D55" s="136">
        <v>1592</v>
      </c>
      <c r="E55" s="136">
        <v>1598</v>
      </c>
      <c r="F55" s="85">
        <f t="shared" si="19"/>
        <v>0.3501782665956668</v>
      </c>
      <c r="G55" s="86">
        <f t="shared" si="21"/>
        <v>0.37688442211054607</v>
      </c>
      <c r="H55" s="87">
        <f t="shared" si="1"/>
        <v>6</v>
      </c>
      <c r="J55" s="138">
        <f t="shared" si="2"/>
      </c>
      <c r="K55" s="138">
        <f t="shared" si="3"/>
        <v>1592</v>
      </c>
      <c r="L55" s="138">
        <f t="shared" si="4"/>
      </c>
      <c r="M55" s="138">
        <f t="shared" si="5"/>
      </c>
      <c r="N55" s="138">
        <f t="shared" si="6"/>
      </c>
      <c r="O55" s="138">
        <f t="shared" si="7"/>
      </c>
      <c r="P55" s="138">
        <f t="shared" si="8"/>
        <v>1598</v>
      </c>
      <c r="Q55" s="138">
        <f t="shared" si="9"/>
      </c>
      <c r="R55" s="138">
        <f t="shared" si="10"/>
      </c>
      <c r="S55" s="138">
        <f t="shared" si="11"/>
      </c>
    </row>
    <row r="56" spans="1:19" ht="13.5">
      <c r="A56" s="29">
        <v>2</v>
      </c>
      <c r="B56" s="84">
        <v>381</v>
      </c>
      <c r="C56" s="84" t="s">
        <v>46</v>
      </c>
      <c r="D56" s="136">
        <v>2850</v>
      </c>
      <c r="E56" s="136">
        <v>2812</v>
      </c>
      <c r="F56" s="85">
        <f t="shared" si="19"/>
        <v>0.6162085642471935</v>
      </c>
      <c r="G56" s="86">
        <f t="shared" si="21"/>
        <v>-1.3333333333333308</v>
      </c>
      <c r="H56" s="87">
        <f t="shared" si="1"/>
        <v>-38</v>
      </c>
      <c r="J56" s="138">
        <f t="shared" si="2"/>
      </c>
      <c r="K56" s="138">
        <f t="shared" si="3"/>
        <v>2850</v>
      </c>
      <c r="L56" s="138">
        <f t="shared" si="4"/>
      </c>
      <c r="M56" s="138">
        <f t="shared" si="5"/>
      </c>
      <c r="N56" s="138">
        <f t="shared" si="6"/>
      </c>
      <c r="O56" s="138">
        <f t="shared" si="7"/>
      </c>
      <c r="P56" s="138">
        <f t="shared" si="8"/>
        <v>2812</v>
      </c>
      <c r="Q56" s="138">
        <f t="shared" si="9"/>
      </c>
      <c r="R56" s="138">
        <f t="shared" si="10"/>
      </c>
      <c r="S56" s="138">
        <f t="shared" si="11"/>
      </c>
    </row>
    <row r="57" spans="1:19" ht="13.5">
      <c r="A57" s="29">
        <v>3</v>
      </c>
      <c r="B57" s="84">
        <v>383</v>
      </c>
      <c r="C57" s="84" t="s">
        <v>47</v>
      </c>
      <c r="D57" s="136">
        <v>977</v>
      </c>
      <c r="E57" s="136">
        <v>925</v>
      </c>
      <c r="F57" s="85">
        <f t="shared" si="19"/>
        <v>0.20270018560762942</v>
      </c>
      <c r="G57" s="86">
        <f t="shared" si="21"/>
        <v>-5.322415557830096</v>
      </c>
      <c r="H57" s="87">
        <f t="shared" si="1"/>
        <v>-52</v>
      </c>
      <c r="J57" s="138">
        <f t="shared" si="2"/>
      </c>
      <c r="K57" s="138">
        <f t="shared" si="3"/>
      </c>
      <c r="L57" s="138">
        <f t="shared" si="4"/>
        <v>977</v>
      </c>
      <c r="M57" s="138">
        <f t="shared" si="5"/>
      </c>
      <c r="N57" s="138">
        <f t="shared" si="6"/>
      </c>
      <c r="O57" s="138">
        <f t="shared" si="7"/>
      </c>
      <c r="P57" s="138">
        <f t="shared" si="8"/>
      </c>
      <c r="Q57" s="138">
        <f t="shared" si="9"/>
        <v>925</v>
      </c>
      <c r="R57" s="138">
        <f t="shared" si="10"/>
      </c>
      <c r="S57" s="138">
        <f t="shared" si="11"/>
      </c>
    </row>
    <row r="58" spans="1:19" ht="13.5">
      <c r="A58" s="29">
        <v>4</v>
      </c>
      <c r="B58" s="84">
        <v>401</v>
      </c>
      <c r="C58" s="84" t="s">
        <v>48</v>
      </c>
      <c r="D58" s="136">
        <v>1656</v>
      </c>
      <c r="E58" s="136">
        <v>1667</v>
      </c>
      <c r="F58" s="85">
        <f t="shared" si="19"/>
        <v>0.365298604765317</v>
      </c>
      <c r="G58" s="86">
        <f t="shared" si="21"/>
        <v>0.6642512077294604</v>
      </c>
      <c r="H58" s="87">
        <f t="shared" si="1"/>
        <v>11</v>
      </c>
      <c r="J58" s="138">
        <f t="shared" si="2"/>
      </c>
      <c r="K58" s="138">
        <f t="shared" si="3"/>
      </c>
      <c r="L58" s="138">
        <f t="shared" si="4"/>
      </c>
      <c r="M58" s="138">
        <f t="shared" si="5"/>
        <v>1656</v>
      </c>
      <c r="N58" s="138">
        <f t="shared" si="6"/>
      </c>
      <c r="O58" s="138">
        <f t="shared" si="7"/>
      </c>
      <c r="P58" s="138">
        <f t="shared" si="8"/>
      </c>
      <c r="Q58" s="138">
        <f t="shared" si="9"/>
      </c>
      <c r="R58" s="138">
        <f t="shared" si="10"/>
        <v>1667</v>
      </c>
      <c r="S58" s="138">
        <f t="shared" si="11"/>
      </c>
    </row>
    <row r="59" spans="1:19" ht="13.5">
      <c r="A59" s="29">
        <v>4</v>
      </c>
      <c r="B59" s="84">
        <v>402</v>
      </c>
      <c r="C59" s="84" t="s">
        <v>49</v>
      </c>
      <c r="D59" s="136">
        <v>6088</v>
      </c>
      <c r="E59" s="136">
        <v>6494</v>
      </c>
      <c r="F59" s="85">
        <f t="shared" si="19"/>
        <v>1.4230648706334545</v>
      </c>
      <c r="G59" s="86">
        <f t="shared" si="21"/>
        <v>6.668856767411291</v>
      </c>
      <c r="H59" s="87">
        <f t="shared" si="1"/>
        <v>406</v>
      </c>
      <c r="J59" s="138">
        <f t="shared" si="2"/>
      </c>
      <c r="K59" s="138">
        <f t="shared" si="3"/>
      </c>
      <c r="L59" s="138">
        <f t="shared" si="4"/>
      </c>
      <c r="M59" s="138">
        <f t="shared" si="5"/>
        <v>6088</v>
      </c>
      <c r="N59" s="138">
        <f t="shared" si="6"/>
      </c>
      <c r="O59" s="138">
        <f t="shared" si="7"/>
      </c>
      <c r="P59" s="138">
        <f t="shared" si="8"/>
      </c>
      <c r="Q59" s="138">
        <f t="shared" si="9"/>
      </c>
      <c r="R59" s="138">
        <f t="shared" si="10"/>
        <v>6494</v>
      </c>
      <c r="S59" s="138">
        <f t="shared" si="11"/>
      </c>
    </row>
    <row r="60" spans="1:19" ht="13.5">
      <c r="A60" s="29">
        <v>4</v>
      </c>
      <c r="B60" s="84">
        <v>424</v>
      </c>
      <c r="C60" s="84" t="s">
        <v>50</v>
      </c>
      <c r="D60" s="136">
        <v>7698</v>
      </c>
      <c r="E60" s="136">
        <v>8276</v>
      </c>
      <c r="F60" s="85">
        <f t="shared" si="19"/>
        <v>1.813564039014855</v>
      </c>
      <c r="G60" s="86">
        <f t="shared" si="21"/>
        <v>7.508443751623806</v>
      </c>
      <c r="H60" s="87">
        <f t="shared" si="1"/>
        <v>578</v>
      </c>
      <c r="J60" s="138">
        <f t="shared" si="2"/>
      </c>
      <c r="K60" s="138">
        <f t="shared" si="3"/>
      </c>
      <c r="L60" s="138">
        <f t="shared" si="4"/>
      </c>
      <c r="M60" s="138">
        <f t="shared" si="5"/>
        <v>7698</v>
      </c>
      <c r="N60" s="138">
        <f t="shared" si="6"/>
      </c>
      <c r="O60" s="138">
        <f t="shared" si="7"/>
      </c>
      <c r="P60" s="138">
        <f t="shared" si="8"/>
      </c>
      <c r="Q60" s="138">
        <f t="shared" si="9"/>
      </c>
      <c r="R60" s="138">
        <f t="shared" si="10"/>
        <v>8276</v>
      </c>
      <c r="S60" s="138">
        <f t="shared" si="11"/>
      </c>
    </row>
    <row r="61" spans="1:19" ht="13.5">
      <c r="A61" s="29">
        <v>4</v>
      </c>
      <c r="B61" s="84">
        <v>426</v>
      </c>
      <c r="C61" s="84" t="s">
        <v>51</v>
      </c>
      <c r="D61" s="136">
        <v>632</v>
      </c>
      <c r="E61" s="136">
        <v>611</v>
      </c>
      <c r="F61" s="85">
        <f t="shared" si="19"/>
        <v>0.13389169016893143</v>
      </c>
      <c r="G61" s="86">
        <f t="shared" si="21"/>
        <v>-3.322784810126578</v>
      </c>
      <c r="H61" s="87">
        <f t="shared" si="1"/>
        <v>-21</v>
      </c>
      <c r="J61" s="138">
        <f t="shared" si="2"/>
      </c>
      <c r="K61" s="138">
        <f t="shared" si="3"/>
      </c>
      <c r="L61" s="138">
        <f t="shared" si="4"/>
      </c>
      <c r="M61" s="138">
        <f t="shared" si="5"/>
        <v>632</v>
      </c>
      <c r="N61" s="138">
        <f t="shared" si="6"/>
      </c>
      <c r="O61" s="138">
        <f t="shared" si="7"/>
      </c>
      <c r="P61" s="138">
        <f t="shared" si="8"/>
      </c>
      <c r="Q61" s="138">
        <f t="shared" si="9"/>
      </c>
      <c r="R61" s="138">
        <f t="shared" si="10"/>
        <v>611</v>
      </c>
      <c r="S61" s="138">
        <f t="shared" si="11"/>
      </c>
    </row>
    <row r="62" spans="1:19" ht="13.5">
      <c r="A62" s="29">
        <v>4</v>
      </c>
      <c r="B62" s="84">
        <v>429</v>
      </c>
      <c r="C62" s="88" t="s">
        <v>107</v>
      </c>
      <c r="D62" s="136">
        <v>699</v>
      </c>
      <c r="E62" s="136">
        <v>664</v>
      </c>
      <c r="F62" s="85">
        <f t="shared" si="19"/>
        <v>0.14550586296590912</v>
      </c>
      <c r="G62" s="86">
        <f t="shared" si="21"/>
        <v>-5.007153075822601</v>
      </c>
      <c r="H62" s="87">
        <f t="shared" si="1"/>
        <v>-35</v>
      </c>
      <c r="J62" s="138">
        <f t="shared" si="2"/>
      </c>
      <c r="K62" s="138">
        <f t="shared" si="3"/>
      </c>
      <c r="L62" s="138">
        <f t="shared" si="4"/>
      </c>
      <c r="M62" s="138">
        <f t="shared" si="5"/>
        <v>699</v>
      </c>
      <c r="N62" s="138">
        <f t="shared" si="6"/>
      </c>
      <c r="O62" s="138">
        <f t="shared" si="7"/>
      </c>
      <c r="P62" s="138">
        <f t="shared" si="8"/>
      </c>
      <c r="Q62" s="138">
        <f t="shared" si="9"/>
      </c>
      <c r="R62" s="138">
        <f t="shared" si="10"/>
        <v>664</v>
      </c>
      <c r="S62" s="138">
        <f t="shared" si="11"/>
      </c>
    </row>
    <row r="63" spans="1:19" ht="13.5">
      <c r="A63" s="29">
        <v>4</v>
      </c>
      <c r="B63" s="84">
        <v>461</v>
      </c>
      <c r="C63" s="84" t="s">
        <v>52</v>
      </c>
      <c r="D63" s="136">
        <v>3652</v>
      </c>
      <c r="E63" s="136">
        <v>4194</v>
      </c>
      <c r="F63" s="85">
        <f t="shared" si="19"/>
        <v>0.9190535983117815</v>
      </c>
      <c r="G63" s="86">
        <f t="shared" si="21"/>
        <v>14.841182913472073</v>
      </c>
      <c r="H63" s="87">
        <f t="shared" si="1"/>
        <v>542</v>
      </c>
      <c r="J63" s="138">
        <f t="shared" si="2"/>
      </c>
      <c r="K63" s="138">
        <f t="shared" si="3"/>
      </c>
      <c r="L63" s="138">
        <f t="shared" si="4"/>
      </c>
      <c r="M63" s="138">
        <f t="shared" si="5"/>
        <v>3652</v>
      </c>
      <c r="N63" s="138">
        <f t="shared" si="6"/>
      </c>
      <c r="O63" s="138">
        <f t="shared" si="7"/>
      </c>
      <c r="P63" s="138">
        <f t="shared" si="8"/>
      </c>
      <c r="Q63" s="138">
        <f t="shared" si="9"/>
      </c>
      <c r="R63" s="138">
        <f t="shared" si="10"/>
        <v>4194</v>
      </c>
      <c r="S63" s="138">
        <f t="shared" si="11"/>
      </c>
    </row>
    <row r="64" spans="1:19" ht="13.5">
      <c r="A64" s="29">
        <v>5</v>
      </c>
      <c r="B64" s="84">
        <v>503</v>
      </c>
      <c r="C64" s="84" t="s">
        <v>53</v>
      </c>
      <c r="D64" s="136">
        <v>2415</v>
      </c>
      <c r="E64" s="136">
        <v>2528</v>
      </c>
      <c r="F64" s="85">
        <f t="shared" si="19"/>
        <v>0.5539741288822564</v>
      </c>
      <c r="G64" s="86">
        <f t="shared" si="21"/>
        <v>4.6790890269151175</v>
      </c>
      <c r="H64" s="87">
        <f t="shared" si="1"/>
        <v>113</v>
      </c>
      <c r="J64" s="138">
        <f t="shared" si="2"/>
      </c>
      <c r="K64" s="138">
        <f t="shared" si="3"/>
      </c>
      <c r="L64" s="138">
        <f t="shared" si="4"/>
      </c>
      <c r="M64" s="138">
        <f t="shared" si="5"/>
      </c>
      <c r="N64" s="138">
        <f t="shared" si="6"/>
        <v>2415</v>
      </c>
      <c r="O64" s="138">
        <f t="shared" si="7"/>
      </c>
      <c r="P64" s="138">
        <f t="shared" si="8"/>
      </c>
      <c r="Q64" s="138">
        <f t="shared" si="9"/>
      </c>
      <c r="R64" s="138">
        <f t="shared" si="10"/>
      </c>
      <c r="S64" s="138">
        <f t="shared" si="11"/>
        <v>2528</v>
      </c>
    </row>
    <row r="65" spans="3:19" ht="13.5">
      <c r="C65" s="120"/>
      <c r="D65" s="121" t="s">
        <v>126</v>
      </c>
      <c r="E65" s="129" t="s">
        <v>127</v>
      </c>
      <c r="F65" s="85"/>
      <c r="G65" s="86"/>
      <c r="H65" s="87"/>
      <c r="J65" s="29">
        <f>SUM(J13:J64)</f>
        <v>8764</v>
      </c>
      <c r="K65" s="29">
        <f>SUM(K13:K64)</f>
        <v>120366</v>
      </c>
      <c r="L65" s="29">
        <f>SUM(L17:L64)+L13</f>
        <v>49706</v>
      </c>
      <c r="M65" s="29">
        <f>SUM(M13:M64)</f>
        <v>153181</v>
      </c>
      <c r="N65" s="29">
        <f>SUM(N13:N64)</f>
        <v>114931</v>
      </c>
      <c r="O65" s="29">
        <f>SUM(O13:O64)</f>
        <v>8161</v>
      </c>
      <c r="P65" s="29">
        <f>SUM(P13:P64)</f>
        <v>123310</v>
      </c>
      <c r="Q65" s="29">
        <f>SUM(Q17:Q64)+Q13</f>
        <v>49208</v>
      </c>
      <c r="R65" s="29">
        <f>SUM(R13:R64)</f>
        <v>160337</v>
      </c>
      <c r="S65" s="29">
        <f>SUM(S18:S64)</f>
        <v>115323</v>
      </c>
    </row>
    <row r="66" spans="3:8" ht="13.5">
      <c r="C66" s="122" t="s">
        <v>115</v>
      </c>
      <c r="D66" s="123">
        <f>J65</f>
        <v>8764</v>
      </c>
      <c r="E66" s="130">
        <f>O65</f>
        <v>8161</v>
      </c>
      <c r="F66" s="85">
        <f t="shared" si="19"/>
        <v>1.7883634753987714</v>
      </c>
      <c r="G66" s="86">
        <f t="shared" si="21"/>
        <v>-6.88041989958923</v>
      </c>
      <c r="H66" s="87">
        <f t="shared" si="1"/>
        <v>-603</v>
      </c>
    </row>
    <row r="67" spans="3:8" ht="13.5">
      <c r="C67" s="122" t="s">
        <v>94</v>
      </c>
      <c r="D67" s="125">
        <f>K65</f>
        <v>120366</v>
      </c>
      <c r="E67" s="130">
        <f>P65</f>
        <v>123310</v>
      </c>
      <c r="F67" s="85">
        <f t="shared" si="19"/>
        <v>27.021578256515443</v>
      </c>
      <c r="G67" s="86">
        <f t="shared" si="21"/>
        <v>2.445873419404143</v>
      </c>
      <c r="H67" s="87">
        <f t="shared" si="1"/>
        <v>2944</v>
      </c>
    </row>
    <row r="68" spans="3:8" ht="13.5">
      <c r="C68" s="122" t="s">
        <v>95</v>
      </c>
      <c r="D68" s="125">
        <f>L65</f>
        <v>49706</v>
      </c>
      <c r="E68" s="130">
        <f>Q65</f>
        <v>49208</v>
      </c>
      <c r="F68" s="85">
        <f t="shared" si="19"/>
        <v>10.783211603654301</v>
      </c>
      <c r="G68" s="86">
        <f t="shared" si="21"/>
        <v>-1.0018911197843372</v>
      </c>
      <c r="H68" s="87">
        <f t="shared" si="1"/>
        <v>-498</v>
      </c>
    </row>
    <row r="69" spans="3:8" ht="13.5">
      <c r="C69" s="122" t="s">
        <v>116</v>
      </c>
      <c r="D69" s="125">
        <f>M65</f>
        <v>153181</v>
      </c>
      <c r="E69" s="130">
        <f>R65</f>
        <v>160337</v>
      </c>
      <c r="F69" s="85">
        <f t="shared" si="19"/>
        <v>35.135502334887</v>
      </c>
      <c r="G69" s="86">
        <f t="shared" si="21"/>
        <v>4.671597652450377</v>
      </c>
      <c r="H69" s="87">
        <f t="shared" si="1"/>
        <v>7156</v>
      </c>
    </row>
    <row r="70" spans="3:8" ht="13.5">
      <c r="C70" s="122" t="s">
        <v>96</v>
      </c>
      <c r="D70" s="125">
        <f>N65</f>
        <v>114931</v>
      </c>
      <c r="E70" s="130">
        <f>S65</f>
        <v>115323</v>
      </c>
      <c r="F70" s="85">
        <f t="shared" si="19"/>
        <v>25.271344329544483</v>
      </c>
      <c r="G70" s="86">
        <f t="shared" si="21"/>
        <v>0.34107420974323066</v>
      </c>
      <c r="H70" s="87">
        <f t="shared" si="1"/>
        <v>392</v>
      </c>
    </row>
    <row r="71" spans="3:8" ht="13.5">
      <c r="C71" s="148" t="s">
        <v>137</v>
      </c>
      <c r="D71" s="127">
        <f>SUM(D66:D70)</f>
        <v>446948</v>
      </c>
      <c r="E71" s="131">
        <f>SUM(E66:E70)</f>
        <v>456339</v>
      </c>
      <c r="F71" s="85">
        <f t="shared" si="19"/>
        <v>100</v>
      </c>
      <c r="G71" s="86">
        <f t="shared" si="21"/>
        <v>2.1011392824221264</v>
      </c>
      <c r="H71" s="87">
        <f t="shared" si="1"/>
        <v>9391</v>
      </c>
    </row>
    <row r="74" spans="1:5" ht="13.5">
      <c r="A74" s="44"/>
      <c r="D74" s="46"/>
      <c r="E74" s="46"/>
    </row>
    <row r="75" ht="13.5">
      <c r="A75" s="44" t="s">
        <v>123</v>
      </c>
    </row>
    <row r="76" spans="1:10" ht="13.5">
      <c r="A76" s="140">
        <v>4</v>
      </c>
      <c r="B76" s="140">
        <v>213</v>
      </c>
      <c r="C76" s="140" t="s">
        <v>29</v>
      </c>
      <c r="D76" s="145">
        <v>21169</v>
      </c>
      <c r="E76" s="145">
        <v>22984</v>
      </c>
      <c r="F76" s="142">
        <v>5.036606557844059</v>
      </c>
      <c r="G76" s="143">
        <v>8.573857999905531</v>
      </c>
      <c r="H76" s="144">
        <v>1815</v>
      </c>
      <c r="J76" s="44" t="s">
        <v>152</v>
      </c>
    </row>
    <row r="77" spans="1:8" ht="13.5">
      <c r="A77" s="140">
        <v>4</v>
      </c>
      <c r="B77" s="140">
        <v>226</v>
      </c>
      <c r="C77" s="140" t="s">
        <v>103</v>
      </c>
      <c r="D77" s="145">
        <v>10923</v>
      </c>
      <c r="E77" s="145">
        <v>12166</v>
      </c>
      <c r="F77" s="142">
        <v>2.666000495245859</v>
      </c>
      <c r="G77" s="143">
        <v>11.379657603222547</v>
      </c>
      <c r="H77" s="144">
        <v>1243</v>
      </c>
    </row>
    <row r="78" spans="1:10" ht="13.5">
      <c r="A78" s="140">
        <v>2</v>
      </c>
      <c r="B78" s="140">
        <v>207</v>
      </c>
      <c r="C78" s="140" t="s">
        <v>23</v>
      </c>
      <c r="D78" s="145">
        <v>17747</v>
      </c>
      <c r="E78" s="145">
        <v>18745</v>
      </c>
      <c r="F78" s="142">
        <v>4.107691869421636</v>
      </c>
      <c r="G78" s="143">
        <v>5.623485659548089</v>
      </c>
      <c r="H78" s="144">
        <v>998</v>
      </c>
      <c r="J78" s="44" t="s">
        <v>153</v>
      </c>
    </row>
    <row r="79" spans="1:8" ht="13.5">
      <c r="A79" s="140">
        <v>5</v>
      </c>
      <c r="B79" s="140">
        <v>221</v>
      </c>
      <c r="C79" s="140" t="s">
        <v>35</v>
      </c>
      <c r="D79" s="145">
        <v>20460</v>
      </c>
      <c r="E79" s="145">
        <v>21188</v>
      </c>
      <c r="F79" s="142">
        <v>4.64303949476157</v>
      </c>
      <c r="G79" s="143">
        <v>3.558162267839693</v>
      </c>
      <c r="H79" s="144">
        <v>728</v>
      </c>
    </row>
    <row r="80" spans="1:10" ht="13.5">
      <c r="A80" s="140">
        <v>2</v>
      </c>
      <c r="B80" s="140">
        <v>220</v>
      </c>
      <c r="C80" s="140" t="s">
        <v>34</v>
      </c>
      <c r="D80" s="145">
        <v>8582</v>
      </c>
      <c r="E80" s="145">
        <v>9249</v>
      </c>
      <c r="F80" s="142">
        <v>2.0267827207405023</v>
      </c>
      <c r="G80" s="143">
        <v>7.772081099976691</v>
      </c>
      <c r="H80" s="144">
        <v>667</v>
      </c>
      <c r="J80" s="44" t="s">
        <v>154</v>
      </c>
    </row>
    <row r="81" spans="1:8" ht="13.5">
      <c r="A81" s="140">
        <v>4</v>
      </c>
      <c r="B81" s="140">
        <v>424</v>
      </c>
      <c r="C81" s="140" t="s">
        <v>50</v>
      </c>
      <c r="D81" s="145">
        <v>7698</v>
      </c>
      <c r="E81" s="145">
        <v>8276</v>
      </c>
      <c r="F81" s="142">
        <v>1.813564039014855</v>
      </c>
      <c r="G81" s="143">
        <v>7.508443751623806</v>
      </c>
      <c r="H81" s="144">
        <v>578</v>
      </c>
    </row>
    <row r="82" spans="1:8" ht="13.5">
      <c r="A82" s="140">
        <v>4</v>
      </c>
      <c r="B82" s="140">
        <v>212</v>
      </c>
      <c r="C82" s="140" t="s">
        <v>28</v>
      </c>
      <c r="D82" s="145">
        <v>11175</v>
      </c>
      <c r="E82" s="145">
        <v>11723</v>
      </c>
      <c r="F82" s="142">
        <v>2.5689235414899887</v>
      </c>
      <c r="G82" s="143">
        <v>4.903803131991058</v>
      </c>
      <c r="H82" s="144">
        <v>548</v>
      </c>
    </row>
    <row r="83" spans="1:8" ht="13.5">
      <c r="A83" s="140">
        <v>4</v>
      </c>
      <c r="B83" s="140">
        <v>461</v>
      </c>
      <c r="C83" s="140" t="s">
        <v>52</v>
      </c>
      <c r="D83" s="145">
        <v>3652</v>
      </c>
      <c r="E83" s="145">
        <v>4194</v>
      </c>
      <c r="F83" s="142">
        <v>0.9190535983117815</v>
      </c>
      <c r="G83" s="143">
        <v>14.841182913472073</v>
      </c>
      <c r="H83" s="144">
        <v>542</v>
      </c>
    </row>
    <row r="84" spans="1:8" ht="13.5">
      <c r="A84" s="140">
        <v>4</v>
      </c>
      <c r="B84" s="140">
        <v>223</v>
      </c>
      <c r="C84" s="140" t="s">
        <v>100</v>
      </c>
      <c r="D84" s="145">
        <v>3775</v>
      </c>
      <c r="E84" s="145">
        <v>4299</v>
      </c>
      <c r="F84" s="142">
        <v>0.9420628085699447</v>
      </c>
      <c r="G84" s="143">
        <v>13.880794701986755</v>
      </c>
      <c r="H84" s="144">
        <v>524</v>
      </c>
    </row>
    <row r="85" spans="1:8" ht="13.5">
      <c r="A85" s="140">
        <v>4</v>
      </c>
      <c r="B85" s="140">
        <v>216</v>
      </c>
      <c r="C85" s="140" t="s">
        <v>32</v>
      </c>
      <c r="D85" s="145">
        <v>13505</v>
      </c>
      <c r="E85" s="145">
        <v>13937</v>
      </c>
      <c r="F85" s="142">
        <v>3.0540891749335475</v>
      </c>
      <c r="G85" s="143">
        <v>3.198815253609766</v>
      </c>
      <c r="H85" s="144">
        <v>432</v>
      </c>
    </row>
    <row r="86" spans="1:8" ht="13.5">
      <c r="A86" s="140">
        <v>2</v>
      </c>
      <c r="B86" s="140">
        <v>210</v>
      </c>
      <c r="C86" s="140" t="s">
        <v>26</v>
      </c>
      <c r="D86" s="145">
        <v>36110</v>
      </c>
      <c r="E86" s="145">
        <v>36533</v>
      </c>
      <c r="F86" s="142">
        <v>8.005671222490298</v>
      </c>
      <c r="G86" s="143">
        <v>1.171420659097211</v>
      </c>
      <c r="H86" s="144">
        <v>423</v>
      </c>
    </row>
    <row r="87" spans="1:8" ht="13.5">
      <c r="A87" s="140">
        <v>4</v>
      </c>
      <c r="B87" s="140">
        <v>402</v>
      </c>
      <c r="C87" s="140" t="s">
        <v>49</v>
      </c>
      <c r="D87" s="145">
        <v>6088</v>
      </c>
      <c r="E87" s="145">
        <v>6494</v>
      </c>
      <c r="F87" s="142">
        <v>1.4230648706334545</v>
      </c>
      <c r="G87" s="143">
        <v>6.668856767411291</v>
      </c>
      <c r="H87" s="144">
        <v>406</v>
      </c>
    </row>
    <row r="88" spans="1:8" ht="13.5">
      <c r="A88" s="140">
        <v>2</v>
      </c>
      <c r="B88" s="140">
        <v>206</v>
      </c>
      <c r="C88" s="140" t="s">
        <v>22</v>
      </c>
      <c r="D88" s="145">
        <v>7984</v>
      </c>
      <c r="E88" s="145">
        <v>8380</v>
      </c>
      <c r="F88" s="142">
        <v>1.8363541139372264</v>
      </c>
      <c r="G88" s="143">
        <v>4.959919839679361</v>
      </c>
      <c r="H88" s="144">
        <v>396</v>
      </c>
    </row>
    <row r="89" spans="1:8" ht="13.5">
      <c r="A89" s="140">
        <v>4</v>
      </c>
      <c r="B89" s="140">
        <v>224</v>
      </c>
      <c r="C89" s="140" t="s">
        <v>101</v>
      </c>
      <c r="D89" s="145">
        <v>8525</v>
      </c>
      <c r="E89" s="145">
        <v>8911</v>
      </c>
      <c r="F89" s="142">
        <v>1.9527149772427952</v>
      </c>
      <c r="G89" s="143">
        <v>4.527859237536647</v>
      </c>
      <c r="H89" s="144">
        <v>386</v>
      </c>
    </row>
    <row r="90" spans="1:8" ht="13.5">
      <c r="A90" s="140">
        <v>4</v>
      </c>
      <c r="B90" s="140">
        <v>211</v>
      </c>
      <c r="C90" s="140" t="s">
        <v>27</v>
      </c>
      <c r="D90" s="145">
        <v>39865</v>
      </c>
      <c r="E90" s="145">
        <v>40248</v>
      </c>
      <c r="F90" s="142">
        <v>8.819758994957697</v>
      </c>
      <c r="G90" s="143">
        <v>0.9607425059576125</v>
      </c>
      <c r="H90" s="144">
        <v>383</v>
      </c>
    </row>
    <row r="91" spans="1:8" ht="13.5">
      <c r="A91" s="140">
        <v>4</v>
      </c>
      <c r="B91" s="140">
        <v>214</v>
      </c>
      <c r="C91" s="140" t="s">
        <v>30</v>
      </c>
      <c r="D91" s="145">
        <v>11560</v>
      </c>
      <c r="E91" s="145">
        <v>11773</v>
      </c>
      <c r="F91" s="142">
        <v>2.5798803082795905</v>
      </c>
      <c r="G91" s="143">
        <v>1.8425605536332101</v>
      </c>
      <c r="H91" s="144">
        <v>213</v>
      </c>
    </row>
    <row r="92" spans="1:8" ht="13.5">
      <c r="A92" s="140">
        <v>2</v>
      </c>
      <c r="B92" s="140">
        <v>344</v>
      </c>
      <c r="C92" s="140" t="s">
        <v>44</v>
      </c>
      <c r="D92" s="145">
        <v>2751</v>
      </c>
      <c r="E92" s="145">
        <v>2959</v>
      </c>
      <c r="F92" s="142">
        <v>0.6484214586086221</v>
      </c>
      <c r="G92" s="143">
        <v>7.560886950199919</v>
      </c>
      <c r="H92" s="144">
        <v>208</v>
      </c>
    </row>
    <row r="93" spans="1:8" ht="13.5">
      <c r="A93" s="140">
        <v>2</v>
      </c>
      <c r="B93" s="140">
        <v>203</v>
      </c>
      <c r="C93" s="140" t="s">
        <v>20</v>
      </c>
      <c r="D93" s="145">
        <v>20818</v>
      </c>
      <c r="E93" s="145">
        <v>20970</v>
      </c>
      <c r="F93" s="142">
        <v>4.595267991558907</v>
      </c>
      <c r="G93" s="143">
        <v>0.7301373811124945</v>
      </c>
      <c r="H93" s="144">
        <v>152</v>
      </c>
    </row>
    <row r="94" spans="1:8" ht="13.5">
      <c r="A94" s="140">
        <v>4</v>
      </c>
      <c r="B94" s="140">
        <v>209</v>
      </c>
      <c r="C94" s="140" t="s">
        <v>25</v>
      </c>
      <c r="D94" s="145">
        <v>12259</v>
      </c>
      <c r="E94" s="145">
        <v>12390</v>
      </c>
      <c r="F94" s="142">
        <v>2.715086810463274</v>
      </c>
      <c r="G94" s="143">
        <v>1.0686026592707343</v>
      </c>
      <c r="H94" s="144">
        <v>131</v>
      </c>
    </row>
    <row r="95" spans="1:8" ht="13.5">
      <c r="A95" s="140">
        <v>5</v>
      </c>
      <c r="B95" s="140">
        <v>503</v>
      </c>
      <c r="C95" s="140" t="s">
        <v>53</v>
      </c>
      <c r="D95" s="145">
        <v>2415</v>
      </c>
      <c r="E95" s="145">
        <v>2528</v>
      </c>
      <c r="F95" s="142">
        <v>0.5539741288822564</v>
      </c>
      <c r="G95" s="143">
        <v>4.6790890269151175</v>
      </c>
      <c r="H95" s="144">
        <v>113</v>
      </c>
    </row>
    <row r="96" spans="1:8" ht="13.5">
      <c r="A96" s="140">
        <v>1</v>
      </c>
      <c r="B96" s="140">
        <v>306</v>
      </c>
      <c r="C96" s="140" t="s">
        <v>40</v>
      </c>
      <c r="D96" s="145">
        <v>514</v>
      </c>
      <c r="E96" s="145">
        <v>594</v>
      </c>
      <c r="F96" s="142">
        <v>0.1301663894604669</v>
      </c>
      <c r="G96" s="143">
        <v>15.56420233463034</v>
      </c>
      <c r="H96" s="144">
        <v>80</v>
      </c>
    </row>
    <row r="97" spans="1:8" ht="13.5">
      <c r="A97" s="140">
        <v>2</v>
      </c>
      <c r="B97" s="140">
        <v>341</v>
      </c>
      <c r="C97" s="140" t="s">
        <v>42</v>
      </c>
      <c r="D97" s="145">
        <v>3841</v>
      </c>
      <c r="E97" s="145">
        <v>3918</v>
      </c>
      <c r="F97" s="142">
        <v>0.8585722456331806</v>
      </c>
      <c r="G97" s="143">
        <v>2.004686279614676</v>
      </c>
      <c r="H97" s="144">
        <v>77</v>
      </c>
    </row>
    <row r="98" spans="1:8" ht="13.5">
      <c r="A98" s="140">
        <v>2</v>
      </c>
      <c r="B98" s="140">
        <v>342</v>
      </c>
      <c r="C98" s="140" t="s">
        <v>43</v>
      </c>
      <c r="D98" s="145">
        <v>6601</v>
      </c>
      <c r="E98" s="145">
        <v>6665</v>
      </c>
      <c r="F98" s="142">
        <v>1.460537013053892</v>
      </c>
      <c r="G98" s="143">
        <v>0.9695500681714986</v>
      </c>
      <c r="H98" s="144">
        <v>64</v>
      </c>
    </row>
    <row r="99" spans="1:8" ht="13.5">
      <c r="A99" s="140">
        <v>1</v>
      </c>
      <c r="B99" s="140">
        <v>222</v>
      </c>
      <c r="C99" s="140" t="s">
        <v>99</v>
      </c>
      <c r="D99" s="145">
        <v>1414</v>
      </c>
      <c r="E99" s="145">
        <v>1435</v>
      </c>
      <c r="F99" s="142">
        <v>0.31445920686156564</v>
      </c>
      <c r="G99" s="143">
        <v>1.4851485148514865</v>
      </c>
      <c r="H99" s="144">
        <v>21</v>
      </c>
    </row>
    <row r="100" spans="1:8" ht="13.5">
      <c r="A100" s="140">
        <v>1</v>
      </c>
      <c r="B100" s="140">
        <v>208</v>
      </c>
      <c r="C100" s="140" t="s">
        <v>24</v>
      </c>
      <c r="D100" s="145">
        <v>1002</v>
      </c>
      <c r="E100" s="145">
        <v>1018</v>
      </c>
      <c r="F100" s="142">
        <v>0.22307977183628835</v>
      </c>
      <c r="G100" s="143">
        <v>1.5968063872255467</v>
      </c>
      <c r="H100" s="144">
        <v>16</v>
      </c>
    </row>
    <row r="101" spans="1:8" ht="13.5">
      <c r="A101" s="140">
        <v>2</v>
      </c>
      <c r="B101" s="140">
        <v>325</v>
      </c>
      <c r="C101" s="140" t="s">
        <v>41</v>
      </c>
      <c r="D101" s="145">
        <v>1878</v>
      </c>
      <c r="E101" s="145">
        <v>1892</v>
      </c>
      <c r="F101" s="142">
        <v>0.4146040553185242</v>
      </c>
      <c r="G101" s="143">
        <v>0.7454739084131967</v>
      </c>
      <c r="H101" s="144">
        <v>14</v>
      </c>
    </row>
    <row r="102" spans="1:8" ht="13.5">
      <c r="A102" s="140">
        <v>4</v>
      </c>
      <c r="B102" s="140">
        <v>401</v>
      </c>
      <c r="C102" s="140" t="s">
        <v>48</v>
      </c>
      <c r="D102" s="145">
        <v>1656</v>
      </c>
      <c r="E102" s="145">
        <v>1667</v>
      </c>
      <c r="F102" s="142">
        <v>0.365298604765317</v>
      </c>
      <c r="G102" s="143">
        <v>0.6642512077294604</v>
      </c>
      <c r="H102" s="144">
        <v>11</v>
      </c>
    </row>
    <row r="103" spans="1:8" ht="13.5">
      <c r="A103" s="140">
        <v>1</v>
      </c>
      <c r="B103" s="140">
        <v>305</v>
      </c>
      <c r="C103" s="140" t="s">
        <v>39</v>
      </c>
      <c r="D103" s="145">
        <v>134</v>
      </c>
      <c r="E103" s="145">
        <v>144</v>
      </c>
      <c r="F103" s="142">
        <v>0.03155548835405258</v>
      </c>
      <c r="G103" s="143">
        <v>7.462686567164178</v>
      </c>
      <c r="H103" s="144">
        <v>10</v>
      </c>
    </row>
    <row r="104" spans="1:8" ht="13.5">
      <c r="A104" s="140">
        <v>1</v>
      </c>
      <c r="B104" s="140">
        <v>302</v>
      </c>
      <c r="C104" s="140" t="s">
        <v>37</v>
      </c>
      <c r="D104" s="145">
        <v>177</v>
      </c>
      <c r="E104" s="145">
        <v>185</v>
      </c>
      <c r="F104" s="142">
        <v>0.04054003712152588</v>
      </c>
      <c r="G104" s="143">
        <v>4.519774011299438</v>
      </c>
      <c r="H104" s="144">
        <v>8</v>
      </c>
    </row>
    <row r="105" spans="1:8" ht="13.5">
      <c r="A105" s="140">
        <v>2</v>
      </c>
      <c r="B105" s="140">
        <v>361</v>
      </c>
      <c r="C105" s="140" t="s">
        <v>45</v>
      </c>
      <c r="D105" s="145">
        <v>1592</v>
      </c>
      <c r="E105" s="145">
        <v>1598</v>
      </c>
      <c r="F105" s="142">
        <v>0.3501782665956668</v>
      </c>
      <c r="G105" s="143">
        <v>0.37688442211054607</v>
      </c>
      <c r="H105" s="144">
        <v>6</v>
      </c>
    </row>
    <row r="106" spans="1:8" ht="13.5">
      <c r="A106" s="140">
        <v>1</v>
      </c>
      <c r="B106" s="140">
        <v>304</v>
      </c>
      <c r="C106" s="140" t="s">
        <v>38</v>
      </c>
      <c r="D106" s="145">
        <v>145</v>
      </c>
      <c r="E106" s="145">
        <v>150</v>
      </c>
      <c r="F106" s="142">
        <v>0.03287030036880477</v>
      </c>
      <c r="G106" s="143">
        <v>3.4482758620689724</v>
      </c>
      <c r="H106" s="144">
        <v>5</v>
      </c>
    </row>
    <row r="107" spans="1:8" ht="13.5">
      <c r="A107" s="140">
        <v>1</v>
      </c>
      <c r="B107" s="140">
        <v>301</v>
      </c>
      <c r="C107" s="140" t="s">
        <v>36</v>
      </c>
      <c r="D107" s="145">
        <v>67</v>
      </c>
      <c r="E107" s="145">
        <v>66</v>
      </c>
      <c r="F107" s="142">
        <v>0.014462932162274098</v>
      </c>
      <c r="G107" s="143">
        <v>-1.4925373134328401</v>
      </c>
      <c r="H107" s="144">
        <v>-1</v>
      </c>
    </row>
    <row r="108" spans="1:8" ht="13.5">
      <c r="A108" s="140">
        <v>1</v>
      </c>
      <c r="B108" s="140">
        <v>205</v>
      </c>
      <c r="C108" s="140" t="s">
        <v>21</v>
      </c>
      <c r="D108" s="145">
        <v>380</v>
      </c>
      <c r="E108" s="145">
        <v>374</v>
      </c>
      <c r="F108" s="142">
        <v>0.08195661558621989</v>
      </c>
      <c r="G108" s="143">
        <v>-1.5789473684210575</v>
      </c>
      <c r="H108" s="144">
        <v>-6</v>
      </c>
    </row>
    <row r="109" spans="1:8" ht="13.5">
      <c r="A109" s="140">
        <v>1</v>
      </c>
      <c r="B109" s="140">
        <v>219</v>
      </c>
      <c r="C109" s="140" t="s">
        <v>33</v>
      </c>
      <c r="D109" s="145">
        <v>316</v>
      </c>
      <c r="E109" s="145">
        <v>304</v>
      </c>
      <c r="F109" s="142">
        <v>0.06661714208077767</v>
      </c>
      <c r="G109" s="143">
        <v>-3.797468354430378</v>
      </c>
      <c r="H109" s="144">
        <v>-12</v>
      </c>
    </row>
    <row r="110" spans="1:8" ht="13.5">
      <c r="A110" s="140">
        <v>4</v>
      </c>
      <c r="B110" s="140">
        <v>426</v>
      </c>
      <c r="C110" s="140" t="s">
        <v>51</v>
      </c>
      <c r="D110" s="145">
        <v>632</v>
      </c>
      <c r="E110" s="145">
        <v>611</v>
      </c>
      <c r="F110" s="142">
        <v>0.13389169016893143</v>
      </c>
      <c r="G110" s="143">
        <v>-3.322784810126578</v>
      </c>
      <c r="H110" s="144">
        <v>-21</v>
      </c>
    </row>
    <row r="111" spans="1:8" ht="13.5">
      <c r="A111" s="140">
        <v>2</v>
      </c>
      <c r="B111" s="140">
        <v>215</v>
      </c>
      <c r="C111" s="140" t="s">
        <v>31</v>
      </c>
      <c r="D111" s="145">
        <v>9612</v>
      </c>
      <c r="E111" s="145">
        <v>9589</v>
      </c>
      <c r="F111" s="142">
        <v>2.101288734909793</v>
      </c>
      <c r="G111" s="143">
        <v>-0.23928422804827543</v>
      </c>
      <c r="H111" s="144">
        <v>-23</v>
      </c>
    </row>
    <row r="112" spans="1:8" ht="13.5">
      <c r="A112" s="140">
        <v>4</v>
      </c>
      <c r="B112" s="140">
        <v>429</v>
      </c>
      <c r="C112" s="140" t="s">
        <v>107</v>
      </c>
      <c r="D112" s="145">
        <v>699</v>
      </c>
      <c r="E112" s="145">
        <v>664</v>
      </c>
      <c r="F112" s="142">
        <v>0.14550586296590912</v>
      </c>
      <c r="G112" s="143">
        <v>-5.007153075822601</v>
      </c>
      <c r="H112" s="144">
        <v>-35</v>
      </c>
    </row>
    <row r="113" spans="1:8" ht="13.5">
      <c r="A113" s="140">
        <v>2</v>
      </c>
      <c r="B113" s="140">
        <v>381</v>
      </c>
      <c r="C113" s="140" t="s">
        <v>46</v>
      </c>
      <c r="D113" s="145">
        <v>2850</v>
      </c>
      <c r="E113" s="145">
        <v>2812</v>
      </c>
      <c r="F113" s="142">
        <v>0.6162085642471935</v>
      </c>
      <c r="G113" s="143">
        <v>-1.3333333333333308</v>
      </c>
      <c r="H113" s="144">
        <v>-38</v>
      </c>
    </row>
    <row r="114" spans="1:8" ht="13.5">
      <c r="A114" s="140">
        <v>3</v>
      </c>
      <c r="B114" s="140">
        <v>383</v>
      </c>
      <c r="C114" s="140" t="s">
        <v>47</v>
      </c>
      <c r="D114" s="145">
        <v>977</v>
      </c>
      <c r="E114" s="145">
        <v>925</v>
      </c>
      <c r="F114" s="142">
        <v>0.20270018560762942</v>
      </c>
      <c r="G114" s="143">
        <v>-5.322415557830096</v>
      </c>
      <c r="H114" s="144">
        <v>-52</v>
      </c>
    </row>
    <row r="115" spans="1:8" ht="13.5">
      <c r="A115" s="140">
        <v>3</v>
      </c>
      <c r="B115" s="140">
        <v>100</v>
      </c>
      <c r="C115" s="140" t="s">
        <v>18</v>
      </c>
      <c r="D115" s="145">
        <v>48729</v>
      </c>
      <c r="E115" s="145">
        <v>48283</v>
      </c>
      <c r="F115" s="142">
        <v>10.580511418046672</v>
      </c>
      <c r="G115" s="143">
        <v>-0.9152660633298448</v>
      </c>
      <c r="H115" s="144">
        <v>-446</v>
      </c>
    </row>
    <row r="116" spans="1:8" ht="13.5">
      <c r="A116" s="140">
        <v>5</v>
      </c>
      <c r="B116" s="140">
        <v>202</v>
      </c>
      <c r="C116" s="140" t="s">
        <v>19</v>
      </c>
      <c r="D116" s="145">
        <v>92056</v>
      </c>
      <c r="E116" s="145">
        <v>91607</v>
      </c>
      <c r="F116" s="142">
        <v>20.074330705900657</v>
      </c>
      <c r="G116" s="143">
        <v>-0.487746589032767</v>
      </c>
      <c r="H116" s="144">
        <v>-449</v>
      </c>
    </row>
    <row r="117" spans="1:8" ht="13.5">
      <c r="A117" s="140">
        <v>1</v>
      </c>
      <c r="B117" s="140">
        <v>225</v>
      </c>
      <c r="C117" s="140" t="s">
        <v>102</v>
      </c>
      <c r="D117" s="145">
        <v>4615</v>
      </c>
      <c r="E117" s="145">
        <v>3891</v>
      </c>
      <c r="F117" s="142">
        <v>0.8526555915667958</v>
      </c>
      <c r="G117" s="143">
        <v>-15.687973997833149</v>
      </c>
      <c r="H117" s="144">
        <v>-724</v>
      </c>
    </row>
    <row r="119" spans="1:8" ht="13.5">
      <c r="A119" s="29">
        <v>4</v>
      </c>
      <c r="B119" s="29">
        <v>424</v>
      </c>
      <c r="C119" s="29" t="s">
        <v>50</v>
      </c>
      <c r="D119" s="45">
        <v>7698</v>
      </c>
      <c r="E119" s="45">
        <v>8276</v>
      </c>
      <c r="F119" s="55">
        <v>1.813564039014855</v>
      </c>
      <c r="G119" s="79">
        <v>7.508443751623806</v>
      </c>
      <c r="H119" s="81">
        <v>578</v>
      </c>
    </row>
    <row r="120" spans="1:8" ht="13.5">
      <c r="A120" s="29">
        <v>2</v>
      </c>
      <c r="B120" s="29">
        <v>342</v>
      </c>
      <c r="C120" s="29" t="s">
        <v>43</v>
      </c>
      <c r="D120" s="45">
        <v>6601</v>
      </c>
      <c r="E120" s="45">
        <v>6665</v>
      </c>
      <c r="F120" s="55">
        <v>1.460537013053892</v>
      </c>
      <c r="G120" s="79">
        <v>0.9695500681714986</v>
      </c>
      <c r="H120" s="81">
        <v>64</v>
      </c>
    </row>
    <row r="121" spans="1:8" ht="13.5">
      <c r="A121" s="29">
        <v>4</v>
      </c>
      <c r="B121" s="29">
        <v>402</v>
      </c>
      <c r="C121" s="29" t="s">
        <v>49</v>
      </c>
      <c r="D121" s="45">
        <v>6088</v>
      </c>
      <c r="E121" s="45">
        <v>6494</v>
      </c>
      <c r="F121" s="55">
        <v>1.4230648706334545</v>
      </c>
      <c r="G121" s="79">
        <v>6.668856767411291</v>
      </c>
      <c r="H121" s="81">
        <v>406</v>
      </c>
    </row>
    <row r="122" spans="1:8" ht="13.5">
      <c r="A122" s="29">
        <v>4</v>
      </c>
      <c r="B122" s="29">
        <v>461</v>
      </c>
      <c r="C122" s="29" t="s">
        <v>52</v>
      </c>
      <c r="D122" s="45">
        <v>3652</v>
      </c>
      <c r="E122" s="45">
        <v>4194</v>
      </c>
      <c r="F122" s="55">
        <v>0.9190535983117815</v>
      </c>
      <c r="G122" s="79">
        <v>14.841182913472073</v>
      </c>
      <c r="H122" s="81">
        <v>542</v>
      </c>
    </row>
    <row r="123" spans="1:8" ht="13.5">
      <c r="A123" s="29">
        <v>2</v>
      </c>
      <c r="B123" s="29">
        <v>341</v>
      </c>
      <c r="C123" s="29" t="s">
        <v>42</v>
      </c>
      <c r="D123" s="45">
        <v>3841</v>
      </c>
      <c r="E123" s="45">
        <v>3918</v>
      </c>
      <c r="F123" s="55">
        <v>0.8585722456331806</v>
      </c>
      <c r="G123" s="79">
        <v>2.004686279614676</v>
      </c>
      <c r="H123" s="81">
        <v>77</v>
      </c>
    </row>
    <row r="124" spans="1:8" ht="13.5">
      <c r="A124" s="29">
        <v>2</v>
      </c>
      <c r="B124" s="29">
        <v>344</v>
      </c>
      <c r="C124" s="29" t="s">
        <v>44</v>
      </c>
      <c r="D124" s="45">
        <v>2751</v>
      </c>
      <c r="E124" s="45">
        <v>2959</v>
      </c>
      <c r="F124" s="55">
        <v>0.6484214586086221</v>
      </c>
      <c r="G124" s="79">
        <v>7.560886950199919</v>
      </c>
      <c r="H124" s="81">
        <v>208</v>
      </c>
    </row>
    <row r="125" spans="1:8" ht="13.5">
      <c r="A125" s="29">
        <v>2</v>
      </c>
      <c r="B125" s="29">
        <v>381</v>
      </c>
      <c r="C125" s="29" t="s">
        <v>46</v>
      </c>
      <c r="D125" s="45">
        <v>2850</v>
      </c>
      <c r="E125" s="45">
        <v>2812</v>
      </c>
      <c r="F125" s="55">
        <v>0.6162085642471935</v>
      </c>
      <c r="G125" s="79">
        <v>-1.3333333333333308</v>
      </c>
      <c r="H125" s="81">
        <v>-38</v>
      </c>
    </row>
    <row r="126" spans="1:8" ht="13.5">
      <c r="A126" s="29">
        <v>5</v>
      </c>
      <c r="B126" s="29">
        <v>503</v>
      </c>
      <c r="C126" s="29" t="s">
        <v>53</v>
      </c>
      <c r="D126" s="45">
        <v>2415</v>
      </c>
      <c r="E126" s="45">
        <v>2528</v>
      </c>
      <c r="F126" s="55">
        <v>0.5539741288822564</v>
      </c>
      <c r="G126" s="79">
        <v>4.6790890269151175</v>
      </c>
      <c r="H126" s="81">
        <v>113</v>
      </c>
    </row>
    <row r="127" spans="1:8" ht="13.5">
      <c r="A127" s="29">
        <v>2</v>
      </c>
      <c r="B127" s="29">
        <v>325</v>
      </c>
      <c r="C127" s="29" t="s">
        <v>41</v>
      </c>
      <c r="D127" s="45">
        <v>1878</v>
      </c>
      <c r="E127" s="45">
        <v>1892</v>
      </c>
      <c r="F127" s="55">
        <v>0.4146040553185242</v>
      </c>
      <c r="G127" s="79">
        <v>0.7454739084131967</v>
      </c>
      <c r="H127" s="81">
        <v>14</v>
      </c>
    </row>
    <row r="128" spans="1:8" ht="13.5">
      <c r="A128" s="29">
        <v>4</v>
      </c>
      <c r="B128" s="29">
        <v>401</v>
      </c>
      <c r="C128" s="29" t="s">
        <v>48</v>
      </c>
      <c r="D128" s="45">
        <v>1656</v>
      </c>
      <c r="E128" s="45">
        <v>1667</v>
      </c>
      <c r="F128" s="55">
        <v>0.365298604765317</v>
      </c>
      <c r="G128" s="79">
        <v>0.6642512077294604</v>
      </c>
      <c r="H128" s="81">
        <v>11</v>
      </c>
    </row>
    <row r="129" spans="1:8" ht="13.5">
      <c r="A129" s="29">
        <v>2</v>
      </c>
      <c r="B129" s="29">
        <v>361</v>
      </c>
      <c r="C129" s="29" t="s">
        <v>45</v>
      </c>
      <c r="D129" s="45">
        <v>1592</v>
      </c>
      <c r="E129" s="45">
        <v>1598</v>
      </c>
      <c r="F129" s="55">
        <v>0.3501782665956668</v>
      </c>
      <c r="G129" s="79">
        <v>0.37688442211054607</v>
      </c>
      <c r="H129" s="81">
        <v>6</v>
      </c>
    </row>
    <row r="130" spans="1:8" ht="13.5">
      <c r="A130" s="29">
        <v>3</v>
      </c>
      <c r="B130" s="29">
        <v>383</v>
      </c>
      <c r="C130" s="29" t="s">
        <v>47</v>
      </c>
      <c r="D130" s="45">
        <v>977</v>
      </c>
      <c r="E130" s="45">
        <v>925</v>
      </c>
      <c r="F130" s="55">
        <v>0.20270018560762942</v>
      </c>
      <c r="G130" s="79">
        <v>-5.322415557830096</v>
      </c>
      <c r="H130" s="81">
        <v>-52</v>
      </c>
    </row>
    <row r="131" spans="1:8" ht="13.5">
      <c r="A131" s="29">
        <v>4</v>
      </c>
      <c r="B131" s="29">
        <v>429</v>
      </c>
      <c r="C131" s="29" t="s">
        <v>107</v>
      </c>
      <c r="D131" s="45">
        <v>699</v>
      </c>
      <c r="E131" s="45">
        <v>664</v>
      </c>
      <c r="F131" s="55">
        <v>0.14550586296590912</v>
      </c>
      <c r="G131" s="79">
        <v>-5.007153075822601</v>
      </c>
      <c r="H131" s="81">
        <v>-35</v>
      </c>
    </row>
    <row r="132" spans="1:8" ht="13.5">
      <c r="A132" s="29">
        <v>4</v>
      </c>
      <c r="B132" s="29">
        <v>426</v>
      </c>
      <c r="C132" s="29" t="s">
        <v>51</v>
      </c>
      <c r="D132" s="45">
        <v>632</v>
      </c>
      <c r="E132" s="45">
        <v>611</v>
      </c>
      <c r="F132" s="55">
        <v>0.13389169016893143</v>
      </c>
      <c r="G132" s="79">
        <v>-3.322784810126578</v>
      </c>
      <c r="H132" s="81">
        <v>-21</v>
      </c>
    </row>
    <row r="133" spans="1:8" ht="13.5">
      <c r="A133" s="29">
        <v>1</v>
      </c>
      <c r="B133" s="29">
        <v>306</v>
      </c>
      <c r="C133" s="29" t="s">
        <v>40</v>
      </c>
      <c r="D133" s="45">
        <v>514</v>
      </c>
      <c r="E133" s="45">
        <v>594</v>
      </c>
      <c r="F133" s="55">
        <v>0.1301663894604669</v>
      </c>
      <c r="G133" s="79">
        <v>15.56420233463034</v>
      </c>
      <c r="H133" s="81">
        <v>80</v>
      </c>
    </row>
    <row r="134" spans="1:8" ht="13.5">
      <c r="A134" s="29">
        <v>1</v>
      </c>
      <c r="B134" s="29">
        <v>302</v>
      </c>
      <c r="C134" s="29" t="s">
        <v>37</v>
      </c>
      <c r="D134" s="45">
        <v>177</v>
      </c>
      <c r="E134" s="45">
        <v>185</v>
      </c>
      <c r="F134" s="55">
        <v>0.04054003712152588</v>
      </c>
      <c r="G134" s="79">
        <v>4.519774011299438</v>
      </c>
      <c r="H134" s="81">
        <v>8</v>
      </c>
    </row>
    <row r="135" spans="1:8" ht="13.5">
      <c r="A135" s="29">
        <v>1</v>
      </c>
      <c r="B135" s="29">
        <v>304</v>
      </c>
      <c r="C135" s="29" t="s">
        <v>38</v>
      </c>
      <c r="D135" s="45">
        <v>145</v>
      </c>
      <c r="E135" s="45">
        <v>150</v>
      </c>
      <c r="F135" s="55">
        <v>0.03287030036880477</v>
      </c>
      <c r="G135" s="79">
        <v>3.4482758620689724</v>
      </c>
      <c r="H135" s="81">
        <v>5</v>
      </c>
    </row>
    <row r="136" spans="1:8" ht="13.5">
      <c r="A136" s="29">
        <v>1</v>
      </c>
      <c r="B136" s="29">
        <v>305</v>
      </c>
      <c r="C136" s="29" t="s">
        <v>39</v>
      </c>
      <c r="D136" s="45">
        <v>134</v>
      </c>
      <c r="E136" s="45">
        <v>144</v>
      </c>
      <c r="F136" s="55">
        <v>0.03155548835405258</v>
      </c>
      <c r="G136" s="79">
        <v>7.462686567164178</v>
      </c>
      <c r="H136" s="81">
        <v>10</v>
      </c>
    </row>
    <row r="137" spans="1:8" ht="13.5">
      <c r="A137" s="29">
        <v>1</v>
      </c>
      <c r="B137" s="29">
        <v>301</v>
      </c>
      <c r="C137" s="29" t="s">
        <v>36</v>
      </c>
      <c r="D137" s="45">
        <v>67</v>
      </c>
      <c r="E137" s="45">
        <v>66</v>
      </c>
      <c r="F137" s="55">
        <v>0.014462932162274098</v>
      </c>
      <c r="G137" s="79">
        <v>-1.4925373134328401</v>
      </c>
      <c r="H137" s="81">
        <v>-1</v>
      </c>
    </row>
  </sheetData>
  <printOptions/>
  <pageMargins left="0.75" right="0.75" top="0.84" bottom="0.6" header="0.52" footer="0.35"/>
  <pageSetup horizontalDpi="600" verticalDpi="600" orientation="landscape" paperSize="8" scale="6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B1">
      <selection activeCell="F10" sqref="F10"/>
    </sheetView>
  </sheetViews>
  <sheetFormatPr defaultColWidth="9.00390625" defaultRowHeight="13.5"/>
  <cols>
    <col min="1" max="1" width="7.875" style="45" customWidth="1"/>
    <col min="2" max="2" width="8.50390625" style="45" customWidth="1"/>
    <col min="3" max="3" width="12.50390625" style="45" bestFit="1" customWidth="1"/>
    <col min="4" max="4" width="15.125" style="45" bestFit="1" customWidth="1"/>
    <col min="5" max="5" width="13.75390625" style="45" bestFit="1" customWidth="1"/>
    <col min="6" max="6" width="10.375" style="56" customWidth="1"/>
    <col min="7" max="7" width="10.625" style="80" customWidth="1"/>
    <col min="8" max="8" width="14.00390625" style="81" bestFit="1" customWidth="1"/>
    <col min="9" max="9" width="9.00390625" style="45" customWidth="1"/>
    <col min="10" max="10" width="10.00390625" style="45" bestFit="1" customWidth="1"/>
    <col min="11" max="11" width="11.625" style="45" customWidth="1"/>
    <col min="12" max="13" width="11.75390625" style="45" customWidth="1"/>
    <col min="14" max="15" width="11.50390625" style="45" customWidth="1"/>
    <col min="16" max="16" width="11.25390625" style="45" customWidth="1"/>
    <col min="17" max="18" width="11.375" style="45" customWidth="1"/>
    <col min="19" max="19" width="11.875" style="45" customWidth="1"/>
    <col min="20" max="16384" width="9.00390625" style="45" customWidth="1"/>
  </cols>
  <sheetData>
    <row r="1" ht="13.5">
      <c r="A1" s="45" t="s">
        <v>64</v>
      </c>
    </row>
    <row r="3" ht="13.5">
      <c r="B3" s="45" t="s">
        <v>63</v>
      </c>
    </row>
    <row r="4" ht="13.5">
      <c r="D4" s="45" t="s">
        <v>13</v>
      </c>
    </row>
    <row r="6" spans="4:8" s="29" customFormat="1" ht="13.5">
      <c r="D6" s="44" t="s">
        <v>124</v>
      </c>
      <c r="E6" s="50" t="s">
        <v>146</v>
      </c>
      <c r="F6" s="55" t="s">
        <v>10</v>
      </c>
      <c r="G6" s="79" t="s">
        <v>9</v>
      </c>
      <c r="H6" s="83" t="s">
        <v>98</v>
      </c>
    </row>
    <row r="7" spans="4:8" s="29" customFormat="1" ht="13.5">
      <c r="D7" s="44" t="s">
        <v>109</v>
      </c>
      <c r="E7" s="44" t="s">
        <v>109</v>
      </c>
      <c r="F7" s="55" t="s">
        <v>14</v>
      </c>
      <c r="G7" s="79" t="s">
        <v>14</v>
      </c>
      <c r="H7" s="81"/>
    </row>
    <row r="8" spans="3:8" s="29" customFormat="1" ht="13.5">
      <c r="C8" s="29" t="s">
        <v>54</v>
      </c>
      <c r="D8" s="47">
        <f>D10+D11</f>
        <v>1823466717</v>
      </c>
      <c r="E8" s="47">
        <f>E10+E11</f>
        <v>1936459351</v>
      </c>
      <c r="F8" s="55">
        <v>100</v>
      </c>
      <c r="G8" s="79">
        <f>(E8/D8-1)*100</f>
        <v>6.1965832963432055</v>
      </c>
      <c r="H8" s="81">
        <f>E8-D8</f>
        <v>112992634</v>
      </c>
    </row>
    <row r="9" spans="6:8" s="29" customFormat="1" ht="13.5">
      <c r="F9" s="55"/>
      <c r="G9" s="79"/>
      <c r="H9" s="81"/>
    </row>
    <row r="10" spans="3:8" s="29" customFormat="1" ht="13.5">
      <c r="C10" s="29" t="s">
        <v>55</v>
      </c>
      <c r="D10" s="47">
        <f>D13+D17+SUM(D25:D45)</f>
        <v>1670814339</v>
      </c>
      <c r="E10" s="47">
        <f>E13+E17+SUM(E25:E45)</f>
        <v>1777598246</v>
      </c>
      <c r="F10" s="55">
        <f>E10/E8*100</f>
        <v>91.79631088471012</v>
      </c>
      <c r="G10" s="79">
        <f>(E10/D10-1)*100</f>
        <v>6.391129433561793</v>
      </c>
      <c r="H10" s="81">
        <f>E10-D10</f>
        <v>106783907</v>
      </c>
    </row>
    <row r="11" spans="3:19" s="29" customFormat="1" ht="13.5">
      <c r="C11" s="29" t="s">
        <v>56</v>
      </c>
      <c r="D11" s="149">
        <f>SUM(D46:D64)</f>
        <v>152652378</v>
      </c>
      <c r="E11" s="149">
        <f>SUM(E46:E64)</f>
        <v>158861105</v>
      </c>
      <c r="F11" s="55">
        <f>E11/E8*100</f>
        <v>8.203689115289878</v>
      </c>
      <c r="G11" s="79">
        <f>(E11/D11-1)*100</f>
        <v>4.067232414813748</v>
      </c>
      <c r="H11" s="81">
        <f>E11-D11</f>
        <v>6208727</v>
      </c>
      <c r="J11" s="92"/>
      <c r="K11" s="93"/>
      <c r="L11" s="93" t="s">
        <v>128</v>
      </c>
      <c r="M11" s="94"/>
      <c r="N11" s="95"/>
      <c r="O11" s="96"/>
      <c r="P11" s="93"/>
      <c r="Q11" s="93" t="s">
        <v>147</v>
      </c>
      <c r="R11" s="94"/>
      <c r="S11" s="95"/>
    </row>
    <row r="12" spans="5:19" s="29" customFormat="1" ht="13.5">
      <c r="E12" s="49"/>
      <c r="F12" s="55"/>
      <c r="G12" s="79"/>
      <c r="H12" s="81"/>
      <c r="J12" s="88" t="s">
        <v>115</v>
      </c>
      <c r="K12" s="88" t="s">
        <v>94</v>
      </c>
      <c r="L12" s="88" t="s">
        <v>95</v>
      </c>
      <c r="M12" s="88" t="s">
        <v>116</v>
      </c>
      <c r="N12" s="88" t="s">
        <v>96</v>
      </c>
      <c r="O12" s="88" t="s">
        <v>115</v>
      </c>
      <c r="P12" s="88" t="s">
        <v>94</v>
      </c>
      <c r="Q12" s="88" t="s">
        <v>95</v>
      </c>
      <c r="R12" s="88" t="s">
        <v>116</v>
      </c>
      <c r="S12" s="88" t="s">
        <v>96</v>
      </c>
    </row>
    <row r="13" spans="1:19" s="29" customFormat="1" ht="13.5">
      <c r="A13" s="29">
        <v>3</v>
      </c>
      <c r="B13" s="84">
        <v>100</v>
      </c>
      <c r="C13" s="84" t="s">
        <v>18</v>
      </c>
      <c r="D13" s="136">
        <v>164430533</v>
      </c>
      <c r="E13" s="136">
        <v>175551980</v>
      </c>
      <c r="F13" s="85">
        <f>E13/E$8*100</f>
        <v>9.065616580556872</v>
      </c>
      <c r="G13" s="86">
        <f>(E13/D13-1)*100</f>
        <v>6.763614273512086</v>
      </c>
      <c r="H13" s="87">
        <f aca="true" t="shared" si="0" ref="H13:H71">E13-D13</f>
        <v>11121447</v>
      </c>
      <c r="J13" s="138">
        <f>IF($A13=1,D13,"")</f>
      </c>
      <c r="K13" s="138">
        <f>IF($A13=2,$D13,"")</f>
      </c>
      <c r="L13" s="138">
        <f>IF($A13=3,$D13,"")</f>
        <v>164430533</v>
      </c>
      <c r="M13" s="138">
        <f>IF($A13=4,$D13,"")</f>
      </c>
      <c r="N13" s="138">
        <f>IF($A13=5,$D13,"")</f>
      </c>
      <c r="O13" s="138">
        <f>IF($A13=1,E13,"")</f>
      </c>
      <c r="P13" s="138">
        <f>IF($A13=2,E13,"")</f>
      </c>
      <c r="Q13" s="138">
        <f>IF($A13=3,E13,"")</f>
        <v>175551980</v>
      </c>
      <c r="R13" s="138">
        <f>IF($A13=4,E13,"")</f>
      </c>
      <c r="S13" s="138">
        <f>IF($A13=5,E13,"")</f>
      </c>
    </row>
    <row r="14" spans="1:19" s="29" customFormat="1" ht="13.5">
      <c r="A14" s="29">
        <v>3</v>
      </c>
      <c r="B14" s="84">
        <v>101</v>
      </c>
      <c r="C14" s="88" t="s">
        <v>104</v>
      </c>
      <c r="D14" s="137">
        <v>13477156</v>
      </c>
      <c r="E14" s="136">
        <v>13241125</v>
      </c>
      <c r="F14" s="85">
        <f aca="true" t="shared" si="1" ref="F14:F26">E14/E$8*100</f>
        <v>0.6837801678182502</v>
      </c>
      <c r="G14" s="86">
        <f aca="true" t="shared" si="2" ref="G14:G38">(E14/D14-1)*100</f>
        <v>-1.751341306726728</v>
      </c>
      <c r="H14" s="87">
        <f t="shared" si="0"/>
        <v>-236031</v>
      </c>
      <c r="J14" s="138">
        <f aca="true" t="shared" si="3" ref="J14:J64">IF($A14=1,D14,"")</f>
      </c>
      <c r="K14" s="138">
        <f aca="true" t="shared" si="4" ref="K14:K64">IF($A14=2,$D14,"")</f>
      </c>
      <c r="L14" s="138">
        <f aca="true" t="shared" si="5" ref="L14:L64">IF($A14=3,$D14,"")</f>
        <v>13477156</v>
      </c>
      <c r="M14" s="138">
        <f aca="true" t="shared" si="6" ref="M14:M64">IF($A14=4,$D14,"")</f>
      </c>
      <c r="N14" s="138">
        <f aca="true" t="shared" si="7" ref="N14:N64">IF($A14=5,$D14,"")</f>
      </c>
      <c r="O14" s="138">
        <f aca="true" t="shared" si="8" ref="O14:O64">IF($A14=1,E14,"")</f>
      </c>
      <c r="P14" s="138">
        <f aca="true" t="shared" si="9" ref="P14:P64">IF($A14=2,E14,"")</f>
      </c>
      <c r="Q14" s="138">
        <f aca="true" t="shared" si="10" ref="Q14:Q64">IF($A14=3,E14,"")</f>
        <v>13241125</v>
      </c>
      <c r="R14" s="138">
        <f aca="true" t="shared" si="11" ref="R14:R64">IF($A14=4,E14,"")</f>
      </c>
      <c r="S14" s="138">
        <f aca="true" t="shared" si="12" ref="S14:S64">IF($A14=5,E14,"")</f>
      </c>
    </row>
    <row r="15" spans="1:19" s="29" customFormat="1" ht="13.5">
      <c r="A15" s="29">
        <v>3</v>
      </c>
      <c r="B15" s="84">
        <v>102</v>
      </c>
      <c r="C15" s="88" t="s">
        <v>105</v>
      </c>
      <c r="D15" s="137">
        <v>54949994</v>
      </c>
      <c r="E15" s="136">
        <v>59497878</v>
      </c>
      <c r="F15" s="85">
        <f t="shared" si="1"/>
        <v>3.072508491813934</v>
      </c>
      <c r="G15" s="86">
        <f t="shared" si="2"/>
        <v>8.27640490734176</v>
      </c>
      <c r="H15" s="87">
        <f t="shared" si="0"/>
        <v>4547884</v>
      </c>
      <c r="J15" s="138">
        <f t="shared" si="3"/>
      </c>
      <c r="K15" s="138">
        <f t="shared" si="4"/>
      </c>
      <c r="L15" s="138">
        <f t="shared" si="5"/>
        <v>54949994</v>
      </c>
      <c r="M15" s="138">
        <f t="shared" si="6"/>
      </c>
      <c r="N15" s="138">
        <f t="shared" si="7"/>
      </c>
      <c r="O15" s="138">
        <f t="shared" si="8"/>
      </c>
      <c r="P15" s="138">
        <f t="shared" si="9"/>
      </c>
      <c r="Q15" s="138">
        <f t="shared" si="10"/>
        <v>59497878</v>
      </c>
      <c r="R15" s="138">
        <f t="shared" si="11"/>
      </c>
      <c r="S15" s="138">
        <f t="shared" si="12"/>
      </c>
    </row>
    <row r="16" spans="1:19" s="29" customFormat="1" ht="13.5">
      <c r="A16" s="29">
        <v>3</v>
      </c>
      <c r="B16" s="84">
        <v>103</v>
      </c>
      <c r="C16" s="88" t="s">
        <v>106</v>
      </c>
      <c r="D16" s="137">
        <v>96003383</v>
      </c>
      <c r="E16" s="136">
        <v>102812977</v>
      </c>
      <c r="F16" s="85">
        <f t="shared" si="1"/>
        <v>5.309327920924687</v>
      </c>
      <c r="G16" s="86">
        <f t="shared" si="2"/>
        <v>7.093077126250846</v>
      </c>
      <c r="H16" s="87">
        <f t="shared" si="0"/>
        <v>6809594</v>
      </c>
      <c r="J16" s="138">
        <f t="shared" si="3"/>
      </c>
      <c r="K16" s="138">
        <f t="shared" si="4"/>
      </c>
      <c r="L16" s="138">
        <f t="shared" si="5"/>
        <v>96003383</v>
      </c>
      <c r="M16" s="138">
        <f t="shared" si="6"/>
      </c>
      <c r="N16" s="138">
        <f t="shared" si="7"/>
      </c>
      <c r="O16" s="138">
        <f t="shared" si="8"/>
      </c>
      <c r="P16" s="138">
        <f t="shared" si="9"/>
      </c>
      <c r="Q16" s="138">
        <f t="shared" si="10"/>
        <v>102812977</v>
      </c>
      <c r="R16" s="138">
        <f t="shared" si="11"/>
      </c>
      <c r="S16" s="138">
        <f t="shared" si="12"/>
      </c>
    </row>
    <row r="17" spans="1:19" s="29" customFormat="1" ht="13.5">
      <c r="A17" s="29">
        <v>5</v>
      </c>
      <c r="B17" s="84">
        <v>202</v>
      </c>
      <c r="C17" s="84" t="s">
        <v>19</v>
      </c>
      <c r="D17" s="136">
        <v>284999565</v>
      </c>
      <c r="E17" s="136">
        <v>319987547</v>
      </c>
      <c r="F17" s="85">
        <f t="shared" si="1"/>
        <v>16.524361682818512</v>
      </c>
      <c r="G17" s="86">
        <f t="shared" si="2"/>
        <v>12.276503650102066</v>
      </c>
      <c r="H17" s="87">
        <f t="shared" si="0"/>
        <v>34987982</v>
      </c>
      <c r="J17" s="138">
        <f t="shared" si="3"/>
      </c>
      <c r="K17" s="138">
        <f t="shared" si="4"/>
      </c>
      <c r="L17" s="138">
        <f t="shared" si="5"/>
      </c>
      <c r="M17" s="138">
        <f t="shared" si="6"/>
      </c>
      <c r="N17" s="138">
        <f t="shared" si="7"/>
        <v>284999565</v>
      </c>
      <c r="O17" s="138">
        <f t="shared" si="8"/>
      </c>
      <c r="P17" s="138">
        <f t="shared" si="9"/>
      </c>
      <c r="Q17" s="138">
        <f t="shared" si="10"/>
      </c>
      <c r="R17" s="138">
        <f t="shared" si="11"/>
      </c>
      <c r="S17" s="138">
        <f t="shared" si="12"/>
        <v>319987547</v>
      </c>
    </row>
    <row r="18" spans="1:19" s="29" customFormat="1" ht="13.5">
      <c r="A18" s="29">
        <v>5</v>
      </c>
      <c r="B18" s="84">
        <v>131</v>
      </c>
      <c r="C18" s="84" t="s">
        <v>138</v>
      </c>
      <c r="D18" s="136"/>
      <c r="E18" s="136">
        <v>88861678</v>
      </c>
      <c r="F18" s="85">
        <f t="shared" si="1"/>
        <v>4.588873913315622</v>
      </c>
      <c r="G18" s="86"/>
      <c r="H18" s="87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s="29" customFormat="1" ht="13.5">
      <c r="A19" s="29">
        <v>5</v>
      </c>
      <c r="B19" s="84">
        <v>132</v>
      </c>
      <c r="C19" s="84" t="s">
        <v>139</v>
      </c>
      <c r="D19" s="136"/>
      <c r="E19" s="136">
        <v>33592635</v>
      </c>
      <c r="F19" s="85">
        <f t="shared" si="1"/>
        <v>1.734745166876472</v>
      </c>
      <c r="G19" s="86"/>
      <c r="H19" s="87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s="29" customFormat="1" ht="13.5">
      <c r="A20" s="29">
        <v>5</v>
      </c>
      <c r="B20" s="84">
        <v>133</v>
      </c>
      <c r="C20" s="84" t="s">
        <v>140</v>
      </c>
      <c r="D20" s="136"/>
      <c r="E20" s="136">
        <v>18724520</v>
      </c>
      <c r="F20" s="85">
        <f t="shared" si="1"/>
        <v>0.966946194369148</v>
      </c>
      <c r="G20" s="86"/>
      <c r="H20" s="87"/>
      <c r="J20" s="138"/>
      <c r="K20" s="138"/>
      <c r="L20" s="138"/>
      <c r="M20" s="138"/>
      <c r="N20" s="138"/>
      <c r="O20" s="138"/>
      <c r="P20" s="138"/>
      <c r="Q20" s="138"/>
      <c r="R20" s="138"/>
      <c r="S20" s="138"/>
    </row>
    <row r="21" spans="1:19" s="29" customFormat="1" ht="13.5">
      <c r="A21" s="29">
        <v>5</v>
      </c>
      <c r="B21" s="84">
        <v>134</v>
      </c>
      <c r="C21" s="84" t="s">
        <v>141</v>
      </c>
      <c r="D21" s="136"/>
      <c r="E21" s="136">
        <v>92369502</v>
      </c>
      <c r="F21" s="85">
        <f t="shared" si="1"/>
        <v>4.77002018928514</v>
      </c>
      <c r="G21" s="86"/>
      <c r="H21" s="87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s="29" customFormat="1" ht="13.5">
      <c r="A22" s="29">
        <v>5</v>
      </c>
      <c r="B22" s="84">
        <v>135</v>
      </c>
      <c r="C22" s="84" t="s">
        <v>142</v>
      </c>
      <c r="D22" s="136"/>
      <c r="E22" s="136">
        <v>40365731</v>
      </c>
      <c r="F22" s="85">
        <f t="shared" si="1"/>
        <v>2.084512178329738</v>
      </c>
      <c r="G22" s="86"/>
      <c r="H22" s="87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19" s="29" customFormat="1" ht="13.5">
      <c r="A23" s="29">
        <v>5</v>
      </c>
      <c r="B23" s="84">
        <v>136</v>
      </c>
      <c r="C23" s="84" t="s">
        <v>143</v>
      </c>
      <c r="D23" s="136"/>
      <c r="E23" s="136">
        <v>36522204</v>
      </c>
      <c r="F23" s="85">
        <f t="shared" si="1"/>
        <v>1.8860299846283735</v>
      </c>
      <c r="G23" s="86"/>
      <c r="H23" s="87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s="29" customFormat="1" ht="13.5">
      <c r="A24" s="29">
        <v>5</v>
      </c>
      <c r="B24" s="84">
        <v>137</v>
      </c>
      <c r="C24" s="84" t="s">
        <v>144</v>
      </c>
      <c r="D24" s="136"/>
      <c r="E24" s="136">
        <v>9551277</v>
      </c>
      <c r="F24" s="85">
        <f t="shared" si="1"/>
        <v>0.4932340560140165</v>
      </c>
      <c r="G24" s="86"/>
      <c r="H24" s="87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1:19" s="29" customFormat="1" ht="13.5">
      <c r="A25" s="29">
        <v>2</v>
      </c>
      <c r="B25" s="84">
        <v>203</v>
      </c>
      <c r="C25" s="84" t="s">
        <v>20</v>
      </c>
      <c r="D25" s="136">
        <v>63463797</v>
      </c>
      <c r="E25" s="136">
        <v>66389300</v>
      </c>
      <c r="F25" s="85">
        <f t="shared" si="1"/>
        <v>3.4283859336224194</v>
      </c>
      <c r="G25" s="86">
        <f t="shared" si="2"/>
        <v>4.609719459426609</v>
      </c>
      <c r="H25" s="87">
        <f t="shared" si="0"/>
        <v>2925503</v>
      </c>
      <c r="J25" s="138">
        <f t="shared" si="3"/>
      </c>
      <c r="K25" s="138">
        <f t="shared" si="4"/>
        <v>63463797</v>
      </c>
      <c r="L25" s="138">
        <f t="shared" si="5"/>
      </c>
      <c r="M25" s="138">
        <f t="shared" si="6"/>
      </c>
      <c r="N25" s="138">
        <f t="shared" si="7"/>
      </c>
      <c r="O25" s="138">
        <f t="shared" si="8"/>
      </c>
      <c r="P25" s="138">
        <f t="shared" si="9"/>
        <v>66389300</v>
      </c>
      <c r="Q25" s="138">
        <f t="shared" si="10"/>
      </c>
      <c r="R25" s="138">
        <f t="shared" si="11"/>
      </c>
      <c r="S25" s="138">
        <f t="shared" si="12"/>
      </c>
    </row>
    <row r="26" spans="1:19" s="29" customFormat="1" ht="13.5">
      <c r="A26" s="29">
        <v>1</v>
      </c>
      <c r="B26" s="84">
        <v>205</v>
      </c>
      <c r="C26" s="84" t="s">
        <v>21</v>
      </c>
      <c r="D26" s="136">
        <v>410607</v>
      </c>
      <c r="E26" s="136">
        <v>413247</v>
      </c>
      <c r="F26" s="85">
        <f t="shared" si="1"/>
        <v>0.021340339511211354</v>
      </c>
      <c r="G26" s="86">
        <f>(E26/D26-1)*100</f>
        <v>0.6429505585632933</v>
      </c>
      <c r="H26" s="87">
        <f t="shared" si="0"/>
        <v>2640</v>
      </c>
      <c r="J26" s="138">
        <f t="shared" si="3"/>
        <v>410607</v>
      </c>
      <c r="K26" s="138">
        <f t="shared" si="4"/>
      </c>
      <c r="L26" s="138">
        <f t="shared" si="5"/>
      </c>
      <c r="M26" s="138">
        <f t="shared" si="6"/>
      </c>
      <c r="N26" s="138">
        <f t="shared" si="7"/>
      </c>
      <c r="O26" s="138">
        <f t="shared" si="8"/>
        <v>413247</v>
      </c>
      <c r="P26" s="138">
        <f t="shared" si="9"/>
      </c>
      <c r="Q26" s="138">
        <f t="shared" si="10"/>
      </c>
      <c r="R26" s="138">
        <f t="shared" si="11"/>
      </c>
      <c r="S26" s="138">
        <f t="shared" si="12"/>
      </c>
    </row>
    <row r="27" spans="1:19" s="29" customFormat="1" ht="13.5">
      <c r="A27" s="29">
        <v>2</v>
      </c>
      <c r="B27" s="84">
        <v>206</v>
      </c>
      <c r="C27" s="84" t="s">
        <v>22</v>
      </c>
      <c r="D27" s="136">
        <v>24001262</v>
      </c>
      <c r="E27" s="136">
        <v>23556991</v>
      </c>
      <c r="F27" s="85">
        <f aca="true" t="shared" si="13" ref="F27:F71">E27/E$8*100</f>
        <v>1.2164980890425103</v>
      </c>
      <c r="G27" s="86">
        <f t="shared" si="2"/>
        <v>-1.8510318332427667</v>
      </c>
      <c r="H27" s="87">
        <f t="shared" si="0"/>
        <v>-444271</v>
      </c>
      <c r="J27" s="138">
        <f t="shared" si="3"/>
      </c>
      <c r="K27" s="138">
        <f t="shared" si="4"/>
        <v>24001262</v>
      </c>
      <c r="L27" s="138">
        <f t="shared" si="5"/>
      </c>
      <c r="M27" s="138">
        <f t="shared" si="6"/>
      </c>
      <c r="N27" s="138">
        <f t="shared" si="7"/>
      </c>
      <c r="O27" s="138">
        <f t="shared" si="8"/>
      </c>
      <c r="P27" s="138">
        <f t="shared" si="9"/>
        <v>23556991</v>
      </c>
      <c r="Q27" s="138">
        <f t="shared" si="10"/>
      </c>
      <c r="R27" s="138">
        <f t="shared" si="11"/>
      </c>
      <c r="S27" s="138">
        <f t="shared" si="12"/>
      </c>
    </row>
    <row r="28" spans="1:19" s="29" customFormat="1" ht="13.5">
      <c r="A28" s="29">
        <v>2</v>
      </c>
      <c r="B28" s="84">
        <v>207</v>
      </c>
      <c r="C28" s="84" t="s">
        <v>23</v>
      </c>
      <c r="D28" s="136">
        <v>70580796</v>
      </c>
      <c r="E28" s="136">
        <v>79337622</v>
      </c>
      <c r="F28" s="85">
        <f t="shared" si="13"/>
        <v>4.097045567159959</v>
      </c>
      <c r="G28" s="86">
        <f t="shared" si="2"/>
        <v>12.406811053816957</v>
      </c>
      <c r="H28" s="87">
        <f t="shared" si="0"/>
        <v>8756826</v>
      </c>
      <c r="J28" s="138">
        <f t="shared" si="3"/>
      </c>
      <c r="K28" s="138">
        <f t="shared" si="4"/>
        <v>70580796</v>
      </c>
      <c r="L28" s="138">
        <f t="shared" si="5"/>
      </c>
      <c r="M28" s="138">
        <f t="shared" si="6"/>
      </c>
      <c r="N28" s="138">
        <f t="shared" si="7"/>
      </c>
      <c r="O28" s="138">
        <f t="shared" si="8"/>
      </c>
      <c r="P28" s="138">
        <f t="shared" si="9"/>
        <v>79337622</v>
      </c>
      <c r="Q28" s="138">
        <f t="shared" si="10"/>
      </c>
      <c r="R28" s="138">
        <f t="shared" si="11"/>
      </c>
      <c r="S28" s="138">
        <f t="shared" si="12"/>
      </c>
    </row>
    <row r="29" spans="1:19" s="29" customFormat="1" ht="13.5">
      <c r="A29" s="29">
        <v>1</v>
      </c>
      <c r="B29" s="84">
        <v>208</v>
      </c>
      <c r="C29" s="84" t="s">
        <v>24</v>
      </c>
      <c r="D29" s="136">
        <v>1305805</v>
      </c>
      <c r="E29" s="136">
        <v>1321354</v>
      </c>
      <c r="F29" s="85">
        <f t="shared" si="13"/>
        <v>0.06823556607669788</v>
      </c>
      <c r="G29" s="86">
        <f t="shared" si="2"/>
        <v>1.1907597229295241</v>
      </c>
      <c r="H29" s="87">
        <f t="shared" si="0"/>
        <v>15549</v>
      </c>
      <c r="J29" s="138">
        <f t="shared" si="3"/>
        <v>1305805</v>
      </c>
      <c r="K29" s="138">
        <f t="shared" si="4"/>
      </c>
      <c r="L29" s="138">
        <f t="shared" si="5"/>
      </c>
      <c r="M29" s="138">
        <f t="shared" si="6"/>
      </c>
      <c r="N29" s="138">
        <f t="shared" si="7"/>
      </c>
      <c r="O29" s="138">
        <f t="shared" si="8"/>
        <v>1321354</v>
      </c>
      <c r="P29" s="138">
        <f t="shared" si="9"/>
      </c>
      <c r="Q29" s="138">
        <f t="shared" si="10"/>
      </c>
      <c r="R29" s="138">
        <f t="shared" si="11"/>
      </c>
      <c r="S29" s="138">
        <f t="shared" si="12"/>
      </c>
    </row>
    <row r="30" spans="1:19" s="29" customFormat="1" ht="13.5">
      <c r="A30" s="29">
        <v>4</v>
      </c>
      <c r="B30" s="84">
        <v>209</v>
      </c>
      <c r="C30" s="84" t="s">
        <v>25</v>
      </c>
      <c r="D30" s="136">
        <v>34323128</v>
      </c>
      <c r="E30" s="136">
        <v>34453458</v>
      </c>
      <c r="F30" s="85">
        <f t="shared" si="13"/>
        <v>1.7791986174255616</v>
      </c>
      <c r="G30" s="86">
        <f t="shared" si="2"/>
        <v>0.3797148092096858</v>
      </c>
      <c r="H30" s="87">
        <f t="shared" si="0"/>
        <v>130330</v>
      </c>
      <c r="J30" s="138">
        <f t="shared" si="3"/>
      </c>
      <c r="K30" s="138">
        <f t="shared" si="4"/>
      </c>
      <c r="L30" s="138">
        <f t="shared" si="5"/>
      </c>
      <c r="M30" s="138">
        <f t="shared" si="6"/>
        <v>34323128</v>
      </c>
      <c r="N30" s="138">
        <f t="shared" si="7"/>
      </c>
      <c r="O30" s="138">
        <f t="shared" si="8"/>
      </c>
      <c r="P30" s="138">
        <f t="shared" si="9"/>
      </c>
      <c r="Q30" s="138">
        <f t="shared" si="10"/>
      </c>
      <c r="R30" s="138">
        <f t="shared" si="11"/>
        <v>34453458</v>
      </c>
      <c r="S30" s="138">
        <f t="shared" si="12"/>
      </c>
    </row>
    <row r="31" spans="1:19" s="29" customFormat="1" ht="13.5">
      <c r="A31" s="29">
        <v>2</v>
      </c>
      <c r="B31" s="84">
        <v>210</v>
      </c>
      <c r="C31" s="84" t="s">
        <v>26</v>
      </c>
      <c r="D31" s="136">
        <v>137681966</v>
      </c>
      <c r="E31" s="136">
        <v>144877976</v>
      </c>
      <c r="F31" s="85">
        <f t="shared" si="13"/>
        <v>7.481591386113222</v>
      </c>
      <c r="G31" s="86">
        <f t="shared" si="2"/>
        <v>5.226545065459054</v>
      </c>
      <c r="H31" s="87">
        <f t="shared" si="0"/>
        <v>7196010</v>
      </c>
      <c r="J31" s="138">
        <f t="shared" si="3"/>
      </c>
      <c r="K31" s="138">
        <f t="shared" si="4"/>
        <v>137681966</v>
      </c>
      <c r="L31" s="138">
        <f t="shared" si="5"/>
      </c>
      <c r="M31" s="138">
        <f t="shared" si="6"/>
      </c>
      <c r="N31" s="138">
        <f t="shared" si="7"/>
      </c>
      <c r="O31" s="138">
        <f t="shared" si="8"/>
      </c>
      <c r="P31" s="138">
        <f t="shared" si="9"/>
        <v>144877976</v>
      </c>
      <c r="Q31" s="138">
        <f t="shared" si="10"/>
      </c>
      <c r="R31" s="138">
        <f t="shared" si="11"/>
      </c>
      <c r="S31" s="138">
        <f t="shared" si="12"/>
      </c>
    </row>
    <row r="32" spans="1:19" s="29" customFormat="1" ht="13.5">
      <c r="A32" s="29">
        <v>4</v>
      </c>
      <c r="B32" s="84">
        <v>211</v>
      </c>
      <c r="C32" s="84" t="s">
        <v>27</v>
      </c>
      <c r="D32" s="136">
        <v>247921480</v>
      </c>
      <c r="E32" s="136">
        <v>246815546</v>
      </c>
      <c r="F32" s="85">
        <f t="shared" si="13"/>
        <v>12.745712729396713</v>
      </c>
      <c r="G32" s="86">
        <f t="shared" si="2"/>
        <v>-0.44608236446475047</v>
      </c>
      <c r="H32" s="87">
        <f t="shared" si="0"/>
        <v>-1105934</v>
      </c>
      <c r="J32" s="138">
        <f t="shared" si="3"/>
      </c>
      <c r="K32" s="138">
        <f t="shared" si="4"/>
      </c>
      <c r="L32" s="138">
        <f t="shared" si="5"/>
      </c>
      <c r="M32" s="138">
        <f t="shared" si="6"/>
        <v>247921480</v>
      </c>
      <c r="N32" s="138">
        <f t="shared" si="7"/>
      </c>
      <c r="O32" s="138">
        <f t="shared" si="8"/>
      </c>
      <c r="P32" s="138">
        <f t="shared" si="9"/>
      </c>
      <c r="Q32" s="138">
        <f t="shared" si="10"/>
      </c>
      <c r="R32" s="138">
        <f t="shared" si="11"/>
        <v>246815546</v>
      </c>
      <c r="S32" s="138">
        <f t="shared" si="12"/>
      </c>
    </row>
    <row r="33" spans="1:19" s="29" customFormat="1" ht="13.5">
      <c r="A33" s="29">
        <v>4</v>
      </c>
      <c r="B33" s="84">
        <v>212</v>
      </c>
      <c r="C33" s="84" t="s">
        <v>28</v>
      </c>
      <c r="D33" s="136">
        <v>29737176</v>
      </c>
      <c r="E33" s="136">
        <v>32926103</v>
      </c>
      <c r="F33" s="85">
        <f t="shared" si="13"/>
        <v>1.7003250278915873</v>
      </c>
      <c r="G33" s="86">
        <f t="shared" si="2"/>
        <v>10.723704900559493</v>
      </c>
      <c r="H33" s="87">
        <f t="shared" si="0"/>
        <v>3188927</v>
      </c>
      <c r="J33" s="138">
        <f t="shared" si="3"/>
      </c>
      <c r="K33" s="138">
        <f t="shared" si="4"/>
      </c>
      <c r="L33" s="138">
        <f t="shared" si="5"/>
      </c>
      <c r="M33" s="138">
        <f t="shared" si="6"/>
        <v>29737176</v>
      </c>
      <c r="N33" s="138">
        <f t="shared" si="7"/>
      </c>
      <c r="O33" s="138">
        <f t="shared" si="8"/>
      </c>
      <c r="P33" s="138">
        <f t="shared" si="9"/>
      </c>
      <c r="Q33" s="138">
        <f t="shared" si="10"/>
      </c>
      <c r="R33" s="138">
        <f t="shared" si="11"/>
        <v>32926103</v>
      </c>
      <c r="S33" s="138">
        <f t="shared" si="12"/>
      </c>
    </row>
    <row r="34" spans="1:19" s="29" customFormat="1" ht="13.5">
      <c r="A34" s="29">
        <v>4</v>
      </c>
      <c r="B34" s="84">
        <v>213</v>
      </c>
      <c r="C34" s="84" t="s">
        <v>29</v>
      </c>
      <c r="D34" s="136">
        <v>145021883</v>
      </c>
      <c r="E34" s="136">
        <v>152572099</v>
      </c>
      <c r="F34" s="85">
        <f t="shared" si="13"/>
        <v>7.8789208211993085</v>
      </c>
      <c r="G34" s="86">
        <f t="shared" si="2"/>
        <v>5.206259802874036</v>
      </c>
      <c r="H34" s="87">
        <f t="shared" si="0"/>
        <v>7550216</v>
      </c>
      <c r="J34" s="138">
        <f t="shared" si="3"/>
      </c>
      <c r="K34" s="138">
        <f t="shared" si="4"/>
      </c>
      <c r="L34" s="138">
        <f t="shared" si="5"/>
      </c>
      <c r="M34" s="138">
        <f t="shared" si="6"/>
        <v>145021883</v>
      </c>
      <c r="N34" s="138">
        <f t="shared" si="7"/>
      </c>
      <c r="O34" s="138">
        <f t="shared" si="8"/>
      </c>
      <c r="P34" s="138">
        <f t="shared" si="9"/>
      </c>
      <c r="Q34" s="138">
        <f t="shared" si="10"/>
      </c>
      <c r="R34" s="138">
        <f t="shared" si="11"/>
        <v>152572099</v>
      </c>
      <c r="S34" s="138">
        <f t="shared" si="12"/>
      </c>
    </row>
    <row r="35" spans="1:19" s="29" customFormat="1" ht="13.5">
      <c r="A35" s="29">
        <v>4</v>
      </c>
      <c r="B35" s="84">
        <v>214</v>
      </c>
      <c r="C35" s="84" t="s">
        <v>30</v>
      </c>
      <c r="D35" s="136">
        <v>35883795</v>
      </c>
      <c r="E35" s="136">
        <v>37105249</v>
      </c>
      <c r="F35" s="85">
        <f t="shared" si="13"/>
        <v>1.916138801511047</v>
      </c>
      <c r="G35" s="86">
        <f t="shared" si="2"/>
        <v>3.4039153328124794</v>
      </c>
      <c r="H35" s="87">
        <f t="shared" si="0"/>
        <v>1221454</v>
      </c>
      <c r="J35" s="138">
        <f t="shared" si="3"/>
      </c>
      <c r="K35" s="138">
        <f t="shared" si="4"/>
      </c>
      <c r="L35" s="138">
        <f t="shared" si="5"/>
      </c>
      <c r="M35" s="138">
        <f t="shared" si="6"/>
        <v>35883795</v>
      </c>
      <c r="N35" s="138">
        <f t="shared" si="7"/>
      </c>
      <c r="O35" s="138">
        <f t="shared" si="8"/>
      </c>
      <c r="P35" s="138">
        <f t="shared" si="9"/>
      </c>
      <c r="Q35" s="138">
        <f t="shared" si="10"/>
      </c>
      <c r="R35" s="138">
        <f t="shared" si="11"/>
        <v>37105249</v>
      </c>
      <c r="S35" s="138">
        <f t="shared" si="12"/>
      </c>
    </row>
    <row r="36" spans="1:19" s="29" customFormat="1" ht="13.5">
      <c r="A36" s="29">
        <v>2</v>
      </c>
      <c r="B36" s="84">
        <v>215</v>
      </c>
      <c r="C36" s="84" t="s">
        <v>31</v>
      </c>
      <c r="D36" s="136">
        <v>48354002</v>
      </c>
      <c r="E36" s="136">
        <v>48430465</v>
      </c>
      <c r="F36" s="85">
        <f t="shared" si="13"/>
        <v>2.5009802026048313</v>
      </c>
      <c r="G36" s="86">
        <f t="shared" si="2"/>
        <v>0.15813168887242046</v>
      </c>
      <c r="H36" s="87">
        <f t="shared" si="0"/>
        <v>76463</v>
      </c>
      <c r="J36" s="138">
        <f t="shared" si="3"/>
      </c>
      <c r="K36" s="138">
        <f t="shared" si="4"/>
        <v>48354002</v>
      </c>
      <c r="L36" s="138">
        <f t="shared" si="5"/>
      </c>
      <c r="M36" s="138">
        <f t="shared" si="6"/>
      </c>
      <c r="N36" s="138">
        <f t="shared" si="7"/>
      </c>
      <c r="O36" s="138">
        <f t="shared" si="8"/>
      </c>
      <c r="P36" s="138">
        <f t="shared" si="9"/>
        <v>48430465</v>
      </c>
      <c r="Q36" s="138">
        <f t="shared" si="10"/>
      </c>
      <c r="R36" s="138">
        <f t="shared" si="11"/>
      </c>
      <c r="S36" s="138">
        <f t="shared" si="12"/>
      </c>
    </row>
    <row r="37" spans="1:19" s="29" customFormat="1" ht="13.5">
      <c r="A37" s="29">
        <v>4</v>
      </c>
      <c r="B37" s="84">
        <v>216</v>
      </c>
      <c r="C37" s="84" t="s">
        <v>32</v>
      </c>
      <c r="D37" s="136">
        <v>52413702</v>
      </c>
      <c r="E37" s="136">
        <v>54414387</v>
      </c>
      <c r="F37" s="85">
        <f t="shared" si="13"/>
        <v>2.8099937637162413</v>
      </c>
      <c r="G37" s="86">
        <f t="shared" si="2"/>
        <v>3.817103016306689</v>
      </c>
      <c r="H37" s="87">
        <f t="shared" si="0"/>
        <v>2000685</v>
      </c>
      <c r="J37" s="138">
        <f t="shared" si="3"/>
      </c>
      <c r="K37" s="138">
        <f t="shared" si="4"/>
      </c>
      <c r="L37" s="138">
        <f t="shared" si="5"/>
      </c>
      <c r="M37" s="138">
        <f t="shared" si="6"/>
        <v>52413702</v>
      </c>
      <c r="N37" s="138">
        <f t="shared" si="7"/>
      </c>
      <c r="O37" s="138">
        <f t="shared" si="8"/>
      </c>
      <c r="P37" s="138">
        <f t="shared" si="9"/>
      </c>
      <c r="Q37" s="138">
        <f t="shared" si="10"/>
      </c>
      <c r="R37" s="138">
        <f t="shared" si="11"/>
        <v>54414387</v>
      </c>
      <c r="S37" s="138">
        <f t="shared" si="12"/>
      </c>
    </row>
    <row r="38" spans="1:19" s="29" customFormat="1" ht="13.5">
      <c r="A38" s="29">
        <v>1</v>
      </c>
      <c r="B38" s="84">
        <v>219</v>
      </c>
      <c r="C38" s="84" t="s">
        <v>33</v>
      </c>
      <c r="D38" s="136">
        <v>349580</v>
      </c>
      <c r="E38" s="136">
        <v>394669</v>
      </c>
      <c r="F38" s="85">
        <f t="shared" si="13"/>
        <v>0.020380959703398392</v>
      </c>
      <c r="G38" s="86">
        <f t="shared" si="2"/>
        <v>12.898049087476405</v>
      </c>
      <c r="H38" s="87">
        <f t="shared" si="0"/>
        <v>45089</v>
      </c>
      <c r="J38" s="138">
        <f t="shared" si="3"/>
        <v>349580</v>
      </c>
      <c r="K38" s="138">
        <f t="shared" si="4"/>
      </c>
      <c r="L38" s="138">
        <f t="shared" si="5"/>
      </c>
      <c r="M38" s="138">
        <f t="shared" si="6"/>
      </c>
      <c r="N38" s="138">
        <f t="shared" si="7"/>
      </c>
      <c r="O38" s="138">
        <f t="shared" si="8"/>
        <v>394669</v>
      </c>
      <c r="P38" s="138">
        <f t="shared" si="9"/>
      </c>
      <c r="Q38" s="138">
        <f t="shared" si="10"/>
      </c>
      <c r="R38" s="138">
        <f t="shared" si="11"/>
      </c>
      <c r="S38" s="138">
        <f t="shared" si="12"/>
      </c>
    </row>
    <row r="39" spans="1:19" s="29" customFormat="1" ht="13.5">
      <c r="A39" s="29">
        <v>2</v>
      </c>
      <c r="B39" s="84">
        <v>220</v>
      </c>
      <c r="C39" s="84" t="s">
        <v>34</v>
      </c>
      <c r="D39" s="136">
        <v>66125262</v>
      </c>
      <c r="E39" s="136">
        <v>66554952</v>
      </c>
      <c r="F39" s="85">
        <f>E39/E$8*100</f>
        <v>3.436940308900912</v>
      </c>
      <c r="G39" s="86">
        <f>(E39/D39-1)*100</f>
        <v>0.6498121701203896</v>
      </c>
      <c r="H39" s="87">
        <f t="shared" si="0"/>
        <v>429690</v>
      </c>
      <c r="J39" s="138">
        <f t="shared" si="3"/>
      </c>
      <c r="K39" s="138">
        <f t="shared" si="4"/>
        <v>66125262</v>
      </c>
      <c r="L39" s="138">
        <f t="shared" si="5"/>
      </c>
      <c r="M39" s="138">
        <f t="shared" si="6"/>
      </c>
      <c r="N39" s="138">
        <f t="shared" si="7"/>
      </c>
      <c r="O39" s="138">
        <f t="shared" si="8"/>
      </c>
      <c r="P39" s="138">
        <f t="shared" si="9"/>
        <v>66554952</v>
      </c>
      <c r="Q39" s="138">
        <f t="shared" si="10"/>
      </c>
      <c r="R39" s="138">
        <f t="shared" si="11"/>
      </c>
      <c r="S39" s="138">
        <f t="shared" si="12"/>
      </c>
    </row>
    <row r="40" spans="1:19" s="29" customFormat="1" ht="13.5">
      <c r="A40" s="29">
        <v>5</v>
      </c>
      <c r="B40" s="84">
        <v>221</v>
      </c>
      <c r="C40" s="84" t="s">
        <v>35</v>
      </c>
      <c r="D40" s="136">
        <v>146427766</v>
      </c>
      <c r="E40" s="136">
        <v>166853779</v>
      </c>
      <c r="F40" s="85">
        <f>E40/E$8*100</f>
        <v>8.616435915054744</v>
      </c>
      <c r="G40" s="86">
        <f>(E40/D40-1)*100</f>
        <v>13.9495490220072</v>
      </c>
      <c r="H40" s="87">
        <f t="shared" si="0"/>
        <v>20426013</v>
      </c>
      <c r="J40" s="138">
        <f t="shared" si="3"/>
      </c>
      <c r="K40" s="138">
        <f t="shared" si="4"/>
      </c>
      <c r="L40" s="138">
        <f t="shared" si="5"/>
      </c>
      <c r="M40" s="138">
        <f t="shared" si="6"/>
      </c>
      <c r="N40" s="138">
        <f t="shared" si="7"/>
        <v>146427766</v>
      </c>
      <c r="O40" s="138">
        <f t="shared" si="8"/>
      </c>
      <c r="P40" s="138">
        <f t="shared" si="9"/>
      </c>
      <c r="Q40" s="138">
        <f t="shared" si="10"/>
      </c>
      <c r="R40" s="138">
        <f t="shared" si="11"/>
      </c>
      <c r="S40" s="138">
        <f t="shared" si="12"/>
        <v>166853779</v>
      </c>
    </row>
    <row r="41" spans="1:19" s="29" customFormat="1" ht="13.5">
      <c r="A41" s="29">
        <v>1</v>
      </c>
      <c r="B41" s="84">
        <v>222</v>
      </c>
      <c r="C41" s="88" t="s">
        <v>99</v>
      </c>
      <c r="D41" s="136">
        <v>2338250</v>
      </c>
      <c r="E41" s="136">
        <v>2371798</v>
      </c>
      <c r="F41" s="85">
        <f>E41/E$8*100</f>
        <v>0.12248116640172117</v>
      </c>
      <c r="G41" s="86">
        <f>(E41/D41-1)*100</f>
        <v>1.434748209130765</v>
      </c>
      <c r="H41" s="87">
        <f t="shared" si="0"/>
        <v>33548</v>
      </c>
      <c r="J41" s="138">
        <f t="shared" si="3"/>
        <v>2338250</v>
      </c>
      <c r="K41" s="138">
        <f t="shared" si="4"/>
      </c>
      <c r="L41" s="138">
        <f t="shared" si="5"/>
      </c>
      <c r="M41" s="138">
        <f t="shared" si="6"/>
      </c>
      <c r="N41" s="138">
        <f t="shared" si="7"/>
      </c>
      <c r="O41" s="138">
        <f t="shared" si="8"/>
        <v>2371798</v>
      </c>
      <c r="P41" s="138">
        <f t="shared" si="9"/>
      </c>
      <c r="Q41" s="138">
        <f t="shared" si="10"/>
      </c>
      <c r="R41" s="138">
        <f t="shared" si="11"/>
      </c>
      <c r="S41" s="138">
        <f t="shared" si="12"/>
      </c>
    </row>
    <row r="42" spans="1:19" s="29" customFormat="1" ht="13.5">
      <c r="A42" s="29">
        <v>4</v>
      </c>
      <c r="B42" s="84">
        <v>223</v>
      </c>
      <c r="C42" s="88" t="s">
        <v>100</v>
      </c>
      <c r="D42" s="136">
        <v>10276736</v>
      </c>
      <c r="E42" s="136">
        <v>11517326</v>
      </c>
      <c r="F42" s="85">
        <f t="shared" si="13"/>
        <v>0.5947620844223959</v>
      </c>
      <c r="G42" s="86">
        <f aca="true" t="shared" si="14" ref="G42:G47">(E42/D42-1)*100</f>
        <v>12.071829032097359</v>
      </c>
      <c r="H42" s="87">
        <f t="shared" si="0"/>
        <v>1240590</v>
      </c>
      <c r="J42" s="138">
        <f t="shared" si="3"/>
      </c>
      <c r="K42" s="138">
        <f t="shared" si="4"/>
      </c>
      <c r="L42" s="138">
        <f t="shared" si="5"/>
      </c>
      <c r="M42" s="138">
        <f t="shared" si="6"/>
        <v>10276736</v>
      </c>
      <c r="N42" s="138">
        <f t="shared" si="7"/>
      </c>
      <c r="O42" s="138">
        <f t="shared" si="8"/>
      </c>
      <c r="P42" s="138">
        <f t="shared" si="9"/>
      </c>
      <c r="Q42" s="138">
        <f t="shared" si="10"/>
      </c>
      <c r="R42" s="138">
        <f t="shared" si="11"/>
        <v>11517326</v>
      </c>
      <c r="S42" s="138">
        <f t="shared" si="12"/>
      </c>
    </row>
    <row r="43" spans="1:19" s="29" customFormat="1" ht="13.5">
      <c r="A43" s="29">
        <v>4</v>
      </c>
      <c r="B43" s="84">
        <v>224</v>
      </c>
      <c r="C43" s="88" t="s">
        <v>101</v>
      </c>
      <c r="D43" s="136">
        <v>26862020</v>
      </c>
      <c r="E43" s="136">
        <v>29070980</v>
      </c>
      <c r="F43" s="85">
        <f t="shared" si="13"/>
        <v>1.5012440093300983</v>
      </c>
      <c r="G43" s="86">
        <f t="shared" si="14"/>
        <v>8.223357737057757</v>
      </c>
      <c r="H43" s="87">
        <f t="shared" si="0"/>
        <v>2208960</v>
      </c>
      <c r="J43" s="138">
        <f t="shared" si="3"/>
      </c>
      <c r="K43" s="138">
        <f t="shared" si="4"/>
      </c>
      <c r="L43" s="138">
        <f t="shared" si="5"/>
      </c>
      <c r="M43" s="138">
        <f t="shared" si="6"/>
        <v>26862020</v>
      </c>
      <c r="N43" s="138">
        <f t="shared" si="7"/>
      </c>
      <c r="O43" s="138">
        <f t="shared" si="8"/>
      </c>
      <c r="P43" s="138">
        <f t="shared" si="9"/>
      </c>
      <c r="Q43" s="138">
        <f t="shared" si="10"/>
      </c>
      <c r="R43" s="138">
        <f t="shared" si="11"/>
        <v>29070980</v>
      </c>
      <c r="S43" s="138">
        <f t="shared" si="12"/>
      </c>
    </row>
    <row r="44" spans="1:19" s="29" customFormat="1" ht="13.5">
      <c r="A44" s="29">
        <v>1</v>
      </c>
      <c r="B44" s="84">
        <v>225</v>
      </c>
      <c r="C44" s="88" t="s">
        <v>102</v>
      </c>
      <c r="D44" s="136">
        <v>15008141</v>
      </c>
      <c r="E44" s="136">
        <v>15083479</v>
      </c>
      <c r="F44" s="85">
        <f t="shared" si="13"/>
        <v>0.7789205072758586</v>
      </c>
      <c r="G44" s="86">
        <f t="shared" si="14"/>
        <v>0.5019808915707857</v>
      </c>
      <c r="H44" s="87">
        <f t="shared" si="0"/>
        <v>75338</v>
      </c>
      <c r="J44" s="138">
        <f t="shared" si="3"/>
        <v>15008141</v>
      </c>
      <c r="K44" s="138">
        <f t="shared" si="4"/>
      </c>
      <c r="L44" s="138">
        <f t="shared" si="5"/>
      </c>
      <c r="M44" s="138">
        <f t="shared" si="6"/>
      </c>
      <c r="N44" s="138">
        <f t="shared" si="7"/>
      </c>
      <c r="O44" s="138">
        <f t="shared" si="8"/>
        <v>15083479</v>
      </c>
      <c r="P44" s="138">
        <f t="shared" si="9"/>
      </c>
      <c r="Q44" s="138">
        <f t="shared" si="10"/>
      </c>
      <c r="R44" s="138">
        <f t="shared" si="11"/>
      </c>
      <c r="S44" s="138">
        <f t="shared" si="12"/>
      </c>
    </row>
    <row r="45" spans="1:19" s="29" customFormat="1" ht="13.5">
      <c r="A45" s="29">
        <v>4</v>
      </c>
      <c r="B45" s="84">
        <v>226</v>
      </c>
      <c r="C45" s="88" t="s">
        <v>103</v>
      </c>
      <c r="D45" s="136">
        <v>62897087</v>
      </c>
      <c r="E45" s="136">
        <v>67597939</v>
      </c>
      <c r="F45" s="85">
        <f t="shared" si="13"/>
        <v>3.4908008249743014</v>
      </c>
      <c r="G45" s="86">
        <f t="shared" si="14"/>
        <v>7.473878718739391</v>
      </c>
      <c r="H45" s="87">
        <f t="shared" si="0"/>
        <v>4700852</v>
      </c>
      <c r="J45" s="138">
        <f t="shared" si="3"/>
      </c>
      <c r="K45" s="138">
        <f t="shared" si="4"/>
      </c>
      <c r="L45" s="138">
        <f t="shared" si="5"/>
      </c>
      <c r="M45" s="138">
        <f t="shared" si="6"/>
        <v>62897087</v>
      </c>
      <c r="N45" s="138">
        <f t="shared" si="7"/>
      </c>
      <c r="O45" s="138">
        <f t="shared" si="8"/>
      </c>
      <c r="P45" s="138">
        <f t="shared" si="9"/>
      </c>
      <c r="Q45" s="138">
        <f t="shared" si="10"/>
      </c>
      <c r="R45" s="138">
        <f t="shared" si="11"/>
        <v>67597939</v>
      </c>
      <c r="S45" s="138">
        <f t="shared" si="12"/>
      </c>
    </row>
    <row r="46" spans="1:19" s="29" customFormat="1" ht="13.5">
      <c r="A46" s="29">
        <v>1</v>
      </c>
      <c r="B46" s="84">
        <v>301</v>
      </c>
      <c r="C46" s="84" t="s">
        <v>36</v>
      </c>
      <c r="D46" s="136">
        <v>54963</v>
      </c>
      <c r="E46" s="136">
        <v>66457</v>
      </c>
      <c r="F46" s="85">
        <f t="shared" si="13"/>
        <v>0.0034318820049427418</v>
      </c>
      <c r="G46" s="86">
        <f t="shared" si="14"/>
        <v>20.912250059130688</v>
      </c>
      <c r="H46" s="87">
        <f t="shared" si="0"/>
        <v>11494</v>
      </c>
      <c r="J46" s="138">
        <f t="shared" si="3"/>
        <v>54963</v>
      </c>
      <c r="K46" s="138">
        <f t="shared" si="4"/>
      </c>
      <c r="L46" s="138">
        <f t="shared" si="5"/>
      </c>
      <c r="M46" s="138">
        <f t="shared" si="6"/>
      </c>
      <c r="N46" s="138">
        <f t="shared" si="7"/>
      </c>
      <c r="O46" s="138">
        <f t="shared" si="8"/>
        <v>66457</v>
      </c>
      <c r="P46" s="138">
        <f t="shared" si="9"/>
      </c>
      <c r="Q46" s="138">
        <f t="shared" si="10"/>
      </c>
      <c r="R46" s="138">
        <f t="shared" si="11"/>
      </c>
      <c r="S46" s="138">
        <f t="shared" si="12"/>
      </c>
    </row>
    <row r="47" spans="1:19" s="29" customFormat="1" ht="13.5">
      <c r="A47" s="29">
        <v>1</v>
      </c>
      <c r="B47" s="84">
        <v>302</v>
      </c>
      <c r="C47" s="84" t="s">
        <v>37</v>
      </c>
      <c r="D47" s="136">
        <v>173494</v>
      </c>
      <c r="E47" s="136">
        <v>190649</v>
      </c>
      <c r="F47" s="85">
        <f t="shared" si="13"/>
        <v>0.009845236353737435</v>
      </c>
      <c r="G47" s="86">
        <f t="shared" si="14"/>
        <v>9.887950015562508</v>
      </c>
      <c r="H47" s="87">
        <f t="shared" si="0"/>
        <v>17155</v>
      </c>
      <c r="J47" s="138">
        <f t="shared" si="3"/>
        <v>173494</v>
      </c>
      <c r="K47" s="138">
        <f t="shared" si="4"/>
      </c>
      <c r="L47" s="138">
        <f t="shared" si="5"/>
      </c>
      <c r="M47" s="138">
        <f t="shared" si="6"/>
      </c>
      <c r="N47" s="138">
        <f t="shared" si="7"/>
      </c>
      <c r="O47" s="138">
        <f t="shared" si="8"/>
        <v>190649</v>
      </c>
      <c r="P47" s="138">
        <f t="shared" si="9"/>
      </c>
      <c r="Q47" s="138">
        <f t="shared" si="10"/>
      </c>
      <c r="R47" s="138">
        <f t="shared" si="11"/>
      </c>
      <c r="S47" s="138">
        <f t="shared" si="12"/>
      </c>
    </row>
    <row r="48" spans="1:19" s="29" customFormat="1" ht="13.5">
      <c r="A48" s="29">
        <v>1</v>
      </c>
      <c r="B48" s="84">
        <v>304</v>
      </c>
      <c r="C48" s="84" t="s">
        <v>38</v>
      </c>
      <c r="D48" s="136">
        <v>174635</v>
      </c>
      <c r="E48" s="136">
        <v>218506</v>
      </c>
      <c r="F48" s="85">
        <f t="shared" si="13"/>
        <v>0.011283789659058017</v>
      </c>
      <c r="G48" s="86">
        <f>(E48/D48-1)*100</f>
        <v>25.121539210353028</v>
      </c>
      <c r="H48" s="87">
        <f t="shared" si="0"/>
        <v>43871</v>
      </c>
      <c r="J48" s="138">
        <f t="shared" si="3"/>
        <v>174635</v>
      </c>
      <c r="K48" s="138">
        <f t="shared" si="4"/>
      </c>
      <c r="L48" s="138">
        <f t="shared" si="5"/>
      </c>
      <c r="M48" s="138">
        <f t="shared" si="6"/>
      </c>
      <c r="N48" s="138">
        <f t="shared" si="7"/>
      </c>
      <c r="O48" s="138">
        <f t="shared" si="8"/>
        <v>218506</v>
      </c>
      <c r="P48" s="138">
        <f t="shared" si="9"/>
      </c>
      <c r="Q48" s="138">
        <f t="shared" si="10"/>
      </c>
      <c r="R48" s="138">
        <f t="shared" si="11"/>
      </c>
      <c r="S48" s="138">
        <f t="shared" si="12"/>
      </c>
    </row>
    <row r="49" spans="1:19" s="29" customFormat="1" ht="13.5">
      <c r="A49" s="29">
        <v>1</v>
      </c>
      <c r="B49" s="84">
        <v>305</v>
      </c>
      <c r="C49" s="84" t="s">
        <v>39</v>
      </c>
      <c r="D49" s="136">
        <v>99770</v>
      </c>
      <c r="E49" s="136">
        <v>102551</v>
      </c>
      <c r="F49" s="85">
        <f t="shared" si="13"/>
        <v>0.005295799261009119</v>
      </c>
      <c r="G49" s="86">
        <f>(E49/D49-1)*100</f>
        <v>2.787411045404431</v>
      </c>
      <c r="H49" s="87">
        <f t="shared" si="0"/>
        <v>2781</v>
      </c>
      <c r="J49" s="138">
        <f t="shared" si="3"/>
        <v>99770</v>
      </c>
      <c r="K49" s="138">
        <f t="shared" si="4"/>
      </c>
      <c r="L49" s="138">
        <f t="shared" si="5"/>
      </c>
      <c r="M49" s="138">
        <f t="shared" si="6"/>
      </c>
      <c r="N49" s="138">
        <f t="shared" si="7"/>
      </c>
      <c r="O49" s="138">
        <f t="shared" si="8"/>
        <v>102551</v>
      </c>
      <c r="P49" s="138">
        <f t="shared" si="9"/>
      </c>
      <c r="Q49" s="138">
        <f t="shared" si="10"/>
      </c>
      <c r="R49" s="138">
        <f t="shared" si="11"/>
      </c>
      <c r="S49" s="138">
        <f t="shared" si="12"/>
      </c>
    </row>
    <row r="50" spans="1:19" s="29" customFormat="1" ht="13.5">
      <c r="A50" s="29">
        <v>1</v>
      </c>
      <c r="B50" s="84">
        <v>306</v>
      </c>
      <c r="C50" s="84" t="s">
        <v>40</v>
      </c>
      <c r="D50" s="136">
        <v>525951</v>
      </c>
      <c r="E50" s="136">
        <v>589257</v>
      </c>
      <c r="F50" s="85">
        <f t="shared" si="13"/>
        <v>0.030429608537649082</v>
      </c>
      <c r="G50" s="86">
        <f>(E50/D50-1)*100</f>
        <v>12.036482486011057</v>
      </c>
      <c r="H50" s="87">
        <f t="shared" si="0"/>
        <v>63306</v>
      </c>
      <c r="J50" s="138">
        <f t="shared" si="3"/>
        <v>525951</v>
      </c>
      <c r="K50" s="138">
        <f t="shared" si="4"/>
      </c>
      <c r="L50" s="138">
        <f t="shared" si="5"/>
      </c>
      <c r="M50" s="138">
        <f t="shared" si="6"/>
      </c>
      <c r="N50" s="138">
        <f t="shared" si="7"/>
      </c>
      <c r="O50" s="138">
        <f t="shared" si="8"/>
        <v>589257</v>
      </c>
      <c r="P50" s="138">
        <f t="shared" si="9"/>
      </c>
      <c r="Q50" s="138">
        <f t="shared" si="10"/>
      </c>
      <c r="R50" s="138">
        <f t="shared" si="11"/>
      </c>
      <c r="S50" s="138">
        <f t="shared" si="12"/>
      </c>
    </row>
    <row r="51" spans="1:19" s="29" customFormat="1" ht="13.5">
      <c r="A51" s="29">
        <v>2</v>
      </c>
      <c r="B51" s="84">
        <v>325</v>
      </c>
      <c r="C51" s="84" t="s">
        <v>41</v>
      </c>
      <c r="D51" s="136">
        <v>3691111</v>
      </c>
      <c r="E51" s="136">
        <v>3786306</v>
      </c>
      <c r="F51" s="85">
        <f t="shared" si="13"/>
        <v>0.19552726464641396</v>
      </c>
      <c r="G51" s="86">
        <f>(E51/D51-1)*100</f>
        <v>2.5790337922647177</v>
      </c>
      <c r="H51" s="87">
        <f t="shared" si="0"/>
        <v>95195</v>
      </c>
      <c r="J51" s="138">
        <f t="shared" si="3"/>
      </c>
      <c r="K51" s="138">
        <f t="shared" si="4"/>
        <v>3691111</v>
      </c>
      <c r="L51" s="138">
        <f t="shared" si="5"/>
      </c>
      <c r="M51" s="138">
        <f t="shared" si="6"/>
      </c>
      <c r="N51" s="138">
        <f t="shared" si="7"/>
      </c>
      <c r="O51" s="138">
        <f t="shared" si="8"/>
      </c>
      <c r="P51" s="138">
        <f t="shared" si="9"/>
        <v>3786306</v>
      </c>
      <c r="Q51" s="138">
        <f t="shared" si="10"/>
      </c>
      <c r="R51" s="138">
        <f t="shared" si="11"/>
      </c>
      <c r="S51" s="138">
        <f t="shared" si="12"/>
      </c>
    </row>
    <row r="52" spans="1:19" s="29" customFormat="1" ht="13.5">
      <c r="A52" s="29">
        <v>2</v>
      </c>
      <c r="B52" s="84">
        <v>341</v>
      </c>
      <c r="C52" s="84" t="s">
        <v>42</v>
      </c>
      <c r="D52" s="136">
        <v>9735845</v>
      </c>
      <c r="E52" s="136">
        <v>9682242</v>
      </c>
      <c r="F52" s="85">
        <f t="shared" si="13"/>
        <v>0.499997172416763</v>
      </c>
      <c r="G52" s="86">
        <f>(E52/D52-1)*100</f>
        <v>-0.550573679018107</v>
      </c>
      <c r="H52" s="87">
        <f t="shared" si="0"/>
        <v>-53603</v>
      </c>
      <c r="J52" s="138">
        <f t="shared" si="3"/>
      </c>
      <c r="K52" s="138">
        <f t="shared" si="4"/>
        <v>9735845</v>
      </c>
      <c r="L52" s="138">
        <f t="shared" si="5"/>
      </c>
      <c r="M52" s="138">
        <f t="shared" si="6"/>
      </c>
      <c r="N52" s="138">
        <f t="shared" si="7"/>
      </c>
      <c r="O52" s="138">
        <f t="shared" si="8"/>
      </c>
      <c r="P52" s="138">
        <f t="shared" si="9"/>
        <v>9682242</v>
      </c>
      <c r="Q52" s="138">
        <f t="shared" si="10"/>
      </c>
      <c r="R52" s="138">
        <f t="shared" si="11"/>
      </c>
      <c r="S52" s="138">
        <f t="shared" si="12"/>
      </c>
    </row>
    <row r="53" spans="1:19" s="29" customFormat="1" ht="13.5">
      <c r="A53" s="29">
        <v>2</v>
      </c>
      <c r="B53" s="84">
        <v>342</v>
      </c>
      <c r="C53" s="84" t="s">
        <v>43</v>
      </c>
      <c r="D53" s="136">
        <v>32836288</v>
      </c>
      <c r="E53" s="136">
        <v>34832393</v>
      </c>
      <c r="F53" s="85">
        <f t="shared" si="13"/>
        <v>1.7987670633009842</v>
      </c>
      <c r="G53" s="86">
        <f aca="true" t="shared" si="15" ref="G53:G71">(E53/D53-1)*100</f>
        <v>6.078960569477276</v>
      </c>
      <c r="H53" s="87">
        <f t="shared" si="0"/>
        <v>1996105</v>
      </c>
      <c r="J53" s="138">
        <f t="shared" si="3"/>
      </c>
      <c r="K53" s="138">
        <f t="shared" si="4"/>
        <v>32836288</v>
      </c>
      <c r="L53" s="138">
        <f t="shared" si="5"/>
      </c>
      <c r="M53" s="138">
        <f t="shared" si="6"/>
      </c>
      <c r="N53" s="138">
        <f t="shared" si="7"/>
      </c>
      <c r="O53" s="138">
        <f t="shared" si="8"/>
      </c>
      <c r="P53" s="138">
        <f t="shared" si="9"/>
        <v>34832393</v>
      </c>
      <c r="Q53" s="138">
        <f t="shared" si="10"/>
      </c>
      <c r="R53" s="138">
        <f t="shared" si="11"/>
      </c>
      <c r="S53" s="138">
        <f t="shared" si="12"/>
      </c>
    </row>
    <row r="54" spans="1:19" s="29" customFormat="1" ht="13.5">
      <c r="A54" s="29">
        <v>2</v>
      </c>
      <c r="B54" s="84">
        <v>344</v>
      </c>
      <c r="C54" s="84" t="s">
        <v>44</v>
      </c>
      <c r="D54" s="136">
        <v>14454081</v>
      </c>
      <c r="E54" s="136">
        <v>18832881</v>
      </c>
      <c r="F54" s="85">
        <f t="shared" si="13"/>
        <v>0.972542025747898</v>
      </c>
      <c r="G54" s="86">
        <f t="shared" si="15"/>
        <v>30.294558332695097</v>
      </c>
      <c r="H54" s="87">
        <f t="shared" si="0"/>
        <v>4378800</v>
      </c>
      <c r="J54" s="138">
        <f t="shared" si="3"/>
      </c>
      <c r="K54" s="138">
        <f t="shared" si="4"/>
        <v>14454081</v>
      </c>
      <c r="L54" s="138">
        <f t="shared" si="5"/>
      </c>
      <c r="M54" s="138">
        <f t="shared" si="6"/>
      </c>
      <c r="N54" s="138">
        <f t="shared" si="7"/>
      </c>
      <c r="O54" s="138">
        <f t="shared" si="8"/>
      </c>
      <c r="P54" s="138">
        <f t="shared" si="9"/>
        <v>18832881</v>
      </c>
      <c r="Q54" s="138">
        <f t="shared" si="10"/>
      </c>
      <c r="R54" s="138">
        <f t="shared" si="11"/>
      </c>
      <c r="S54" s="138">
        <f t="shared" si="12"/>
      </c>
    </row>
    <row r="55" spans="1:19" s="29" customFormat="1" ht="13.5">
      <c r="A55" s="29">
        <v>2</v>
      </c>
      <c r="B55" s="84">
        <v>361</v>
      </c>
      <c r="C55" s="84" t="s">
        <v>45</v>
      </c>
      <c r="D55" s="136">
        <v>3647721</v>
      </c>
      <c r="E55" s="136">
        <v>3856053</v>
      </c>
      <c r="F55" s="85">
        <f t="shared" si="13"/>
        <v>0.19912904435658357</v>
      </c>
      <c r="G55" s="86">
        <f t="shared" si="15"/>
        <v>5.71129206427794</v>
      </c>
      <c r="H55" s="87">
        <f t="shared" si="0"/>
        <v>208332</v>
      </c>
      <c r="J55" s="138">
        <f t="shared" si="3"/>
      </c>
      <c r="K55" s="138">
        <f t="shared" si="4"/>
        <v>3647721</v>
      </c>
      <c r="L55" s="138">
        <f t="shared" si="5"/>
      </c>
      <c r="M55" s="138">
        <f t="shared" si="6"/>
      </c>
      <c r="N55" s="138">
        <f t="shared" si="7"/>
      </c>
      <c r="O55" s="138">
        <f t="shared" si="8"/>
      </c>
      <c r="P55" s="138">
        <f t="shared" si="9"/>
        <v>3856053</v>
      </c>
      <c r="Q55" s="138">
        <f t="shared" si="10"/>
      </c>
      <c r="R55" s="138">
        <f t="shared" si="11"/>
      </c>
      <c r="S55" s="138">
        <f t="shared" si="12"/>
      </c>
    </row>
    <row r="56" spans="1:19" s="29" customFormat="1" ht="13.5">
      <c r="A56" s="29">
        <v>2</v>
      </c>
      <c r="B56" s="84">
        <v>381</v>
      </c>
      <c r="C56" s="84" t="s">
        <v>46</v>
      </c>
      <c r="D56" s="136">
        <v>10471545</v>
      </c>
      <c r="E56" s="136">
        <v>9450950</v>
      </c>
      <c r="F56" s="85">
        <f t="shared" si="13"/>
        <v>0.4880531055361151</v>
      </c>
      <c r="G56" s="86">
        <f t="shared" si="15"/>
        <v>-9.74636503018418</v>
      </c>
      <c r="H56" s="87">
        <f t="shared" si="0"/>
        <v>-1020595</v>
      </c>
      <c r="J56" s="138">
        <f t="shared" si="3"/>
      </c>
      <c r="K56" s="138">
        <f t="shared" si="4"/>
        <v>10471545</v>
      </c>
      <c r="L56" s="138">
        <f t="shared" si="5"/>
      </c>
      <c r="M56" s="138">
        <f t="shared" si="6"/>
      </c>
      <c r="N56" s="138">
        <f t="shared" si="7"/>
      </c>
      <c r="O56" s="138">
        <f t="shared" si="8"/>
      </c>
      <c r="P56" s="138">
        <f t="shared" si="9"/>
        <v>9450950</v>
      </c>
      <c r="Q56" s="138">
        <f t="shared" si="10"/>
      </c>
      <c r="R56" s="138">
        <f t="shared" si="11"/>
      </c>
      <c r="S56" s="138">
        <f t="shared" si="12"/>
      </c>
    </row>
    <row r="57" spans="1:19" s="29" customFormat="1" ht="13.5">
      <c r="A57" s="29">
        <v>3</v>
      </c>
      <c r="B57" s="84">
        <v>383</v>
      </c>
      <c r="C57" s="84" t="s">
        <v>47</v>
      </c>
      <c r="D57" s="136">
        <v>2790390</v>
      </c>
      <c r="E57" s="136">
        <v>2742544</v>
      </c>
      <c r="F57" s="85">
        <f t="shared" si="13"/>
        <v>0.1416267270771128</v>
      </c>
      <c r="G57" s="86">
        <f t="shared" si="15"/>
        <v>-1.7146707091123425</v>
      </c>
      <c r="H57" s="87">
        <f t="shared" si="0"/>
        <v>-47846</v>
      </c>
      <c r="J57" s="138">
        <f t="shared" si="3"/>
      </c>
      <c r="K57" s="138">
        <f t="shared" si="4"/>
      </c>
      <c r="L57" s="138">
        <f t="shared" si="5"/>
        <v>2790390</v>
      </c>
      <c r="M57" s="138">
        <f t="shared" si="6"/>
      </c>
      <c r="N57" s="138">
        <f t="shared" si="7"/>
      </c>
      <c r="O57" s="138">
        <f t="shared" si="8"/>
      </c>
      <c r="P57" s="138">
        <f t="shared" si="9"/>
      </c>
      <c r="Q57" s="138">
        <f t="shared" si="10"/>
        <v>2742544</v>
      </c>
      <c r="R57" s="138">
        <f t="shared" si="11"/>
      </c>
      <c r="S57" s="138">
        <f t="shared" si="12"/>
      </c>
    </row>
    <row r="58" spans="1:19" s="29" customFormat="1" ht="13.5">
      <c r="A58" s="29">
        <v>4</v>
      </c>
      <c r="B58" s="84">
        <v>401</v>
      </c>
      <c r="C58" s="84" t="s">
        <v>48</v>
      </c>
      <c r="D58" s="136">
        <v>5185020</v>
      </c>
      <c r="E58" s="136">
        <v>5106170</v>
      </c>
      <c r="F58" s="85">
        <f t="shared" si="13"/>
        <v>0.2636858861696808</v>
      </c>
      <c r="G58" s="86">
        <f t="shared" si="15"/>
        <v>-1.5207270174464105</v>
      </c>
      <c r="H58" s="87">
        <f t="shared" si="0"/>
        <v>-78850</v>
      </c>
      <c r="J58" s="138">
        <f t="shared" si="3"/>
      </c>
      <c r="K58" s="138">
        <f t="shared" si="4"/>
      </c>
      <c r="L58" s="138">
        <f t="shared" si="5"/>
      </c>
      <c r="M58" s="138">
        <f t="shared" si="6"/>
        <v>5185020</v>
      </c>
      <c r="N58" s="138">
        <f t="shared" si="7"/>
      </c>
      <c r="O58" s="138">
        <f t="shared" si="8"/>
      </c>
      <c r="P58" s="138">
        <f t="shared" si="9"/>
      </c>
      <c r="Q58" s="138">
        <f t="shared" si="10"/>
      </c>
      <c r="R58" s="138">
        <f t="shared" si="11"/>
        <v>5106170</v>
      </c>
      <c r="S58" s="138">
        <f t="shared" si="12"/>
      </c>
    </row>
    <row r="59" spans="1:19" s="29" customFormat="1" ht="13.5">
      <c r="A59" s="29">
        <v>4</v>
      </c>
      <c r="B59" s="84">
        <v>402</v>
      </c>
      <c r="C59" s="84" t="s">
        <v>49</v>
      </c>
      <c r="D59" s="136">
        <v>22936508</v>
      </c>
      <c r="E59" s="136">
        <v>24060769</v>
      </c>
      <c r="F59" s="85">
        <f t="shared" si="13"/>
        <v>1.2425135073232942</v>
      </c>
      <c r="G59" s="86">
        <f t="shared" si="15"/>
        <v>4.90162233937268</v>
      </c>
      <c r="H59" s="87">
        <f t="shared" si="0"/>
        <v>1124261</v>
      </c>
      <c r="J59" s="138">
        <f t="shared" si="3"/>
      </c>
      <c r="K59" s="138">
        <f t="shared" si="4"/>
      </c>
      <c r="L59" s="138">
        <f t="shared" si="5"/>
      </c>
      <c r="M59" s="138">
        <f t="shared" si="6"/>
        <v>22936508</v>
      </c>
      <c r="N59" s="138">
        <f t="shared" si="7"/>
      </c>
      <c r="O59" s="138">
        <f t="shared" si="8"/>
      </c>
      <c r="P59" s="138">
        <f t="shared" si="9"/>
      </c>
      <c r="Q59" s="138">
        <f t="shared" si="10"/>
      </c>
      <c r="R59" s="138">
        <f t="shared" si="11"/>
        <v>24060769</v>
      </c>
      <c r="S59" s="138">
        <f t="shared" si="12"/>
      </c>
    </row>
    <row r="60" spans="1:19" s="29" customFormat="1" ht="13.5">
      <c r="A60" s="29">
        <v>4</v>
      </c>
      <c r="B60" s="84">
        <v>424</v>
      </c>
      <c r="C60" s="84" t="s">
        <v>50</v>
      </c>
      <c r="D60" s="136">
        <v>26650129</v>
      </c>
      <c r="E60" s="136">
        <v>27018110</v>
      </c>
      <c r="F60" s="85">
        <f t="shared" si="13"/>
        <v>1.3952324889261256</v>
      </c>
      <c r="G60" s="86">
        <f t="shared" si="15"/>
        <v>1.3807850611154748</v>
      </c>
      <c r="H60" s="87">
        <f t="shared" si="0"/>
        <v>367981</v>
      </c>
      <c r="J60" s="138">
        <f t="shared" si="3"/>
      </c>
      <c r="K60" s="138">
        <f t="shared" si="4"/>
      </c>
      <c r="L60" s="138">
        <f t="shared" si="5"/>
      </c>
      <c r="M60" s="138">
        <f t="shared" si="6"/>
        <v>26650129</v>
      </c>
      <c r="N60" s="138">
        <f t="shared" si="7"/>
      </c>
      <c r="O60" s="138">
        <f t="shared" si="8"/>
      </c>
      <c r="P60" s="138">
        <f t="shared" si="9"/>
      </c>
      <c r="Q60" s="138">
        <f t="shared" si="10"/>
      </c>
      <c r="R60" s="138">
        <f t="shared" si="11"/>
        <v>27018110</v>
      </c>
      <c r="S60" s="138">
        <f t="shared" si="12"/>
      </c>
    </row>
    <row r="61" spans="1:19" s="29" customFormat="1" ht="13.5">
      <c r="A61" s="29">
        <v>4</v>
      </c>
      <c r="B61" s="84">
        <v>426</v>
      </c>
      <c r="C61" s="84" t="s">
        <v>51</v>
      </c>
      <c r="D61" s="136">
        <v>921179</v>
      </c>
      <c r="E61" s="136">
        <v>947975</v>
      </c>
      <c r="F61" s="85">
        <f t="shared" si="13"/>
        <v>0.048954035596484875</v>
      </c>
      <c r="G61" s="86">
        <f t="shared" si="15"/>
        <v>2.9088809015403116</v>
      </c>
      <c r="H61" s="87">
        <f t="shared" si="0"/>
        <v>26796</v>
      </c>
      <c r="J61" s="138">
        <f t="shared" si="3"/>
      </c>
      <c r="K61" s="138">
        <f t="shared" si="4"/>
      </c>
      <c r="L61" s="138">
        <f t="shared" si="5"/>
      </c>
      <c r="M61" s="138">
        <f t="shared" si="6"/>
        <v>921179</v>
      </c>
      <c r="N61" s="138">
        <f t="shared" si="7"/>
      </c>
      <c r="O61" s="138">
        <f t="shared" si="8"/>
      </c>
      <c r="P61" s="138">
        <f t="shared" si="9"/>
      </c>
      <c r="Q61" s="138">
        <f t="shared" si="10"/>
      </c>
      <c r="R61" s="138">
        <f t="shared" si="11"/>
        <v>947975</v>
      </c>
      <c r="S61" s="138">
        <f t="shared" si="12"/>
      </c>
    </row>
    <row r="62" spans="1:19" s="29" customFormat="1" ht="13.5">
      <c r="A62" s="29">
        <v>4</v>
      </c>
      <c r="B62" s="84">
        <v>429</v>
      </c>
      <c r="C62" s="88" t="s">
        <v>107</v>
      </c>
      <c r="D62" s="136">
        <v>1033179</v>
      </c>
      <c r="E62" s="136">
        <v>1048207</v>
      </c>
      <c r="F62" s="85">
        <f t="shared" si="13"/>
        <v>0.054130080213597005</v>
      </c>
      <c r="G62" s="86">
        <f t="shared" si="15"/>
        <v>1.454539823205847</v>
      </c>
      <c r="H62" s="87">
        <f t="shared" si="0"/>
        <v>15028</v>
      </c>
      <c r="J62" s="138">
        <f t="shared" si="3"/>
      </c>
      <c r="K62" s="138">
        <f t="shared" si="4"/>
      </c>
      <c r="L62" s="138">
        <f t="shared" si="5"/>
      </c>
      <c r="M62" s="138">
        <f t="shared" si="6"/>
        <v>1033179</v>
      </c>
      <c r="N62" s="138">
        <f t="shared" si="7"/>
      </c>
      <c r="O62" s="138">
        <f t="shared" si="8"/>
      </c>
      <c r="P62" s="138">
        <f t="shared" si="9"/>
      </c>
      <c r="Q62" s="138">
        <f t="shared" si="10"/>
      </c>
      <c r="R62" s="138">
        <f t="shared" si="11"/>
        <v>1048207</v>
      </c>
      <c r="S62" s="138">
        <f t="shared" si="12"/>
      </c>
    </row>
    <row r="63" spans="1:19" s="29" customFormat="1" ht="13.5">
      <c r="A63" s="29">
        <v>4</v>
      </c>
      <c r="B63" s="84">
        <v>461</v>
      </c>
      <c r="C63" s="84" t="s">
        <v>52</v>
      </c>
      <c r="D63" s="136">
        <v>12676931</v>
      </c>
      <c r="E63" s="136">
        <v>10314766</v>
      </c>
      <c r="F63" s="85">
        <f t="shared" si="13"/>
        <v>0.532661116520385</v>
      </c>
      <c r="G63" s="86">
        <f t="shared" si="15"/>
        <v>-18.63357148508579</v>
      </c>
      <c r="H63" s="87">
        <f t="shared" si="0"/>
        <v>-2362165</v>
      </c>
      <c r="J63" s="138">
        <f t="shared" si="3"/>
      </c>
      <c r="K63" s="138">
        <f t="shared" si="4"/>
      </c>
      <c r="L63" s="138">
        <f t="shared" si="5"/>
      </c>
      <c r="M63" s="138">
        <f t="shared" si="6"/>
        <v>12676931</v>
      </c>
      <c r="N63" s="138">
        <f t="shared" si="7"/>
      </c>
      <c r="O63" s="138">
        <f t="shared" si="8"/>
      </c>
      <c r="P63" s="138">
        <f t="shared" si="9"/>
      </c>
      <c r="Q63" s="138">
        <f t="shared" si="10"/>
      </c>
      <c r="R63" s="138">
        <f t="shared" si="11"/>
        <v>10314766</v>
      </c>
      <c r="S63" s="138">
        <f t="shared" si="12"/>
      </c>
    </row>
    <row r="64" spans="1:19" s="29" customFormat="1" ht="13.5">
      <c r="A64" s="29">
        <v>5</v>
      </c>
      <c r="B64" s="84">
        <v>503</v>
      </c>
      <c r="C64" s="84" t="s">
        <v>53</v>
      </c>
      <c r="D64" s="136">
        <v>4593638</v>
      </c>
      <c r="E64" s="136">
        <v>6014319</v>
      </c>
      <c r="F64" s="85">
        <f t="shared" si="13"/>
        <v>0.3105832816420426</v>
      </c>
      <c r="G64" s="86">
        <f t="shared" si="15"/>
        <v>30.927143148850654</v>
      </c>
      <c r="H64" s="87">
        <f t="shared" si="0"/>
        <v>1420681</v>
      </c>
      <c r="J64" s="138">
        <f t="shared" si="3"/>
      </c>
      <c r="K64" s="138">
        <f t="shared" si="4"/>
      </c>
      <c r="L64" s="138">
        <f t="shared" si="5"/>
      </c>
      <c r="M64" s="138">
        <f t="shared" si="6"/>
      </c>
      <c r="N64" s="138">
        <f t="shared" si="7"/>
        <v>4593638</v>
      </c>
      <c r="O64" s="138">
        <f t="shared" si="8"/>
      </c>
      <c r="P64" s="138">
        <f t="shared" si="9"/>
      </c>
      <c r="Q64" s="138">
        <f t="shared" si="10"/>
      </c>
      <c r="R64" s="138">
        <f t="shared" si="11"/>
      </c>
      <c r="S64" s="138">
        <f t="shared" si="12"/>
        <v>6014319</v>
      </c>
    </row>
    <row r="65" spans="3:19" s="29" customFormat="1" ht="13.5">
      <c r="C65" s="120"/>
      <c r="D65" s="121" t="s">
        <v>129</v>
      </c>
      <c r="E65" s="129" t="s">
        <v>130</v>
      </c>
      <c r="F65" s="85"/>
      <c r="G65" s="86"/>
      <c r="H65" s="87"/>
      <c r="J65" s="29">
        <f aca="true" t="shared" si="16" ref="J65:S65">SUM(J13:J64)</f>
        <v>20441196</v>
      </c>
      <c r="K65" s="29">
        <f t="shared" si="16"/>
        <v>485043676</v>
      </c>
      <c r="L65" s="29">
        <f>SUM(L17:L64)+L13</f>
        <v>167220923</v>
      </c>
      <c r="M65" s="29">
        <f t="shared" si="16"/>
        <v>714739953</v>
      </c>
      <c r="N65" s="29">
        <f t="shared" si="16"/>
        <v>436020969</v>
      </c>
      <c r="O65" s="29">
        <f>SUM(O13:O64)</f>
        <v>20751967</v>
      </c>
      <c r="P65" s="29">
        <f>SUM(P13:P64)</f>
        <v>509588131</v>
      </c>
      <c r="Q65" s="29">
        <f>SUM(Q17:Q64)+Q13</f>
        <v>178294524</v>
      </c>
      <c r="R65" s="29">
        <f t="shared" si="16"/>
        <v>734969084</v>
      </c>
      <c r="S65" s="29">
        <f t="shared" si="16"/>
        <v>492855645</v>
      </c>
    </row>
    <row r="66" spans="3:8" s="29" customFormat="1" ht="13.5">
      <c r="C66" s="122" t="s">
        <v>115</v>
      </c>
      <c r="D66" s="123">
        <f>J65</f>
        <v>20441196</v>
      </c>
      <c r="E66" s="130">
        <f>O65</f>
        <v>20751967</v>
      </c>
      <c r="F66" s="85">
        <f t="shared" si="13"/>
        <v>1.0716448547852837</v>
      </c>
      <c r="G66" s="86">
        <f t="shared" si="15"/>
        <v>1.520317108646685</v>
      </c>
      <c r="H66" s="87">
        <f t="shared" si="0"/>
        <v>310771</v>
      </c>
    </row>
    <row r="67" spans="3:8" s="29" customFormat="1" ht="13.5">
      <c r="C67" s="122" t="s">
        <v>94</v>
      </c>
      <c r="D67" s="125">
        <f>K65</f>
        <v>485043676</v>
      </c>
      <c r="E67" s="130">
        <f>P65</f>
        <v>509588131</v>
      </c>
      <c r="F67" s="85">
        <f t="shared" si="13"/>
        <v>26.315457163448613</v>
      </c>
      <c r="G67" s="86">
        <f t="shared" si="15"/>
        <v>5.060256676761621</v>
      </c>
      <c r="H67" s="87">
        <f t="shared" si="0"/>
        <v>24544455</v>
      </c>
    </row>
    <row r="68" spans="3:8" s="29" customFormat="1" ht="13.5">
      <c r="C68" s="122" t="s">
        <v>95</v>
      </c>
      <c r="D68" s="125">
        <f>L65</f>
        <v>167220923</v>
      </c>
      <c r="E68" s="130">
        <f>Q65</f>
        <v>178294524</v>
      </c>
      <c r="F68" s="85">
        <f t="shared" si="13"/>
        <v>9.207243307633984</v>
      </c>
      <c r="G68" s="86">
        <f t="shared" si="15"/>
        <v>6.622138427019686</v>
      </c>
      <c r="H68" s="87">
        <f t="shared" si="0"/>
        <v>11073601</v>
      </c>
    </row>
    <row r="69" spans="3:8" s="29" customFormat="1" ht="13.5">
      <c r="C69" s="122" t="s">
        <v>116</v>
      </c>
      <c r="D69" s="125">
        <f>M65</f>
        <v>714739953</v>
      </c>
      <c r="E69" s="130">
        <f>R65</f>
        <v>734969084</v>
      </c>
      <c r="F69" s="85">
        <f t="shared" si="13"/>
        <v>37.954273794616824</v>
      </c>
      <c r="G69" s="86">
        <f t="shared" si="15"/>
        <v>2.8302784691259575</v>
      </c>
      <c r="H69" s="87">
        <f t="shared" si="0"/>
        <v>20229131</v>
      </c>
    </row>
    <row r="70" spans="3:8" s="29" customFormat="1" ht="13.5">
      <c r="C70" s="122" t="s">
        <v>96</v>
      </c>
      <c r="D70" s="125">
        <f>N65</f>
        <v>436020969</v>
      </c>
      <c r="E70" s="130">
        <f>S65</f>
        <v>492855645</v>
      </c>
      <c r="F70" s="85">
        <f t="shared" si="13"/>
        <v>25.451380879515295</v>
      </c>
      <c r="G70" s="86">
        <f t="shared" si="15"/>
        <v>13.034849248270897</v>
      </c>
      <c r="H70" s="87">
        <f t="shared" si="0"/>
        <v>56834676</v>
      </c>
    </row>
    <row r="71" spans="3:8" s="29" customFormat="1" ht="13.5">
      <c r="C71" s="148" t="s">
        <v>137</v>
      </c>
      <c r="D71" s="127">
        <f>SUM(D66:D70)</f>
        <v>1823466717</v>
      </c>
      <c r="E71" s="131">
        <f>SUM(E66:E70)</f>
        <v>1936459351</v>
      </c>
      <c r="F71" s="85">
        <f t="shared" si="13"/>
        <v>100</v>
      </c>
      <c r="G71" s="86">
        <f t="shared" si="15"/>
        <v>6.1965832963432055</v>
      </c>
      <c r="H71" s="87">
        <f t="shared" si="0"/>
        <v>112992634</v>
      </c>
    </row>
    <row r="74" spans="1:5" ht="13.5">
      <c r="A74" s="44"/>
      <c r="D74" s="46"/>
      <c r="E74" s="46"/>
    </row>
    <row r="75" ht="13.5">
      <c r="A75" s="46" t="s">
        <v>123</v>
      </c>
    </row>
    <row r="76" spans="1:10" ht="13.5">
      <c r="A76" s="145">
        <v>5</v>
      </c>
      <c r="B76" s="145">
        <v>202</v>
      </c>
      <c r="C76" s="145" t="s">
        <v>19</v>
      </c>
      <c r="D76" s="145">
        <v>284999565</v>
      </c>
      <c r="E76" s="145">
        <v>319987547</v>
      </c>
      <c r="F76" s="146">
        <v>16.524361682818512</v>
      </c>
      <c r="G76" s="147">
        <v>12.276503650102066</v>
      </c>
      <c r="H76" s="144">
        <v>34987982</v>
      </c>
      <c r="J76" s="46" t="s">
        <v>155</v>
      </c>
    </row>
    <row r="77" spans="1:8" ht="13.5">
      <c r="A77" s="145">
        <v>5</v>
      </c>
      <c r="B77" s="145">
        <v>221</v>
      </c>
      <c r="C77" s="145" t="s">
        <v>35</v>
      </c>
      <c r="D77" s="145">
        <v>146427766</v>
      </c>
      <c r="E77" s="145">
        <v>166853779</v>
      </c>
      <c r="F77" s="146">
        <v>8.616435915054744</v>
      </c>
      <c r="G77" s="147">
        <v>13.9495490220072</v>
      </c>
      <c r="H77" s="144">
        <v>20426013</v>
      </c>
    </row>
    <row r="78" spans="1:10" ht="13.5">
      <c r="A78" s="145">
        <v>3</v>
      </c>
      <c r="B78" s="145">
        <v>100</v>
      </c>
      <c r="C78" s="145" t="s">
        <v>18</v>
      </c>
      <c r="D78" s="145">
        <v>164430533</v>
      </c>
      <c r="E78" s="145">
        <v>175551980</v>
      </c>
      <c r="F78" s="146">
        <v>9.065616580556872</v>
      </c>
      <c r="G78" s="147">
        <v>6.763614273512086</v>
      </c>
      <c r="H78" s="144">
        <v>11121447</v>
      </c>
      <c r="J78" s="46" t="s">
        <v>158</v>
      </c>
    </row>
    <row r="79" spans="1:8" ht="13.5">
      <c r="A79" s="145">
        <v>2</v>
      </c>
      <c r="B79" s="145">
        <v>207</v>
      </c>
      <c r="C79" s="145" t="s">
        <v>23</v>
      </c>
      <c r="D79" s="145">
        <v>70580796</v>
      </c>
      <c r="E79" s="145">
        <v>79337622</v>
      </c>
      <c r="F79" s="146">
        <v>4.097045567159959</v>
      </c>
      <c r="G79" s="147">
        <v>12.406811053816957</v>
      </c>
      <c r="H79" s="144">
        <v>8756826</v>
      </c>
    </row>
    <row r="80" spans="1:10" ht="13.5">
      <c r="A80" s="145">
        <v>4</v>
      </c>
      <c r="B80" s="145">
        <v>213</v>
      </c>
      <c r="C80" s="145" t="s">
        <v>29</v>
      </c>
      <c r="D80" s="145">
        <v>145021883</v>
      </c>
      <c r="E80" s="145">
        <v>152572099</v>
      </c>
      <c r="F80" s="146">
        <v>7.8789208211993085</v>
      </c>
      <c r="G80" s="147">
        <v>5.206259802874036</v>
      </c>
      <c r="H80" s="144">
        <v>7550216</v>
      </c>
      <c r="J80" s="46" t="s">
        <v>156</v>
      </c>
    </row>
    <row r="81" spans="1:8" ht="13.5">
      <c r="A81" s="145">
        <v>2</v>
      </c>
      <c r="B81" s="145">
        <v>210</v>
      </c>
      <c r="C81" s="145" t="s">
        <v>26</v>
      </c>
      <c r="D81" s="145">
        <v>137681966</v>
      </c>
      <c r="E81" s="145">
        <v>144877976</v>
      </c>
      <c r="F81" s="146">
        <v>7.481591386113222</v>
      </c>
      <c r="G81" s="147">
        <v>5.226545065459054</v>
      </c>
      <c r="H81" s="144">
        <v>7196010</v>
      </c>
    </row>
    <row r="82" spans="1:8" ht="13.5">
      <c r="A82" s="145">
        <v>4</v>
      </c>
      <c r="B82" s="145">
        <v>226</v>
      </c>
      <c r="C82" s="145" t="s">
        <v>103</v>
      </c>
      <c r="D82" s="145">
        <v>62897087</v>
      </c>
      <c r="E82" s="145">
        <v>67597939</v>
      </c>
      <c r="F82" s="146">
        <v>3.4908008249743014</v>
      </c>
      <c r="G82" s="147">
        <v>7.473878718739391</v>
      </c>
      <c r="H82" s="144">
        <v>4700852</v>
      </c>
    </row>
    <row r="83" spans="1:8" ht="13.5">
      <c r="A83" s="145">
        <v>2</v>
      </c>
      <c r="B83" s="145">
        <v>344</v>
      </c>
      <c r="C83" s="145" t="s">
        <v>44</v>
      </c>
      <c r="D83" s="145">
        <v>14454081</v>
      </c>
      <c r="E83" s="145">
        <v>18832881</v>
      </c>
      <c r="F83" s="146">
        <v>0.972542025747898</v>
      </c>
      <c r="G83" s="147">
        <v>30.294558332695097</v>
      </c>
      <c r="H83" s="144">
        <v>4378800</v>
      </c>
    </row>
    <row r="84" spans="1:8" ht="13.5">
      <c r="A84" s="145">
        <v>4</v>
      </c>
      <c r="B84" s="145">
        <v>212</v>
      </c>
      <c r="C84" s="145" t="s">
        <v>28</v>
      </c>
      <c r="D84" s="145">
        <v>29737176</v>
      </c>
      <c r="E84" s="145">
        <v>32926103</v>
      </c>
      <c r="F84" s="146">
        <v>1.7003250278915873</v>
      </c>
      <c r="G84" s="147">
        <v>10.723704900559493</v>
      </c>
      <c r="H84" s="144">
        <v>3188927</v>
      </c>
    </row>
    <row r="85" spans="1:8" ht="13.5">
      <c r="A85" s="145">
        <v>2</v>
      </c>
      <c r="B85" s="145">
        <v>203</v>
      </c>
      <c r="C85" s="145" t="s">
        <v>20</v>
      </c>
      <c r="D85" s="145">
        <v>63463797</v>
      </c>
      <c r="E85" s="145">
        <v>66389300</v>
      </c>
      <c r="F85" s="146">
        <v>3.4283859336224194</v>
      </c>
      <c r="G85" s="147">
        <v>4.609719459426609</v>
      </c>
      <c r="H85" s="144">
        <v>2925503</v>
      </c>
    </row>
    <row r="86" spans="1:8" ht="13.5">
      <c r="A86" s="145">
        <v>4</v>
      </c>
      <c r="B86" s="145">
        <v>224</v>
      </c>
      <c r="C86" s="145" t="s">
        <v>101</v>
      </c>
      <c r="D86" s="145">
        <v>26862020</v>
      </c>
      <c r="E86" s="145">
        <v>29070980</v>
      </c>
      <c r="F86" s="146">
        <v>1.5012440093300983</v>
      </c>
      <c r="G86" s="147">
        <v>8.223357737057757</v>
      </c>
      <c r="H86" s="144">
        <v>2208960</v>
      </c>
    </row>
    <row r="87" spans="1:8" ht="13.5">
      <c r="A87" s="145">
        <v>4</v>
      </c>
      <c r="B87" s="145">
        <v>216</v>
      </c>
      <c r="C87" s="145" t="s">
        <v>32</v>
      </c>
      <c r="D87" s="145">
        <v>52413702</v>
      </c>
      <c r="E87" s="145">
        <v>54414387</v>
      </c>
      <c r="F87" s="146">
        <v>2.8099937637162413</v>
      </c>
      <c r="G87" s="147">
        <v>3.817103016306689</v>
      </c>
      <c r="H87" s="144">
        <v>2000685</v>
      </c>
    </row>
    <row r="88" spans="1:8" ht="13.5">
      <c r="A88" s="145">
        <v>2</v>
      </c>
      <c r="B88" s="145">
        <v>342</v>
      </c>
      <c r="C88" s="145" t="s">
        <v>43</v>
      </c>
      <c r="D88" s="145">
        <v>32836288</v>
      </c>
      <c r="E88" s="145">
        <v>34832393</v>
      </c>
      <c r="F88" s="146">
        <v>1.7987670633009842</v>
      </c>
      <c r="G88" s="147">
        <v>6.078960569477276</v>
      </c>
      <c r="H88" s="144">
        <v>1996105</v>
      </c>
    </row>
    <row r="89" spans="1:8" ht="13.5">
      <c r="A89" s="145">
        <v>5</v>
      </c>
      <c r="B89" s="145">
        <v>503</v>
      </c>
      <c r="C89" s="145" t="s">
        <v>53</v>
      </c>
      <c r="D89" s="145">
        <v>4593638</v>
      </c>
      <c r="E89" s="145">
        <v>6014319</v>
      </c>
      <c r="F89" s="146">
        <v>0.3105832816420426</v>
      </c>
      <c r="G89" s="147">
        <v>30.927143148850654</v>
      </c>
      <c r="H89" s="144">
        <v>1420681</v>
      </c>
    </row>
    <row r="90" spans="1:8" ht="13.5">
      <c r="A90" s="145">
        <v>4</v>
      </c>
      <c r="B90" s="145">
        <v>223</v>
      </c>
      <c r="C90" s="145" t="s">
        <v>100</v>
      </c>
      <c r="D90" s="145">
        <v>10276736</v>
      </c>
      <c r="E90" s="145">
        <v>11517326</v>
      </c>
      <c r="F90" s="146">
        <v>0.5947620844223959</v>
      </c>
      <c r="G90" s="147">
        <v>12.071829032097359</v>
      </c>
      <c r="H90" s="144">
        <v>1240590</v>
      </c>
    </row>
    <row r="91" spans="1:8" ht="13.5">
      <c r="A91" s="145">
        <v>4</v>
      </c>
      <c r="B91" s="145">
        <v>214</v>
      </c>
      <c r="C91" s="145" t="s">
        <v>30</v>
      </c>
      <c r="D91" s="145">
        <v>35883795</v>
      </c>
      <c r="E91" s="145">
        <v>37105249</v>
      </c>
      <c r="F91" s="146">
        <v>1.916138801511047</v>
      </c>
      <c r="G91" s="147">
        <v>3.4039153328124794</v>
      </c>
      <c r="H91" s="144">
        <v>1221454</v>
      </c>
    </row>
    <row r="92" spans="1:8" ht="13.5">
      <c r="A92" s="145">
        <v>4</v>
      </c>
      <c r="B92" s="145">
        <v>402</v>
      </c>
      <c r="C92" s="145" t="s">
        <v>49</v>
      </c>
      <c r="D92" s="145">
        <v>22936508</v>
      </c>
      <c r="E92" s="145">
        <v>24060769</v>
      </c>
      <c r="F92" s="146">
        <v>1.2425135073232942</v>
      </c>
      <c r="G92" s="147">
        <v>4.90162233937268</v>
      </c>
      <c r="H92" s="144">
        <v>1124261</v>
      </c>
    </row>
    <row r="93" spans="1:8" ht="13.5">
      <c r="A93" s="145">
        <v>2</v>
      </c>
      <c r="B93" s="145">
        <v>220</v>
      </c>
      <c r="C93" s="145" t="s">
        <v>34</v>
      </c>
      <c r="D93" s="145">
        <v>66125262</v>
      </c>
      <c r="E93" s="145">
        <v>66554952</v>
      </c>
      <c r="F93" s="146">
        <v>3.436940308900912</v>
      </c>
      <c r="G93" s="147">
        <v>0.6498121701203896</v>
      </c>
      <c r="H93" s="144">
        <v>429690</v>
      </c>
    </row>
    <row r="94" spans="1:8" ht="13.5">
      <c r="A94" s="145">
        <v>4</v>
      </c>
      <c r="B94" s="145">
        <v>424</v>
      </c>
      <c r="C94" s="145" t="s">
        <v>50</v>
      </c>
      <c r="D94" s="145">
        <v>26650129</v>
      </c>
      <c r="E94" s="145">
        <v>27018110</v>
      </c>
      <c r="F94" s="146">
        <v>1.3952324889261256</v>
      </c>
      <c r="G94" s="147">
        <v>1.3807850611154748</v>
      </c>
      <c r="H94" s="144">
        <v>367981</v>
      </c>
    </row>
    <row r="95" spans="1:8" ht="13.5">
      <c r="A95" s="145">
        <v>2</v>
      </c>
      <c r="B95" s="145">
        <v>361</v>
      </c>
      <c r="C95" s="145" t="s">
        <v>45</v>
      </c>
      <c r="D95" s="145">
        <v>3647721</v>
      </c>
      <c r="E95" s="145">
        <v>3856053</v>
      </c>
      <c r="F95" s="146">
        <v>0.19912904435658357</v>
      </c>
      <c r="G95" s="147">
        <v>5.71129206427794</v>
      </c>
      <c r="H95" s="144">
        <v>208332</v>
      </c>
    </row>
    <row r="96" spans="1:8" ht="13.5">
      <c r="A96" s="145">
        <v>4</v>
      </c>
      <c r="B96" s="145">
        <v>209</v>
      </c>
      <c r="C96" s="145" t="s">
        <v>25</v>
      </c>
      <c r="D96" s="145">
        <v>34323128</v>
      </c>
      <c r="E96" s="145">
        <v>34453458</v>
      </c>
      <c r="F96" s="146">
        <v>1.7791986174255616</v>
      </c>
      <c r="G96" s="147">
        <v>0.3797148092096858</v>
      </c>
      <c r="H96" s="144">
        <v>130330</v>
      </c>
    </row>
    <row r="97" spans="1:8" ht="13.5">
      <c r="A97" s="145">
        <v>2</v>
      </c>
      <c r="B97" s="145">
        <v>325</v>
      </c>
      <c r="C97" s="145" t="s">
        <v>41</v>
      </c>
      <c r="D97" s="145">
        <v>3691111</v>
      </c>
      <c r="E97" s="145">
        <v>3786306</v>
      </c>
      <c r="F97" s="146">
        <v>0.19552726464641396</v>
      </c>
      <c r="G97" s="147">
        <v>2.5790337922647177</v>
      </c>
      <c r="H97" s="144">
        <v>95195</v>
      </c>
    </row>
    <row r="98" spans="1:8" ht="13.5">
      <c r="A98" s="145">
        <v>2</v>
      </c>
      <c r="B98" s="145">
        <v>215</v>
      </c>
      <c r="C98" s="145" t="s">
        <v>31</v>
      </c>
      <c r="D98" s="145">
        <v>48354002</v>
      </c>
      <c r="E98" s="145">
        <v>48430465</v>
      </c>
      <c r="F98" s="146">
        <v>2.5009802026048313</v>
      </c>
      <c r="G98" s="147">
        <v>0.15813168887242046</v>
      </c>
      <c r="H98" s="144">
        <v>76463</v>
      </c>
    </row>
    <row r="99" spans="1:8" ht="13.5">
      <c r="A99" s="145">
        <v>1</v>
      </c>
      <c r="B99" s="145">
        <v>225</v>
      </c>
      <c r="C99" s="145" t="s">
        <v>102</v>
      </c>
      <c r="D99" s="145">
        <v>15008141</v>
      </c>
      <c r="E99" s="145">
        <v>15083479</v>
      </c>
      <c r="F99" s="146">
        <v>0.7789205072758586</v>
      </c>
      <c r="G99" s="147">
        <v>0.5019808915707857</v>
      </c>
      <c r="H99" s="144">
        <v>75338</v>
      </c>
    </row>
    <row r="100" spans="1:8" ht="13.5">
      <c r="A100" s="145">
        <v>1</v>
      </c>
      <c r="B100" s="145">
        <v>306</v>
      </c>
      <c r="C100" s="145" t="s">
        <v>40</v>
      </c>
      <c r="D100" s="145">
        <v>525951</v>
      </c>
      <c r="E100" s="145">
        <v>589257</v>
      </c>
      <c r="F100" s="146">
        <v>0.030429608537649082</v>
      </c>
      <c r="G100" s="147">
        <v>12.036482486011057</v>
      </c>
      <c r="H100" s="144">
        <v>63306</v>
      </c>
    </row>
    <row r="101" spans="1:8" ht="13.5">
      <c r="A101" s="145">
        <v>1</v>
      </c>
      <c r="B101" s="145">
        <v>219</v>
      </c>
      <c r="C101" s="145" t="s">
        <v>33</v>
      </c>
      <c r="D101" s="145">
        <v>349580</v>
      </c>
      <c r="E101" s="145">
        <v>394669</v>
      </c>
      <c r="F101" s="146">
        <v>0.020380959703398392</v>
      </c>
      <c r="G101" s="147">
        <v>12.898049087476405</v>
      </c>
      <c r="H101" s="144">
        <v>45089</v>
      </c>
    </row>
    <row r="102" spans="1:8" ht="13.5">
      <c r="A102" s="145">
        <v>1</v>
      </c>
      <c r="B102" s="145">
        <v>304</v>
      </c>
      <c r="C102" s="145" t="s">
        <v>38</v>
      </c>
      <c r="D102" s="145">
        <v>174635</v>
      </c>
      <c r="E102" s="145">
        <v>218506</v>
      </c>
      <c r="F102" s="146">
        <v>0.011283789659058017</v>
      </c>
      <c r="G102" s="147">
        <v>25.121539210353028</v>
      </c>
      <c r="H102" s="144">
        <v>43871</v>
      </c>
    </row>
    <row r="103" spans="1:8" ht="13.5">
      <c r="A103" s="145">
        <v>1</v>
      </c>
      <c r="B103" s="145">
        <v>222</v>
      </c>
      <c r="C103" s="145" t="s">
        <v>99</v>
      </c>
      <c r="D103" s="145">
        <v>2338250</v>
      </c>
      <c r="E103" s="145">
        <v>2371798</v>
      </c>
      <c r="F103" s="146">
        <v>0.12248116640172117</v>
      </c>
      <c r="G103" s="147">
        <v>1.434748209130765</v>
      </c>
      <c r="H103" s="144">
        <v>33548</v>
      </c>
    </row>
    <row r="104" spans="1:8" ht="13.5">
      <c r="A104" s="145">
        <v>4</v>
      </c>
      <c r="B104" s="145">
        <v>426</v>
      </c>
      <c r="C104" s="145" t="s">
        <v>51</v>
      </c>
      <c r="D104" s="145">
        <v>921179</v>
      </c>
      <c r="E104" s="145">
        <v>947975</v>
      </c>
      <c r="F104" s="146">
        <v>0.048954035596484875</v>
      </c>
      <c r="G104" s="147">
        <v>2.9088809015403116</v>
      </c>
      <c r="H104" s="144">
        <v>26796</v>
      </c>
    </row>
    <row r="105" spans="1:8" ht="13.5">
      <c r="A105" s="145">
        <v>1</v>
      </c>
      <c r="B105" s="145">
        <v>302</v>
      </c>
      <c r="C105" s="145" t="s">
        <v>37</v>
      </c>
      <c r="D105" s="145">
        <v>173494</v>
      </c>
      <c r="E105" s="145">
        <v>190649</v>
      </c>
      <c r="F105" s="146">
        <v>0.009845236353737435</v>
      </c>
      <c r="G105" s="147">
        <v>9.887950015562508</v>
      </c>
      <c r="H105" s="144">
        <v>17155</v>
      </c>
    </row>
    <row r="106" spans="1:8" ht="13.5">
      <c r="A106" s="145">
        <v>1</v>
      </c>
      <c r="B106" s="145">
        <v>208</v>
      </c>
      <c r="C106" s="145" t="s">
        <v>24</v>
      </c>
      <c r="D106" s="145">
        <v>1305805</v>
      </c>
      <c r="E106" s="145">
        <v>1321354</v>
      </c>
      <c r="F106" s="146">
        <v>0.06823556607669788</v>
      </c>
      <c r="G106" s="147">
        <v>1.1907597229295241</v>
      </c>
      <c r="H106" s="144">
        <v>15549</v>
      </c>
    </row>
    <row r="107" spans="1:8" ht="13.5">
      <c r="A107" s="145">
        <v>4</v>
      </c>
      <c r="B107" s="145">
        <v>429</v>
      </c>
      <c r="C107" s="145" t="s">
        <v>107</v>
      </c>
      <c r="D107" s="145">
        <v>1033179</v>
      </c>
      <c r="E107" s="145">
        <v>1048207</v>
      </c>
      <c r="F107" s="146">
        <v>0.054130080213597005</v>
      </c>
      <c r="G107" s="147">
        <v>1.454539823205847</v>
      </c>
      <c r="H107" s="144">
        <v>15028</v>
      </c>
    </row>
    <row r="108" spans="1:8" ht="13.5">
      <c r="A108" s="145">
        <v>1</v>
      </c>
      <c r="B108" s="145">
        <v>301</v>
      </c>
      <c r="C108" s="145" t="s">
        <v>36</v>
      </c>
      <c r="D108" s="145">
        <v>54963</v>
      </c>
      <c r="E108" s="145">
        <v>66457</v>
      </c>
      <c r="F108" s="146">
        <v>0.0034318820049427418</v>
      </c>
      <c r="G108" s="147">
        <v>20.912250059130688</v>
      </c>
      <c r="H108" s="144">
        <v>11494</v>
      </c>
    </row>
    <row r="109" spans="1:8" ht="13.5">
      <c r="A109" s="145">
        <v>1</v>
      </c>
      <c r="B109" s="145">
        <v>305</v>
      </c>
      <c r="C109" s="145" t="s">
        <v>39</v>
      </c>
      <c r="D109" s="145">
        <v>99770</v>
      </c>
      <c r="E109" s="145">
        <v>102551</v>
      </c>
      <c r="F109" s="146">
        <v>0.005295799261009119</v>
      </c>
      <c r="G109" s="147">
        <v>2.787411045404431</v>
      </c>
      <c r="H109" s="144">
        <v>2781</v>
      </c>
    </row>
    <row r="110" spans="1:8" ht="13.5">
      <c r="A110" s="145">
        <v>1</v>
      </c>
      <c r="B110" s="145">
        <v>205</v>
      </c>
      <c r="C110" s="145" t="s">
        <v>21</v>
      </c>
      <c r="D110" s="145">
        <v>410607</v>
      </c>
      <c r="E110" s="145">
        <v>413247</v>
      </c>
      <c r="F110" s="146">
        <v>0.021340339511211354</v>
      </c>
      <c r="G110" s="147">
        <v>0.6429505585632933</v>
      </c>
      <c r="H110" s="144">
        <v>2640</v>
      </c>
    </row>
    <row r="111" spans="1:8" ht="13.5">
      <c r="A111" s="145">
        <v>3</v>
      </c>
      <c r="B111" s="145">
        <v>383</v>
      </c>
      <c r="C111" s="145" t="s">
        <v>47</v>
      </c>
      <c r="D111" s="145">
        <v>2790390</v>
      </c>
      <c r="E111" s="145">
        <v>2742544</v>
      </c>
      <c r="F111" s="146">
        <v>0.1416267270771128</v>
      </c>
      <c r="G111" s="147">
        <v>-1.7146707091123425</v>
      </c>
      <c r="H111" s="144">
        <v>-47846</v>
      </c>
    </row>
    <row r="112" spans="1:8" ht="13.5">
      <c r="A112" s="145">
        <v>2</v>
      </c>
      <c r="B112" s="145">
        <v>341</v>
      </c>
      <c r="C112" s="145" t="s">
        <v>42</v>
      </c>
      <c r="D112" s="145">
        <v>9735845</v>
      </c>
      <c r="E112" s="145">
        <v>9682242</v>
      </c>
      <c r="F112" s="146">
        <v>0.499997172416763</v>
      </c>
      <c r="G112" s="147">
        <v>-0.550573679018107</v>
      </c>
      <c r="H112" s="144">
        <v>-53603</v>
      </c>
    </row>
    <row r="113" spans="1:8" ht="13.5">
      <c r="A113" s="145">
        <v>4</v>
      </c>
      <c r="B113" s="145">
        <v>401</v>
      </c>
      <c r="C113" s="145" t="s">
        <v>48</v>
      </c>
      <c r="D113" s="145">
        <v>5185020</v>
      </c>
      <c r="E113" s="145">
        <v>5106170</v>
      </c>
      <c r="F113" s="146">
        <v>0.2636858861696808</v>
      </c>
      <c r="G113" s="147">
        <v>-1.5207270174464105</v>
      </c>
      <c r="H113" s="144">
        <v>-78850</v>
      </c>
    </row>
    <row r="114" spans="1:8" ht="13.5">
      <c r="A114" s="145">
        <v>2</v>
      </c>
      <c r="B114" s="145">
        <v>206</v>
      </c>
      <c r="C114" s="145" t="s">
        <v>22</v>
      </c>
      <c r="D114" s="145">
        <v>24001262</v>
      </c>
      <c r="E114" s="145">
        <v>23556991</v>
      </c>
      <c r="F114" s="146">
        <v>1.2164980890425103</v>
      </c>
      <c r="G114" s="147">
        <v>-1.8510318332427667</v>
      </c>
      <c r="H114" s="144">
        <v>-444271</v>
      </c>
    </row>
    <row r="115" spans="1:8" ht="13.5">
      <c r="A115" s="145">
        <v>2</v>
      </c>
      <c r="B115" s="145">
        <v>381</v>
      </c>
      <c r="C115" s="145" t="s">
        <v>46</v>
      </c>
      <c r="D115" s="145">
        <v>10471545</v>
      </c>
      <c r="E115" s="145">
        <v>9450950</v>
      </c>
      <c r="F115" s="146">
        <v>0.4880531055361151</v>
      </c>
      <c r="G115" s="147">
        <v>-9.74636503018418</v>
      </c>
      <c r="H115" s="144">
        <v>-1020595</v>
      </c>
    </row>
    <row r="116" spans="1:8" ht="13.5">
      <c r="A116" s="145">
        <v>4</v>
      </c>
      <c r="B116" s="145">
        <v>211</v>
      </c>
      <c r="C116" s="145" t="s">
        <v>27</v>
      </c>
      <c r="D116" s="145">
        <v>247921480</v>
      </c>
      <c r="E116" s="145">
        <v>246815546</v>
      </c>
      <c r="F116" s="146">
        <v>12.745712729396713</v>
      </c>
      <c r="G116" s="147">
        <v>-0.44608236446475047</v>
      </c>
      <c r="H116" s="144">
        <v>-1105934</v>
      </c>
    </row>
    <row r="117" spans="1:8" ht="13.5">
      <c r="A117" s="145">
        <v>4</v>
      </c>
      <c r="B117" s="145">
        <v>461</v>
      </c>
      <c r="C117" s="145" t="s">
        <v>52</v>
      </c>
      <c r="D117" s="145">
        <v>12676931</v>
      </c>
      <c r="E117" s="145">
        <v>10314766</v>
      </c>
      <c r="F117" s="146">
        <v>0.532661116520385</v>
      </c>
      <c r="G117" s="147">
        <v>-18.63357148508579</v>
      </c>
      <c r="H117" s="144">
        <v>-2362165</v>
      </c>
    </row>
    <row r="118" spans="1:8" ht="13.5">
      <c r="A118" s="153"/>
      <c r="B118" s="153"/>
      <c r="C118" s="153"/>
      <c r="D118" s="153"/>
      <c r="E118" s="153"/>
      <c r="F118" s="154"/>
      <c r="G118" s="155"/>
      <c r="H118" s="156"/>
    </row>
    <row r="119" spans="1:10" ht="13.5">
      <c r="A119" s="45">
        <v>2</v>
      </c>
      <c r="B119" s="45">
        <v>342</v>
      </c>
      <c r="C119" s="45" t="s">
        <v>43</v>
      </c>
      <c r="D119" s="45">
        <v>32836288</v>
      </c>
      <c r="E119" s="45">
        <v>34832393</v>
      </c>
      <c r="F119" s="56">
        <v>1.7987670633009842</v>
      </c>
      <c r="G119" s="80">
        <v>6.078960569477276</v>
      </c>
      <c r="H119" s="81">
        <v>1996105</v>
      </c>
      <c r="J119" s="45">
        <f>E119/100</f>
        <v>348323.93</v>
      </c>
    </row>
    <row r="120" spans="1:10" ht="13.5">
      <c r="A120" s="45">
        <v>4</v>
      </c>
      <c r="B120" s="45">
        <v>424</v>
      </c>
      <c r="C120" s="45" t="s">
        <v>50</v>
      </c>
      <c r="D120" s="45">
        <v>26650129</v>
      </c>
      <c r="E120" s="45">
        <v>27018110</v>
      </c>
      <c r="F120" s="56">
        <v>1.3952324889261256</v>
      </c>
      <c r="G120" s="80">
        <v>1.3807850611154748</v>
      </c>
      <c r="H120" s="81">
        <v>367981</v>
      </c>
      <c r="J120" s="45">
        <f>E120/100</f>
        <v>270181.1</v>
      </c>
    </row>
    <row r="121" spans="1:10" ht="13.5">
      <c r="A121" s="45">
        <v>4</v>
      </c>
      <c r="B121" s="45">
        <v>402</v>
      </c>
      <c r="C121" s="45" t="s">
        <v>49</v>
      </c>
      <c r="D121" s="45">
        <v>22936508</v>
      </c>
      <c r="E121" s="45">
        <v>24060769</v>
      </c>
      <c r="F121" s="56">
        <v>1.2425135073232942</v>
      </c>
      <c r="G121" s="80">
        <v>4.90162233937268</v>
      </c>
      <c r="H121" s="81">
        <v>1124261</v>
      </c>
      <c r="J121" s="45">
        <f>E121/100</f>
        <v>240607.69</v>
      </c>
    </row>
    <row r="122" spans="1:10" ht="13.5">
      <c r="A122" s="45">
        <v>2</v>
      </c>
      <c r="B122" s="45">
        <v>344</v>
      </c>
      <c r="C122" s="45" t="s">
        <v>44</v>
      </c>
      <c r="D122" s="45">
        <v>14454081</v>
      </c>
      <c r="E122" s="45">
        <v>18832881</v>
      </c>
      <c r="F122" s="56">
        <v>0.972542025747898</v>
      </c>
      <c r="G122" s="80">
        <v>30.294558332695097</v>
      </c>
      <c r="H122" s="81">
        <v>4378800</v>
      </c>
      <c r="J122" s="45">
        <f>E122/100</f>
        <v>188328.81</v>
      </c>
    </row>
    <row r="123" spans="1:10" ht="13.5">
      <c r="A123" s="45">
        <v>4</v>
      </c>
      <c r="B123" s="45">
        <v>461</v>
      </c>
      <c r="C123" s="45" t="s">
        <v>52</v>
      </c>
      <c r="D123" s="45">
        <v>12676931</v>
      </c>
      <c r="E123" s="45">
        <v>10314766</v>
      </c>
      <c r="F123" s="56">
        <v>0.532661116520385</v>
      </c>
      <c r="G123" s="80">
        <v>-18.63357148508579</v>
      </c>
      <c r="H123" s="81">
        <v>-2362165</v>
      </c>
      <c r="J123" s="45">
        <f>E123/100</f>
        <v>103147.66</v>
      </c>
    </row>
    <row r="124" spans="1:8" ht="13.5">
      <c r="A124" s="45">
        <v>2</v>
      </c>
      <c r="B124" s="45">
        <v>341</v>
      </c>
      <c r="C124" s="45" t="s">
        <v>42</v>
      </c>
      <c r="D124" s="45">
        <v>9735845</v>
      </c>
      <c r="E124" s="45">
        <v>9682242</v>
      </c>
      <c r="F124" s="56">
        <v>0.499997172416763</v>
      </c>
      <c r="G124" s="80">
        <v>-0.550573679018107</v>
      </c>
      <c r="H124" s="81">
        <v>-53603</v>
      </c>
    </row>
    <row r="125" spans="1:8" ht="13.5">
      <c r="A125" s="45">
        <v>2</v>
      </c>
      <c r="B125" s="45">
        <v>381</v>
      </c>
      <c r="C125" s="45" t="s">
        <v>46</v>
      </c>
      <c r="D125" s="45">
        <v>10471545</v>
      </c>
      <c r="E125" s="45">
        <v>9450950</v>
      </c>
      <c r="F125" s="56">
        <v>0.4880531055361151</v>
      </c>
      <c r="G125" s="80">
        <v>-9.74636503018418</v>
      </c>
      <c r="H125" s="81">
        <v>-1020595</v>
      </c>
    </row>
    <row r="126" spans="1:8" ht="13.5">
      <c r="A126" s="45">
        <v>5</v>
      </c>
      <c r="B126" s="45">
        <v>503</v>
      </c>
      <c r="C126" s="45" t="s">
        <v>53</v>
      </c>
      <c r="D126" s="45">
        <v>4593638</v>
      </c>
      <c r="E126" s="45">
        <v>6014319</v>
      </c>
      <c r="F126" s="56">
        <v>0.3105832816420426</v>
      </c>
      <c r="G126" s="80">
        <v>30.927143148850654</v>
      </c>
      <c r="H126" s="81">
        <v>1420681</v>
      </c>
    </row>
    <row r="127" spans="1:8" ht="13.5">
      <c r="A127" s="45">
        <v>4</v>
      </c>
      <c r="B127" s="45">
        <v>401</v>
      </c>
      <c r="C127" s="45" t="s">
        <v>48</v>
      </c>
      <c r="D127" s="45">
        <v>5185020</v>
      </c>
      <c r="E127" s="45">
        <v>5106170</v>
      </c>
      <c r="F127" s="56">
        <v>0.2636858861696808</v>
      </c>
      <c r="G127" s="80">
        <v>-1.5207270174464105</v>
      </c>
      <c r="H127" s="81">
        <v>-78850</v>
      </c>
    </row>
    <row r="128" spans="1:8" ht="13.5">
      <c r="A128" s="45">
        <v>2</v>
      </c>
      <c r="B128" s="45">
        <v>361</v>
      </c>
      <c r="C128" s="45" t="s">
        <v>45</v>
      </c>
      <c r="D128" s="45">
        <v>3647721</v>
      </c>
      <c r="E128" s="45">
        <v>3856053</v>
      </c>
      <c r="F128" s="56">
        <v>0.19912904435658357</v>
      </c>
      <c r="G128" s="80">
        <v>5.71129206427794</v>
      </c>
      <c r="H128" s="81">
        <v>208332</v>
      </c>
    </row>
    <row r="129" spans="1:8" ht="13.5">
      <c r="A129" s="45">
        <v>2</v>
      </c>
      <c r="B129" s="45">
        <v>325</v>
      </c>
      <c r="C129" s="45" t="s">
        <v>41</v>
      </c>
      <c r="D129" s="45">
        <v>3691111</v>
      </c>
      <c r="E129" s="45">
        <v>3786306</v>
      </c>
      <c r="F129" s="56">
        <v>0.19552726464641396</v>
      </c>
      <c r="G129" s="80">
        <v>2.5790337922647177</v>
      </c>
      <c r="H129" s="81">
        <v>95195</v>
      </c>
    </row>
    <row r="130" spans="1:8" ht="13.5">
      <c r="A130" s="45">
        <v>3</v>
      </c>
      <c r="B130" s="45">
        <v>383</v>
      </c>
      <c r="C130" s="45" t="s">
        <v>47</v>
      </c>
      <c r="D130" s="45">
        <v>2790390</v>
      </c>
      <c r="E130" s="45">
        <v>2742544</v>
      </c>
      <c r="F130" s="56">
        <v>0.1416267270771128</v>
      </c>
      <c r="G130" s="80">
        <v>-1.7146707091123425</v>
      </c>
      <c r="H130" s="81">
        <v>-47846</v>
      </c>
    </row>
    <row r="131" spans="1:8" ht="13.5">
      <c r="A131" s="45">
        <v>4</v>
      </c>
      <c r="B131" s="45">
        <v>429</v>
      </c>
      <c r="C131" s="45" t="s">
        <v>107</v>
      </c>
      <c r="D131" s="45">
        <v>1033179</v>
      </c>
      <c r="E131" s="45">
        <v>1048207</v>
      </c>
      <c r="F131" s="56">
        <v>0.054130080213597005</v>
      </c>
      <c r="G131" s="80">
        <v>1.454539823205847</v>
      </c>
      <c r="H131" s="81">
        <v>15028</v>
      </c>
    </row>
    <row r="132" spans="1:8" ht="13.5">
      <c r="A132" s="45">
        <v>4</v>
      </c>
      <c r="B132" s="45">
        <v>426</v>
      </c>
      <c r="C132" s="45" t="s">
        <v>51</v>
      </c>
      <c r="D132" s="45">
        <v>921179</v>
      </c>
      <c r="E132" s="45">
        <v>947975</v>
      </c>
      <c r="F132" s="56">
        <v>0.048954035596484875</v>
      </c>
      <c r="G132" s="80">
        <v>2.9088809015403116</v>
      </c>
      <c r="H132" s="81">
        <v>26796</v>
      </c>
    </row>
    <row r="133" spans="1:8" ht="13.5">
      <c r="A133" s="45">
        <v>1</v>
      </c>
      <c r="B133" s="45">
        <v>306</v>
      </c>
      <c r="C133" s="45" t="s">
        <v>40</v>
      </c>
      <c r="D133" s="45">
        <v>525951</v>
      </c>
      <c r="E133" s="45">
        <v>589257</v>
      </c>
      <c r="F133" s="56">
        <v>0.030429608537649082</v>
      </c>
      <c r="G133" s="80">
        <v>12.036482486011057</v>
      </c>
      <c r="H133" s="81">
        <v>63306</v>
      </c>
    </row>
    <row r="134" spans="1:8" ht="13.5">
      <c r="A134" s="45">
        <v>1</v>
      </c>
      <c r="B134" s="45">
        <v>304</v>
      </c>
      <c r="C134" s="45" t="s">
        <v>38</v>
      </c>
      <c r="D134" s="45">
        <v>174635</v>
      </c>
      <c r="E134" s="45">
        <v>218506</v>
      </c>
      <c r="F134" s="56">
        <v>0.011283789659058017</v>
      </c>
      <c r="G134" s="80">
        <v>25.121539210353028</v>
      </c>
      <c r="H134" s="81">
        <v>43871</v>
      </c>
    </row>
    <row r="135" spans="1:8" ht="13.5">
      <c r="A135" s="153">
        <v>1</v>
      </c>
      <c r="B135" s="153">
        <v>302</v>
      </c>
      <c r="C135" s="153" t="s">
        <v>37</v>
      </c>
      <c r="D135" s="153">
        <v>173494</v>
      </c>
      <c r="E135" s="153">
        <v>190649</v>
      </c>
      <c r="F135" s="154">
        <v>0.009845236353737435</v>
      </c>
      <c r="G135" s="155">
        <v>9.887950015562508</v>
      </c>
      <c r="H135" s="156">
        <v>17155</v>
      </c>
    </row>
    <row r="136" spans="1:8" ht="13.5">
      <c r="A136" s="45">
        <v>1</v>
      </c>
      <c r="B136" s="45">
        <v>305</v>
      </c>
      <c r="C136" s="45" t="s">
        <v>39</v>
      </c>
      <c r="D136" s="45">
        <v>99770</v>
      </c>
      <c r="E136" s="45">
        <v>102551</v>
      </c>
      <c r="F136" s="56">
        <v>0.005295799261009119</v>
      </c>
      <c r="G136" s="80">
        <v>2.787411045404431</v>
      </c>
      <c r="H136" s="81">
        <v>2781</v>
      </c>
    </row>
    <row r="137" spans="1:8" ht="13.5">
      <c r="A137" s="153">
        <v>1</v>
      </c>
      <c r="B137" s="153">
        <v>301</v>
      </c>
      <c r="C137" s="153" t="s">
        <v>36</v>
      </c>
      <c r="D137" s="153">
        <v>54963</v>
      </c>
      <c r="E137" s="153">
        <v>66457</v>
      </c>
      <c r="F137" s="154">
        <v>0.0034318820049427418</v>
      </c>
      <c r="G137" s="155">
        <v>20.912250059130688</v>
      </c>
      <c r="H137" s="156">
        <v>11494</v>
      </c>
    </row>
  </sheetData>
  <printOptions/>
  <pageMargins left="0.75" right="0.75" top="0.69" bottom="0.61" header="0.34" footer="0.512"/>
  <pageSetup horizontalDpi="400" verticalDpi="400" orientation="landscape" paperSize="8" scale="6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5" width="15.125" style="48" bestFit="1" customWidth="1"/>
    <col min="6" max="6" width="10.375" style="57" customWidth="1"/>
    <col min="7" max="7" width="10.625" style="78" customWidth="1"/>
    <col min="8" max="8" width="16.125" style="82" bestFit="1" customWidth="1"/>
    <col min="10" max="10" width="11.625" style="0" bestFit="1" customWidth="1"/>
    <col min="11" max="12" width="12.625" style="0" bestFit="1" customWidth="1"/>
    <col min="13" max="13" width="10.00390625" style="0" customWidth="1"/>
    <col min="14" max="14" width="12.625" style="0" bestFit="1" customWidth="1"/>
    <col min="15" max="15" width="11.625" style="0" bestFit="1" customWidth="1"/>
    <col min="16" max="19" width="12.625" style="0" bestFit="1" customWidth="1"/>
  </cols>
  <sheetData>
    <row r="1" ht="13.5">
      <c r="A1" t="s">
        <v>66</v>
      </c>
    </row>
    <row r="3" ht="13.5">
      <c r="B3" t="s">
        <v>67</v>
      </c>
    </row>
    <row r="4" ht="13.5">
      <c r="D4" s="48" t="s">
        <v>11</v>
      </c>
    </row>
    <row r="6" spans="4:8" s="29" customFormat="1" ht="13.5">
      <c r="D6" s="44" t="s">
        <v>124</v>
      </c>
      <c r="E6" s="50" t="s">
        <v>146</v>
      </c>
      <c r="F6" s="55" t="s">
        <v>10</v>
      </c>
      <c r="G6" s="79" t="s">
        <v>9</v>
      </c>
      <c r="H6" s="83" t="s">
        <v>98</v>
      </c>
    </row>
    <row r="7" spans="4:8" s="29" customFormat="1" ht="13.5">
      <c r="D7" s="44" t="s">
        <v>109</v>
      </c>
      <c r="E7" s="44" t="s">
        <v>109</v>
      </c>
      <c r="F7" s="55" t="s">
        <v>14</v>
      </c>
      <c r="G7" s="79" t="s">
        <v>14</v>
      </c>
      <c r="H7" s="81"/>
    </row>
    <row r="8" spans="3:8" s="29" customFormat="1" ht="13.5">
      <c r="C8" s="29" t="s">
        <v>54</v>
      </c>
      <c r="D8" s="47">
        <f>D10+D11</f>
        <v>207113464</v>
      </c>
      <c r="E8" s="47">
        <f>E10+E11</f>
        <v>213577110</v>
      </c>
      <c r="F8" s="55">
        <v>100</v>
      </c>
      <c r="G8" s="79">
        <f>(E8/D8-1)*100</f>
        <v>3.120823666007544</v>
      </c>
      <c r="H8" s="81">
        <f>E8-D8</f>
        <v>6463646</v>
      </c>
    </row>
    <row r="9" spans="6:8" s="29" customFormat="1" ht="13.5">
      <c r="F9" s="55"/>
      <c r="G9" s="79"/>
      <c r="H9" s="81"/>
    </row>
    <row r="10" spans="3:8" s="29" customFormat="1" ht="13.5">
      <c r="C10" s="29" t="s">
        <v>55</v>
      </c>
      <c r="D10" s="47">
        <f>D13+D17+SUM(D25:D45)</f>
        <v>188109466</v>
      </c>
      <c r="E10" s="47">
        <f>E13+E17+SUM(E25:E45)</f>
        <v>193864737</v>
      </c>
      <c r="F10" s="55">
        <f>E10/E8*100</f>
        <v>90.770371881144</v>
      </c>
      <c r="G10" s="79">
        <f>(E10/D10-1)*100</f>
        <v>3.0595328998488602</v>
      </c>
      <c r="H10" s="81">
        <f>E10-D10</f>
        <v>5755271</v>
      </c>
    </row>
    <row r="11" spans="3:19" s="29" customFormat="1" ht="13.5">
      <c r="C11" s="29" t="s">
        <v>56</v>
      </c>
      <c r="D11" s="149">
        <f>SUM(D46:D64)</f>
        <v>19003998</v>
      </c>
      <c r="E11" s="149">
        <f>SUM(E46:E64)</f>
        <v>19712373</v>
      </c>
      <c r="F11" s="55">
        <f>E11/E8*100</f>
        <v>9.229628118855995</v>
      </c>
      <c r="G11" s="79">
        <f>(E11/D11-1)*100</f>
        <v>3.7275051281314697</v>
      </c>
      <c r="H11" s="81">
        <f>E11-D11</f>
        <v>708375</v>
      </c>
      <c r="J11" s="92"/>
      <c r="K11" s="93"/>
      <c r="L11" s="93" t="s">
        <v>128</v>
      </c>
      <c r="M11" s="94"/>
      <c r="N11" s="95"/>
      <c r="O11" s="96"/>
      <c r="P11" s="93"/>
      <c r="Q11" s="93" t="s">
        <v>147</v>
      </c>
      <c r="R11" s="94"/>
      <c r="S11" s="95"/>
    </row>
    <row r="12" spans="5:19" s="29" customFormat="1" ht="13.5">
      <c r="E12" s="49"/>
      <c r="F12" s="55"/>
      <c r="G12" s="79"/>
      <c r="H12" s="81"/>
      <c r="J12" s="88" t="s">
        <v>115</v>
      </c>
      <c r="K12" s="88" t="s">
        <v>94</v>
      </c>
      <c r="L12" s="88" t="s">
        <v>95</v>
      </c>
      <c r="M12" s="88" t="s">
        <v>116</v>
      </c>
      <c r="N12" s="88" t="s">
        <v>96</v>
      </c>
      <c r="O12" s="88" t="s">
        <v>115</v>
      </c>
      <c r="P12" s="88" t="s">
        <v>94</v>
      </c>
      <c r="Q12" s="88" t="s">
        <v>95</v>
      </c>
      <c r="R12" s="88" t="s">
        <v>116</v>
      </c>
      <c r="S12" s="88" t="s">
        <v>96</v>
      </c>
    </row>
    <row r="13" spans="1:19" s="29" customFormat="1" ht="13.5">
      <c r="A13" s="29">
        <v>3</v>
      </c>
      <c r="B13" s="84">
        <v>100</v>
      </c>
      <c r="C13" s="84" t="s">
        <v>18</v>
      </c>
      <c r="D13" s="136">
        <v>21598089</v>
      </c>
      <c r="E13" s="136">
        <v>21717256</v>
      </c>
      <c r="F13" s="85">
        <f aca="true" t="shared" si="0" ref="F13:F26">E13/E$8*100</f>
        <v>10.168344351133882</v>
      </c>
      <c r="G13" s="86">
        <f>(E13/D13-1)*100</f>
        <v>0.5517478884358606</v>
      </c>
      <c r="H13" s="87">
        <f>E13-D13</f>
        <v>119167</v>
      </c>
      <c r="J13" s="138">
        <f>IF($A13=1,D13,"")</f>
      </c>
      <c r="K13" s="138">
        <f>IF($A13=2,$D13,"")</f>
      </c>
      <c r="L13" s="138">
        <f>IF($A13=3,$D13,"")</f>
        <v>21598089</v>
      </c>
      <c r="M13" s="138">
        <f>IF($A13=4,$D13,"")</f>
      </c>
      <c r="N13" s="138">
        <f>IF($A13=5,$D13,"")</f>
      </c>
      <c r="O13" s="138">
        <f>IF($A13=1,E13,"")</f>
      </c>
      <c r="P13" s="138">
        <f>IF($A13=2,E13,"")</f>
      </c>
      <c r="Q13" s="138">
        <f>IF($A13=3,E13,"")</f>
        <v>21717256</v>
      </c>
      <c r="R13" s="138">
        <f>IF($A13=4,E13,"")</f>
      </c>
      <c r="S13" s="138">
        <f>IF($A13=5,E13,"")</f>
      </c>
    </row>
    <row r="14" spans="1:19" s="29" customFormat="1" ht="13.5">
      <c r="A14" s="29">
        <v>3</v>
      </c>
      <c r="B14" s="84">
        <v>101</v>
      </c>
      <c r="C14" s="88" t="s">
        <v>104</v>
      </c>
      <c r="D14" s="137">
        <v>2502696</v>
      </c>
      <c r="E14" s="136">
        <v>2444757</v>
      </c>
      <c r="F14" s="85">
        <f t="shared" si="0"/>
        <v>1.1446718236799813</v>
      </c>
      <c r="G14" s="86">
        <f aca="true" t="shared" si="1" ref="G14:G38">(E14/D14-1)*100</f>
        <v>-2.315063435591058</v>
      </c>
      <c r="H14" s="87">
        <f aca="true" t="shared" si="2" ref="H14:H64">E14-D14</f>
        <v>-57939</v>
      </c>
      <c r="J14" s="138">
        <f aca="true" t="shared" si="3" ref="J14:J64">IF($A14=1,D14,"")</f>
      </c>
      <c r="K14" s="138">
        <f aca="true" t="shared" si="4" ref="K14:K64">IF($A14=2,$D14,"")</f>
      </c>
      <c r="L14" s="138">
        <f aca="true" t="shared" si="5" ref="L14:L64">IF($A14=3,$D14,"")</f>
        <v>2502696</v>
      </c>
      <c r="M14" s="138">
        <f aca="true" t="shared" si="6" ref="M14:M64">IF($A14=4,$D14,"")</f>
      </c>
      <c r="N14" s="138">
        <f aca="true" t="shared" si="7" ref="N14:N64">IF($A14=5,$D14,"")</f>
      </c>
      <c r="O14" s="138">
        <f aca="true" t="shared" si="8" ref="O14:O64">IF($A14=1,E14,"")</f>
      </c>
      <c r="P14" s="138">
        <f aca="true" t="shared" si="9" ref="P14:P64">IF($A14=2,E14,"")</f>
      </c>
      <c r="Q14" s="138">
        <f aca="true" t="shared" si="10" ref="Q14:Q64">IF($A14=3,E14,"")</f>
        <v>2444757</v>
      </c>
      <c r="R14" s="138">
        <f aca="true" t="shared" si="11" ref="R14:R64">IF($A14=4,E14,"")</f>
      </c>
      <c r="S14" s="138">
        <f aca="true" t="shared" si="12" ref="S14:S64">IF($A14=5,E14,"")</f>
      </c>
    </row>
    <row r="15" spans="1:19" s="29" customFormat="1" ht="13.5">
      <c r="A15" s="29">
        <v>3</v>
      </c>
      <c r="B15" s="84">
        <v>102</v>
      </c>
      <c r="C15" s="88" t="s">
        <v>105</v>
      </c>
      <c r="D15" s="137">
        <v>6243606</v>
      </c>
      <c r="E15" s="136">
        <v>6239646</v>
      </c>
      <c r="F15" s="85">
        <f t="shared" si="0"/>
        <v>2.921495660279325</v>
      </c>
      <c r="G15" s="86">
        <f t="shared" si="1"/>
        <v>-0.0634248861955733</v>
      </c>
      <c r="H15" s="87">
        <f t="shared" si="2"/>
        <v>-3960</v>
      </c>
      <c r="J15" s="138">
        <f t="shared" si="3"/>
      </c>
      <c r="K15" s="138">
        <f t="shared" si="4"/>
      </c>
      <c r="L15" s="138">
        <f t="shared" si="5"/>
        <v>6243606</v>
      </c>
      <c r="M15" s="138">
        <f t="shared" si="6"/>
      </c>
      <c r="N15" s="138">
        <f t="shared" si="7"/>
      </c>
      <c r="O15" s="138">
        <f t="shared" si="8"/>
      </c>
      <c r="P15" s="138">
        <f t="shared" si="9"/>
      </c>
      <c r="Q15" s="138">
        <f t="shared" si="10"/>
        <v>6239646</v>
      </c>
      <c r="R15" s="138">
        <f t="shared" si="11"/>
      </c>
      <c r="S15" s="138">
        <f t="shared" si="12"/>
      </c>
    </row>
    <row r="16" spans="1:19" s="29" customFormat="1" ht="13.5">
      <c r="A16" s="29">
        <v>3</v>
      </c>
      <c r="B16" s="84">
        <v>103</v>
      </c>
      <c r="C16" s="88" t="s">
        <v>106</v>
      </c>
      <c r="D16" s="137">
        <v>12851787</v>
      </c>
      <c r="E16" s="136">
        <v>13032853</v>
      </c>
      <c r="F16" s="85">
        <f t="shared" si="0"/>
        <v>6.102176867174577</v>
      </c>
      <c r="G16" s="86">
        <f t="shared" si="1"/>
        <v>1.4088780027244452</v>
      </c>
      <c r="H16" s="87">
        <f t="shared" si="2"/>
        <v>181066</v>
      </c>
      <c r="J16" s="138">
        <f t="shared" si="3"/>
      </c>
      <c r="K16" s="138">
        <f t="shared" si="4"/>
      </c>
      <c r="L16" s="138">
        <f t="shared" si="5"/>
        <v>12851787</v>
      </c>
      <c r="M16" s="138">
        <f t="shared" si="6"/>
      </c>
      <c r="N16" s="138">
        <f t="shared" si="7"/>
      </c>
      <c r="O16" s="138">
        <f t="shared" si="8"/>
      </c>
      <c r="P16" s="138">
        <f t="shared" si="9"/>
      </c>
      <c r="Q16" s="138">
        <f t="shared" si="10"/>
        <v>13032853</v>
      </c>
      <c r="R16" s="138">
        <f t="shared" si="11"/>
      </c>
      <c r="S16" s="138">
        <f t="shared" si="12"/>
      </c>
    </row>
    <row r="17" spans="1:19" s="29" customFormat="1" ht="13.5">
      <c r="A17" s="29">
        <v>5</v>
      </c>
      <c r="B17" s="84">
        <v>202</v>
      </c>
      <c r="C17" s="84" t="s">
        <v>19</v>
      </c>
      <c r="D17" s="136">
        <v>41794350</v>
      </c>
      <c r="E17" s="136">
        <v>41633072</v>
      </c>
      <c r="F17" s="85">
        <f t="shared" si="0"/>
        <v>19.493227527987433</v>
      </c>
      <c r="G17" s="86">
        <f t="shared" si="1"/>
        <v>-0.385884694940819</v>
      </c>
      <c r="H17" s="87">
        <f t="shared" si="2"/>
        <v>-161278</v>
      </c>
      <c r="J17" s="138">
        <f t="shared" si="3"/>
      </c>
      <c r="K17" s="138">
        <f t="shared" si="4"/>
      </c>
      <c r="L17" s="138">
        <f t="shared" si="5"/>
      </c>
      <c r="M17" s="138">
        <f t="shared" si="6"/>
      </c>
      <c r="N17" s="138">
        <f t="shared" si="7"/>
        <v>41794350</v>
      </c>
      <c r="O17" s="138">
        <f t="shared" si="8"/>
      </c>
      <c r="P17" s="138">
        <f t="shared" si="9"/>
      </c>
      <c r="Q17" s="138">
        <f t="shared" si="10"/>
      </c>
      <c r="R17" s="138">
        <f t="shared" si="11"/>
      </c>
      <c r="S17" s="138">
        <f t="shared" si="12"/>
        <v>41633072</v>
      </c>
    </row>
    <row r="18" spans="1:19" s="29" customFormat="1" ht="13.5">
      <c r="A18" s="29">
        <v>5</v>
      </c>
      <c r="B18" s="84">
        <v>131</v>
      </c>
      <c r="C18" s="84" t="s">
        <v>138</v>
      </c>
      <c r="D18" s="136"/>
      <c r="E18" s="136">
        <v>10365252</v>
      </c>
      <c r="F18" s="85">
        <f t="shared" si="0"/>
        <v>4.853166146877818</v>
      </c>
      <c r="G18" s="86"/>
      <c r="H18" s="87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s="29" customFormat="1" ht="13.5">
      <c r="A19" s="29">
        <v>5</v>
      </c>
      <c r="B19" s="84">
        <v>132</v>
      </c>
      <c r="C19" s="84" t="s">
        <v>139</v>
      </c>
      <c r="D19" s="136"/>
      <c r="E19" s="136">
        <v>6143434</v>
      </c>
      <c r="F19" s="85">
        <f t="shared" si="0"/>
        <v>2.876447761653859</v>
      </c>
      <c r="G19" s="86"/>
      <c r="H19" s="87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s="29" customFormat="1" ht="13.5">
      <c r="A20" s="29">
        <v>5</v>
      </c>
      <c r="B20" s="84">
        <v>133</v>
      </c>
      <c r="C20" s="84" t="s">
        <v>140</v>
      </c>
      <c r="D20" s="136"/>
      <c r="E20" s="136">
        <v>3434752</v>
      </c>
      <c r="F20" s="85">
        <f t="shared" si="0"/>
        <v>1.6082023022036398</v>
      </c>
      <c r="G20" s="86"/>
      <c r="H20" s="87"/>
      <c r="J20" s="138"/>
      <c r="K20" s="138"/>
      <c r="L20" s="138"/>
      <c r="M20" s="138"/>
      <c r="N20" s="138"/>
      <c r="O20" s="138"/>
      <c r="P20" s="138"/>
      <c r="Q20" s="138"/>
      <c r="R20" s="138"/>
      <c r="S20" s="138"/>
    </row>
    <row r="21" spans="1:19" s="29" customFormat="1" ht="13.5">
      <c r="A21" s="29">
        <v>5</v>
      </c>
      <c r="B21" s="84">
        <v>134</v>
      </c>
      <c r="C21" s="84" t="s">
        <v>141</v>
      </c>
      <c r="D21" s="136"/>
      <c r="E21" s="136">
        <v>8859918</v>
      </c>
      <c r="F21" s="85">
        <f t="shared" si="0"/>
        <v>4.14834623429449</v>
      </c>
      <c r="G21" s="86"/>
      <c r="H21" s="87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s="29" customFormat="1" ht="13.5">
      <c r="A22" s="29">
        <v>5</v>
      </c>
      <c r="B22" s="84">
        <v>135</v>
      </c>
      <c r="C22" s="84" t="s">
        <v>142</v>
      </c>
      <c r="D22" s="136"/>
      <c r="E22" s="136">
        <v>5925390</v>
      </c>
      <c r="F22" s="85">
        <f t="shared" si="0"/>
        <v>2.7743562968896804</v>
      </c>
      <c r="G22" s="86"/>
      <c r="H22" s="87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19" s="29" customFormat="1" ht="13.5">
      <c r="A23" s="29">
        <v>5</v>
      </c>
      <c r="B23" s="84">
        <v>136</v>
      </c>
      <c r="C23" s="84" t="s">
        <v>143</v>
      </c>
      <c r="D23" s="136"/>
      <c r="E23" s="136">
        <v>5481983</v>
      </c>
      <c r="F23" s="85">
        <f t="shared" si="0"/>
        <v>2.5667465020010805</v>
      </c>
      <c r="G23" s="86"/>
      <c r="H23" s="87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s="29" customFormat="1" ht="13.5">
      <c r="A24" s="29">
        <v>5</v>
      </c>
      <c r="B24" s="84">
        <v>137</v>
      </c>
      <c r="C24" s="84" t="s">
        <v>144</v>
      </c>
      <c r="D24" s="136"/>
      <c r="E24" s="136">
        <v>1422343</v>
      </c>
      <c r="F24" s="85">
        <f t="shared" si="0"/>
        <v>0.6659622840668646</v>
      </c>
      <c r="G24" s="86"/>
      <c r="H24" s="87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1:19" s="29" customFormat="1" ht="13.5">
      <c r="A25" s="29">
        <v>2</v>
      </c>
      <c r="B25" s="84">
        <v>203</v>
      </c>
      <c r="C25" s="84" t="s">
        <v>20</v>
      </c>
      <c r="D25" s="136">
        <v>9511578</v>
      </c>
      <c r="E25" s="136">
        <v>10200617</v>
      </c>
      <c r="F25" s="85">
        <f t="shared" si="0"/>
        <v>4.776081575408526</v>
      </c>
      <c r="G25" s="86">
        <f t="shared" si="1"/>
        <v>7.244213315603365</v>
      </c>
      <c r="H25" s="87">
        <f t="shared" si="2"/>
        <v>689039</v>
      </c>
      <c r="J25" s="138">
        <f t="shared" si="3"/>
      </c>
      <c r="K25" s="138">
        <f t="shared" si="4"/>
        <v>9511578</v>
      </c>
      <c r="L25" s="138">
        <f t="shared" si="5"/>
      </c>
      <c r="M25" s="138">
        <f t="shared" si="6"/>
      </c>
      <c r="N25" s="138">
        <f t="shared" si="7"/>
      </c>
      <c r="O25" s="138">
        <f t="shared" si="8"/>
      </c>
      <c r="P25" s="138">
        <f t="shared" si="9"/>
        <v>10200617</v>
      </c>
      <c r="Q25" s="138">
        <f t="shared" si="10"/>
      </c>
      <c r="R25" s="138">
        <f t="shared" si="11"/>
      </c>
      <c r="S25" s="138">
        <f t="shared" si="12"/>
      </c>
    </row>
    <row r="26" spans="1:19" s="29" customFormat="1" ht="13.5">
      <c r="A26" s="29">
        <v>1</v>
      </c>
      <c r="B26" s="84">
        <v>205</v>
      </c>
      <c r="C26" s="84" t="s">
        <v>21</v>
      </c>
      <c r="D26" s="136">
        <v>108669</v>
      </c>
      <c r="E26" s="136">
        <v>101346</v>
      </c>
      <c r="F26" s="85">
        <f t="shared" si="0"/>
        <v>0.047451714277808144</v>
      </c>
      <c r="G26" s="86">
        <f t="shared" si="1"/>
        <v>-6.7388123567898806</v>
      </c>
      <c r="H26" s="87">
        <f t="shared" si="2"/>
        <v>-7323</v>
      </c>
      <c r="J26" s="138">
        <f t="shared" si="3"/>
        <v>108669</v>
      </c>
      <c r="K26" s="138">
        <f t="shared" si="4"/>
      </c>
      <c r="L26" s="138">
        <f t="shared" si="5"/>
      </c>
      <c r="M26" s="138">
        <f t="shared" si="6"/>
      </c>
      <c r="N26" s="138">
        <f t="shared" si="7"/>
      </c>
      <c r="O26" s="138">
        <f t="shared" si="8"/>
        <v>101346</v>
      </c>
      <c r="P26" s="138">
        <f t="shared" si="9"/>
      </c>
      <c r="Q26" s="138">
        <f t="shared" si="10"/>
      </c>
      <c r="R26" s="138">
        <f t="shared" si="11"/>
      </c>
      <c r="S26" s="138">
        <f t="shared" si="12"/>
      </c>
    </row>
    <row r="27" spans="1:19" s="29" customFormat="1" ht="13.5">
      <c r="A27" s="29">
        <v>2</v>
      </c>
      <c r="B27" s="84">
        <v>206</v>
      </c>
      <c r="C27" s="84" t="s">
        <v>22</v>
      </c>
      <c r="D27" s="136">
        <v>3755694</v>
      </c>
      <c r="E27" s="136">
        <v>3887965</v>
      </c>
      <c r="F27" s="85">
        <f aca="true" t="shared" si="13" ref="F27:F64">E27/E$8*100</f>
        <v>1.8204034130811115</v>
      </c>
      <c r="G27" s="86">
        <f t="shared" si="1"/>
        <v>3.5218790455239457</v>
      </c>
      <c r="H27" s="87">
        <f t="shared" si="2"/>
        <v>132271</v>
      </c>
      <c r="J27" s="138">
        <f t="shared" si="3"/>
      </c>
      <c r="K27" s="138">
        <f t="shared" si="4"/>
        <v>3755694</v>
      </c>
      <c r="L27" s="138">
        <f t="shared" si="5"/>
      </c>
      <c r="M27" s="138">
        <f t="shared" si="6"/>
      </c>
      <c r="N27" s="138">
        <f t="shared" si="7"/>
      </c>
      <c r="O27" s="138">
        <f t="shared" si="8"/>
      </c>
      <c r="P27" s="138">
        <f t="shared" si="9"/>
        <v>3887965</v>
      </c>
      <c r="Q27" s="138">
        <f t="shared" si="10"/>
      </c>
      <c r="R27" s="138">
        <f t="shared" si="11"/>
      </c>
      <c r="S27" s="138">
        <f t="shared" si="12"/>
      </c>
    </row>
    <row r="28" spans="1:19" s="29" customFormat="1" ht="13.5">
      <c r="A28" s="29">
        <v>2</v>
      </c>
      <c r="B28" s="84">
        <v>207</v>
      </c>
      <c r="C28" s="84" t="s">
        <v>23</v>
      </c>
      <c r="D28" s="136">
        <v>8217200</v>
      </c>
      <c r="E28" s="136">
        <v>8666435</v>
      </c>
      <c r="F28" s="85">
        <f t="shared" si="13"/>
        <v>4.057754597391078</v>
      </c>
      <c r="G28" s="86">
        <f t="shared" si="1"/>
        <v>5.467008226646541</v>
      </c>
      <c r="H28" s="87">
        <f t="shared" si="2"/>
        <v>449235</v>
      </c>
      <c r="J28" s="138">
        <f t="shared" si="3"/>
      </c>
      <c r="K28" s="138">
        <f t="shared" si="4"/>
        <v>8217200</v>
      </c>
      <c r="L28" s="138">
        <f t="shared" si="5"/>
      </c>
      <c r="M28" s="138">
        <f t="shared" si="6"/>
      </c>
      <c r="N28" s="138">
        <f t="shared" si="7"/>
      </c>
      <c r="O28" s="138">
        <f t="shared" si="8"/>
      </c>
      <c r="P28" s="138">
        <f t="shared" si="9"/>
        <v>8666435</v>
      </c>
      <c r="Q28" s="138">
        <f t="shared" si="10"/>
      </c>
      <c r="R28" s="138">
        <f t="shared" si="11"/>
      </c>
      <c r="S28" s="138">
        <f t="shared" si="12"/>
      </c>
    </row>
    <row r="29" spans="1:19" s="29" customFormat="1" ht="13.5">
      <c r="A29" s="29">
        <v>1</v>
      </c>
      <c r="B29" s="84">
        <v>208</v>
      </c>
      <c r="C29" s="84" t="s">
        <v>24</v>
      </c>
      <c r="D29" s="136">
        <v>295001</v>
      </c>
      <c r="E29" s="136">
        <v>297058</v>
      </c>
      <c r="F29" s="85">
        <f t="shared" si="13"/>
        <v>0.13908700234777033</v>
      </c>
      <c r="G29" s="86">
        <f t="shared" si="1"/>
        <v>0.6972857719126369</v>
      </c>
      <c r="H29" s="87">
        <f t="shared" si="2"/>
        <v>2057</v>
      </c>
      <c r="J29" s="138">
        <f t="shared" si="3"/>
        <v>295001</v>
      </c>
      <c r="K29" s="138">
        <f t="shared" si="4"/>
      </c>
      <c r="L29" s="138">
        <f t="shared" si="5"/>
      </c>
      <c r="M29" s="138">
        <f t="shared" si="6"/>
      </c>
      <c r="N29" s="138">
        <f t="shared" si="7"/>
      </c>
      <c r="O29" s="138">
        <f t="shared" si="8"/>
        <v>297058</v>
      </c>
      <c r="P29" s="138">
        <f t="shared" si="9"/>
      </c>
      <c r="Q29" s="138">
        <f t="shared" si="10"/>
      </c>
      <c r="R29" s="138">
        <f t="shared" si="11"/>
      </c>
      <c r="S29" s="138">
        <f t="shared" si="12"/>
      </c>
    </row>
    <row r="30" spans="1:19" s="29" customFormat="1" ht="13.5">
      <c r="A30" s="29">
        <v>4</v>
      </c>
      <c r="B30" s="84">
        <v>209</v>
      </c>
      <c r="C30" s="84" t="s">
        <v>25</v>
      </c>
      <c r="D30" s="136">
        <v>4677276</v>
      </c>
      <c r="E30" s="136">
        <v>4655348</v>
      </c>
      <c r="F30" s="85">
        <f t="shared" si="13"/>
        <v>2.1797036208608684</v>
      </c>
      <c r="G30" s="86">
        <f t="shared" si="1"/>
        <v>-0.4688198857625725</v>
      </c>
      <c r="H30" s="87">
        <f t="shared" si="2"/>
        <v>-21928</v>
      </c>
      <c r="J30" s="138">
        <f t="shared" si="3"/>
      </c>
      <c r="K30" s="138">
        <f t="shared" si="4"/>
      </c>
      <c r="L30" s="138">
        <f t="shared" si="5"/>
      </c>
      <c r="M30" s="138">
        <f t="shared" si="6"/>
        <v>4677276</v>
      </c>
      <c r="N30" s="138">
        <f t="shared" si="7"/>
      </c>
      <c r="O30" s="138">
        <f t="shared" si="8"/>
      </c>
      <c r="P30" s="138">
        <f t="shared" si="9"/>
      </c>
      <c r="Q30" s="138">
        <f t="shared" si="10"/>
      </c>
      <c r="R30" s="138">
        <f t="shared" si="11"/>
        <v>4655348</v>
      </c>
      <c r="S30" s="138">
        <f t="shared" si="12"/>
      </c>
    </row>
    <row r="31" spans="1:19" s="29" customFormat="1" ht="13.5">
      <c r="A31" s="29">
        <v>2</v>
      </c>
      <c r="B31" s="84">
        <v>210</v>
      </c>
      <c r="C31" s="84" t="s">
        <v>26</v>
      </c>
      <c r="D31" s="136">
        <v>17748312</v>
      </c>
      <c r="E31" s="136">
        <v>18952743</v>
      </c>
      <c r="F31" s="85">
        <f t="shared" si="13"/>
        <v>8.873957981733154</v>
      </c>
      <c r="G31" s="86">
        <f t="shared" si="1"/>
        <v>6.78617211597361</v>
      </c>
      <c r="H31" s="87">
        <f t="shared" si="2"/>
        <v>1204431</v>
      </c>
      <c r="J31" s="138">
        <f t="shared" si="3"/>
      </c>
      <c r="K31" s="138">
        <f t="shared" si="4"/>
        <v>17748312</v>
      </c>
      <c r="L31" s="138">
        <f t="shared" si="5"/>
      </c>
      <c r="M31" s="138">
        <f t="shared" si="6"/>
      </c>
      <c r="N31" s="138">
        <f t="shared" si="7"/>
      </c>
      <c r="O31" s="138">
        <f t="shared" si="8"/>
      </c>
      <c r="P31" s="138">
        <f t="shared" si="9"/>
        <v>18952743</v>
      </c>
      <c r="Q31" s="138">
        <f t="shared" si="10"/>
      </c>
      <c r="R31" s="138">
        <f t="shared" si="11"/>
      </c>
      <c r="S31" s="138">
        <f t="shared" si="12"/>
      </c>
    </row>
    <row r="32" spans="1:19" s="29" customFormat="1" ht="13.5">
      <c r="A32" s="29">
        <v>4</v>
      </c>
      <c r="B32" s="84">
        <v>211</v>
      </c>
      <c r="C32" s="84" t="s">
        <v>27</v>
      </c>
      <c r="D32" s="136">
        <v>20110209</v>
      </c>
      <c r="E32" s="136">
        <v>21063346</v>
      </c>
      <c r="F32" s="85">
        <f t="shared" si="13"/>
        <v>9.862173900564532</v>
      </c>
      <c r="G32" s="86">
        <f t="shared" si="1"/>
        <v>4.739567848350057</v>
      </c>
      <c r="H32" s="87">
        <f t="shared" si="2"/>
        <v>953137</v>
      </c>
      <c r="J32" s="138">
        <f t="shared" si="3"/>
      </c>
      <c r="K32" s="138">
        <f t="shared" si="4"/>
      </c>
      <c r="L32" s="138">
        <f t="shared" si="5"/>
      </c>
      <c r="M32" s="138">
        <f t="shared" si="6"/>
        <v>20110209</v>
      </c>
      <c r="N32" s="138">
        <f t="shared" si="7"/>
      </c>
      <c r="O32" s="138">
        <f t="shared" si="8"/>
      </c>
      <c r="P32" s="138">
        <f t="shared" si="9"/>
      </c>
      <c r="Q32" s="138">
        <f t="shared" si="10"/>
      </c>
      <c r="R32" s="138">
        <f t="shared" si="11"/>
        <v>21063346</v>
      </c>
      <c r="S32" s="138">
        <f t="shared" si="12"/>
      </c>
    </row>
    <row r="33" spans="1:19" s="29" customFormat="1" ht="13.5">
      <c r="A33" s="29">
        <v>4</v>
      </c>
      <c r="B33" s="84">
        <v>212</v>
      </c>
      <c r="C33" s="84" t="s">
        <v>28</v>
      </c>
      <c r="D33" s="136">
        <v>4225309</v>
      </c>
      <c r="E33" s="136">
        <v>4562543</v>
      </c>
      <c r="F33" s="85">
        <f t="shared" si="13"/>
        <v>2.1362509306357786</v>
      </c>
      <c r="G33" s="86">
        <f t="shared" si="1"/>
        <v>7.981286102389196</v>
      </c>
      <c r="H33" s="87">
        <f t="shared" si="2"/>
        <v>337234</v>
      </c>
      <c r="J33" s="138">
        <f t="shared" si="3"/>
      </c>
      <c r="K33" s="138">
        <f t="shared" si="4"/>
      </c>
      <c r="L33" s="138">
        <f t="shared" si="5"/>
      </c>
      <c r="M33" s="138">
        <f t="shared" si="6"/>
        <v>4225309</v>
      </c>
      <c r="N33" s="138">
        <f t="shared" si="7"/>
      </c>
      <c r="O33" s="138">
        <f t="shared" si="8"/>
      </c>
      <c r="P33" s="138">
        <f t="shared" si="9"/>
      </c>
      <c r="Q33" s="138">
        <f t="shared" si="10"/>
      </c>
      <c r="R33" s="138">
        <f t="shared" si="11"/>
        <v>4562543</v>
      </c>
      <c r="S33" s="138">
        <f t="shared" si="12"/>
      </c>
    </row>
    <row r="34" spans="1:19" s="29" customFormat="1" ht="13.5">
      <c r="A34" s="29">
        <v>4</v>
      </c>
      <c r="B34" s="84">
        <v>213</v>
      </c>
      <c r="C34" s="84" t="s">
        <v>29</v>
      </c>
      <c r="D34" s="136">
        <v>10211514</v>
      </c>
      <c r="E34" s="136">
        <v>10774939</v>
      </c>
      <c r="F34" s="85">
        <f t="shared" si="13"/>
        <v>5.044987733001912</v>
      </c>
      <c r="G34" s="86">
        <f t="shared" si="1"/>
        <v>5.517546173858245</v>
      </c>
      <c r="H34" s="87">
        <f t="shared" si="2"/>
        <v>563425</v>
      </c>
      <c r="J34" s="138">
        <f t="shared" si="3"/>
      </c>
      <c r="K34" s="138">
        <f t="shared" si="4"/>
      </c>
      <c r="L34" s="138">
        <f t="shared" si="5"/>
      </c>
      <c r="M34" s="138">
        <f t="shared" si="6"/>
        <v>10211514</v>
      </c>
      <c r="N34" s="138">
        <f t="shared" si="7"/>
      </c>
      <c r="O34" s="138">
        <f t="shared" si="8"/>
      </c>
      <c r="P34" s="138">
        <f t="shared" si="9"/>
      </c>
      <c r="Q34" s="138">
        <f t="shared" si="10"/>
      </c>
      <c r="R34" s="138">
        <f t="shared" si="11"/>
        <v>10774939</v>
      </c>
      <c r="S34" s="138">
        <f t="shared" si="12"/>
      </c>
    </row>
    <row r="35" spans="1:19" s="29" customFormat="1" ht="13.5">
      <c r="A35" s="29">
        <v>4</v>
      </c>
      <c r="B35" s="84">
        <v>214</v>
      </c>
      <c r="C35" s="84" t="s">
        <v>30</v>
      </c>
      <c r="D35" s="136">
        <v>4726935</v>
      </c>
      <c r="E35" s="136">
        <v>4814428</v>
      </c>
      <c r="F35" s="85">
        <f>E35/E$8*100</f>
        <v>2.2541872581757474</v>
      </c>
      <c r="G35" s="86">
        <f t="shared" si="1"/>
        <v>1.8509456973704985</v>
      </c>
      <c r="H35" s="87">
        <f t="shared" si="2"/>
        <v>87493</v>
      </c>
      <c r="J35" s="138">
        <f t="shared" si="3"/>
      </c>
      <c r="K35" s="138">
        <f t="shared" si="4"/>
      </c>
      <c r="L35" s="138">
        <f t="shared" si="5"/>
      </c>
      <c r="M35" s="138">
        <f t="shared" si="6"/>
        <v>4726935</v>
      </c>
      <c r="N35" s="138">
        <f t="shared" si="7"/>
      </c>
      <c r="O35" s="138">
        <f t="shared" si="8"/>
      </c>
      <c r="P35" s="138">
        <f t="shared" si="9"/>
      </c>
      <c r="Q35" s="138">
        <f t="shared" si="10"/>
      </c>
      <c r="R35" s="138">
        <f t="shared" si="11"/>
        <v>4814428</v>
      </c>
      <c r="S35" s="138">
        <f t="shared" si="12"/>
      </c>
    </row>
    <row r="36" spans="1:19" s="29" customFormat="1" ht="13.5">
      <c r="A36" s="29">
        <v>2</v>
      </c>
      <c r="B36" s="84">
        <v>215</v>
      </c>
      <c r="C36" s="84" t="s">
        <v>31</v>
      </c>
      <c r="D36" s="136">
        <v>4651441</v>
      </c>
      <c r="E36" s="136">
        <v>4426993</v>
      </c>
      <c r="F36" s="85">
        <f t="shared" si="13"/>
        <v>2.0727843915483266</v>
      </c>
      <c r="G36" s="86">
        <f t="shared" si="1"/>
        <v>-4.825343372086199</v>
      </c>
      <c r="H36" s="87">
        <f t="shared" si="2"/>
        <v>-224448</v>
      </c>
      <c r="J36" s="138">
        <f t="shared" si="3"/>
      </c>
      <c r="K36" s="138">
        <f t="shared" si="4"/>
        <v>4651441</v>
      </c>
      <c r="L36" s="138">
        <f t="shared" si="5"/>
      </c>
      <c r="M36" s="138">
        <f t="shared" si="6"/>
      </c>
      <c r="N36" s="138">
        <f t="shared" si="7"/>
      </c>
      <c r="O36" s="138">
        <f t="shared" si="8"/>
      </c>
      <c r="P36" s="138">
        <f t="shared" si="9"/>
        <v>4426993</v>
      </c>
      <c r="Q36" s="138">
        <f t="shared" si="10"/>
      </c>
      <c r="R36" s="138">
        <f t="shared" si="11"/>
      </c>
      <c r="S36" s="138">
        <f t="shared" si="12"/>
      </c>
    </row>
    <row r="37" spans="1:19" s="29" customFormat="1" ht="13.5">
      <c r="A37" s="29">
        <v>4</v>
      </c>
      <c r="B37" s="84">
        <v>216</v>
      </c>
      <c r="C37" s="84" t="s">
        <v>32</v>
      </c>
      <c r="D37" s="136">
        <v>6304834</v>
      </c>
      <c r="E37" s="136">
        <v>6156474</v>
      </c>
      <c r="F37" s="85">
        <f t="shared" si="13"/>
        <v>2.8825532848534188</v>
      </c>
      <c r="G37" s="86">
        <f t="shared" si="1"/>
        <v>-2.353115085980062</v>
      </c>
      <c r="H37" s="87">
        <f t="shared" si="2"/>
        <v>-148360</v>
      </c>
      <c r="J37" s="138">
        <f t="shared" si="3"/>
      </c>
      <c r="K37" s="138">
        <f t="shared" si="4"/>
      </c>
      <c r="L37" s="138">
        <f t="shared" si="5"/>
      </c>
      <c r="M37" s="138">
        <f t="shared" si="6"/>
        <v>6304834</v>
      </c>
      <c r="N37" s="138">
        <f t="shared" si="7"/>
      </c>
      <c r="O37" s="138">
        <f t="shared" si="8"/>
      </c>
      <c r="P37" s="138">
        <f t="shared" si="9"/>
      </c>
      <c r="Q37" s="138">
        <f t="shared" si="10"/>
      </c>
      <c r="R37" s="138">
        <f t="shared" si="11"/>
        <v>6156474</v>
      </c>
      <c r="S37" s="138">
        <f t="shared" si="12"/>
      </c>
    </row>
    <row r="38" spans="1:19" s="29" customFormat="1" ht="13.5">
      <c r="A38" s="29">
        <v>1</v>
      </c>
      <c r="B38" s="84">
        <v>219</v>
      </c>
      <c r="C38" s="84" t="s">
        <v>33</v>
      </c>
      <c r="D38" s="136">
        <v>82939</v>
      </c>
      <c r="E38" s="136">
        <v>89586</v>
      </c>
      <c r="F38" s="85">
        <f t="shared" si="13"/>
        <v>0.041945506238941055</v>
      </c>
      <c r="G38" s="86">
        <f t="shared" si="1"/>
        <v>8.014323780127564</v>
      </c>
      <c r="H38" s="87">
        <f t="shared" si="2"/>
        <v>6647</v>
      </c>
      <c r="J38" s="138">
        <f t="shared" si="3"/>
        <v>82939</v>
      </c>
      <c r="K38" s="138">
        <f t="shared" si="4"/>
      </c>
      <c r="L38" s="138">
        <f t="shared" si="5"/>
      </c>
      <c r="M38" s="138">
        <f t="shared" si="6"/>
      </c>
      <c r="N38" s="138">
        <f t="shared" si="7"/>
      </c>
      <c r="O38" s="138">
        <f t="shared" si="8"/>
        <v>89586</v>
      </c>
      <c r="P38" s="138">
        <f t="shared" si="9"/>
      </c>
      <c r="Q38" s="138">
        <f t="shared" si="10"/>
      </c>
      <c r="R38" s="138">
        <f t="shared" si="11"/>
      </c>
      <c r="S38" s="138">
        <f t="shared" si="12"/>
      </c>
    </row>
    <row r="39" spans="1:19" s="29" customFormat="1" ht="13.5">
      <c r="A39" s="29">
        <v>2</v>
      </c>
      <c r="B39" s="84">
        <v>220</v>
      </c>
      <c r="C39" s="84" t="s">
        <v>34</v>
      </c>
      <c r="D39" s="136">
        <v>4575637</v>
      </c>
      <c r="E39" s="136">
        <v>5040702</v>
      </c>
      <c r="F39" s="85">
        <f>E39/E$8*100</f>
        <v>2.3601321321371938</v>
      </c>
      <c r="G39" s="86">
        <f>(E39/D39-1)*100</f>
        <v>10.163940015346506</v>
      </c>
      <c r="H39" s="87">
        <f t="shared" si="2"/>
        <v>465065</v>
      </c>
      <c r="J39" s="138">
        <f t="shared" si="3"/>
      </c>
      <c r="K39" s="138">
        <f t="shared" si="4"/>
        <v>4575637</v>
      </c>
      <c r="L39" s="138">
        <f t="shared" si="5"/>
      </c>
      <c r="M39" s="138">
        <f t="shared" si="6"/>
      </c>
      <c r="N39" s="138">
        <f t="shared" si="7"/>
      </c>
      <c r="O39" s="138">
        <f t="shared" si="8"/>
      </c>
      <c r="P39" s="138">
        <f t="shared" si="9"/>
        <v>5040702</v>
      </c>
      <c r="Q39" s="138">
        <f t="shared" si="10"/>
      </c>
      <c r="R39" s="138">
        <f t="shared" si="11"/>
      </c>
      <c r="S39" s="138">
        <f t="shared" si="12"/>
      </c>
    </row>
    <row r="40" spans="1:19" s="29" customFormat="1" ht="13.5">
      <c r="A40" s="29">
        <v>5</v>
      </c>
      <c r="B40" s="84">
        <v>221</v>
      </c>
      <c r="C40" s="84" t="s">
        <v>35</v>
      </c>
      <c r="D40" s="136">
        <v>11385986</v>
      </c>
      <c r="E40" s="136">
        <v>12112539</v>
      </c>
      <c r="F40" s="85">
        <f>E40/E$8*100</f>
        <v>5.671272075926114</v>
      </c>
      <c r="G40" s="86">
        <f>(E40/D40-1)*100</f>
        <v>6.381116224804773</v>
      </c>
      <c r="H40" s="87">
        <f t="shared" si="2"/>
        <v>726553</v>
      </c>
      <c r="J40" s="138">
        <f t="shared" si="3"/>
      </c>
      <c r="K40" s="138">
        <f t="shared" si="4"/>
      </c>
      <c r="L40" s="138">
        <f t="shared" si="5"/>
      </c>
      <c r="M40" s="138">
        <f t="shared" si="6"/>
      </c>
      <c r="N40" s="138">
        <f t="shared" si="7"/>
        <v>11385986</v>
      </c>
      <c r="O40" s="138">
        <f t="shared" si="8"/>
      </c>
      <c r="P40" s="138">
        <f t="shared" si="9"/>
      </c>
      <c r="Q40" s="138">
        <f t="shared" si="10"/>
      </c>
      <c r="R40" s="138">
        <f t="shared" si="11"/>
      </c>
      <c r="S40" s="138">
        <f t="shared" si="12"/>
        <v>12112539</v>
      </c>
    </row>
    <row r="41" spans="1:19" s="29" customFormat="1" ht="13.5">
      <c r="A41" s="29">
        <v>1</v>
      </c>
      <c r="B41" s="84">
        <v>222</v>
      </c>
      <c r="C41" s="88" t="s">
        <v>99</v>
      </c>
      <c r="D41" s="136">
        <v>466000</v>
      </c>
      <c r="E41" s="136">
        <v>448699</v>
      </c>
      <c r="F41" s="85">
        <f>E41/E$8*100</f>
        <v>0.21008758850609038</v>
      </c>
      <c r="G41" s="86">
        <f>(E41/D41-1)*100</f>
        <v>-3.7126609442060032</v>
      </c>
      <c r="H41" s="87">
        <f t="shared" si="2"/>
        <v>-17301</v>
      </c>
      <c r="J41" s="138">
        <f t="shared" si="3"/>
        <v>466000</v>
      </c>
      <c r="K41" s="138">
        <f t="shared" si="4"/>
      </c>
      <c r="L41" s="138">
        <f t="shared" si="5"/>
      </c>
      <c r="M41" s="138">
        <f t="shared" si="6"/>
      </c>
      <c r="N41" s="138">
        <f t="shared" si="7"/>
      </c>
      <c r="O41" s="138">
        <f t="shared" si="8"/>
        <v>448699</v>
      </c>
      <c r="P41" s="138">
        <f t="shared" si="9"/>
      </c>
      <c r="Q41" s="138">
        <f t="shared" si="10"/>
      </c>
      <c r="R41" s="138">
        <f t="shared" si="11"/>
      </c>
      <c r="S41" s="138">
        <f t="shared" si="12"/>
      </c>
    </row>
    <row r="42" spans="1:19" s="29" customFormat="1" ht="13.5">
      <c r="A42" s="29">
        <v>4</v>
      </c>
      <c r="B42" s="84">
        <v>223</v>
      </c>
      <c r="C42" s="88" t="s">
        <v>100</v>
      </c>
      <c r="D42" s="136">
        <v>1697226</v>
      </c>
      <c r="E42" s="136">
        <v>1920417</v>
      </c>
      <c r="F42" s="85">
        <f t="shared" si="13"/>
        <v>0.8991679866817188</v>
      </c>
      <c r="G42" s="86">
        <f aca="true" t="shared" si="14" ref="G42:G47">(E42/D42-1)*100</f>
        <v>13.150340614626455</v>
      </c>
      <c r="H42" s="87">
        <f t="shared" si="2"/>
        <v>223191</v>
      </c>
      <c r="J42" s="138">
        <f t="shared" si="3"/>
      </c>
      <c r="K42" s="138">
        <f t="shared" si="4"/>
      </c>
      <c r="L42" s="138">
        <f t="shared" si="5"/>
      </c>
      <c r="M42" s="138">
        <f t="shared" si="6"/>
        <v>1697226</v>
      </c>
      <c r="N42" s="138">
        <f t="shared" si="7"/>
      </c>
      <c r="O42" s="138">
        <f t="shared" si="8"/>
      </c>
      <c r="P42" s="138">
        <f t="shared" si="9"/>
      </c>
      <c r="Q42" s="138">
        <f t="shared" si="10"/>
      </c>
      <c r="R42" s="138">
        <f t="shared" si="11"/>
        <v>1920417</v>
      </c>
      <c r="S42" s="138">
        <f t="shared" si="12"/>
      </c>
    </row>
    <row r="43" spans="1:19" s="29" customFormat="1" ht="13.5">
      <c r="A43" s="29">
        <v>4</v>
      </c>
      <c r="B43" s="84">
        <v>224</v>
      </c>
      <c r="C43" s="88" t="s">
        <v>101</v>
      </c>
      <c r="D43" s="136">
        <v>3823831</v>
      </c>
      <c r="E43" s="136">
        <v>4154417</v>
      </c>
      <c r="F43" s="85">
        <f t="shared" si="13"/>
        <v>1.9451602280787486</v>
      </c>
      <c r="G43" s="86">
        <f t="shared" si="14"/>
        <v>8.64541346100285</v>
      </c>
      <c r="H43" s="87">
        <f t="shared" si="2"/>
        <v>330586</v>
      </c>
      <c r="J43" s="138">
        <f t="shared" si="3"/>
      </c>
      <c r="K43" s="138">
        <f t="shared" si="4"/>
      </c>
      <c r="L43" s="138">
        <f t="shared" si="5"/>
      </c>
      <c r="M43" s="138">
        <f t="shared" si="6"/>
        <v>3823831</v>
      </c>
      <c r="N43" s="138">
        <f t="shared" si="7"/>
      </c>
      <c r="O43" s="138">
        <f t="shared" si="8"/>
      </c>
      <c r="P43" s="138">
        <f t="shared" si="9"/>
      </c>
      <c r="Q43" s="138">
        <f t="shared" si="10"/>
      </c>
      <c r="R43" s="138">
        <f t="shared" si="11"/>
        <v>4154417</v>
      </c>
      <c r="S43" s="138">
        <f t="shared" si="12"/>
      </c>
    </row>
    <row r="44" spans="1:19" s="29" customFormat="1" ht="13.5">
      <c r="A44" s="29">
        <v>1</v>
      </c>
      <c r="B44" s="84">
        <v>225</v>
      </c>
      <c r="C44" s="88" t="s">
        <v>102</v>
      </c>
      <c r="D44" s="136">
        <v>2225979</v>
      </c>
      <c r="E44" s="136">
        <v>1842862</v>
      </c>
      <c r="F44" s="85">
        <f t="shared" si="13"/>
        <v>0.8628555747383228</v>
      </c>
      <c r="G44" s="86">
        <f t="shared" si="14"/>
        <v>-17.211168658823826</v>
      </c>
      <c r="H44" s="87">
        <f t="shared" si="2"/>
        <v>-383117</v>
      </c>
      <c r="J44" s="138">
        <f t="shared" si="3"/>
        <v>2225979</v>
      </c>
      <c r="K44" s="138">
        <f t="shared" si="4"/>
      </c>
      <c r="L44" s="138">
        <f t="shared" si="5"/>
      </c>
      <c r="M44" s="138">
        <f t="shared" si="6"/>
      </c>
      <c r="N44" s="138">
        <f t="shared" si="7"/>
      </c>
      <c r="O44" s="138">
        <f t="shared" si="8"/>
        <v>1842862</v>
      </c>
      <c r="P44" s="138">
        <f t="shared" si="9"/>
      </c>
      <c r="Q44" s="138">
        <f t="shared" si="10"/>
      </c>
      <c r="R44" s="138">
        <f t="shared" si="11"/>
      </c>
      <c r="S44" s="138">
        <f t="shared" si="12"/>
      </c>
    </row>
    <row r="45" spans="1:19" s="29" customFormat="1" ht="13.5">
      <c r="A45" s="29">
        <v>4</v>
      </c>
      <c r="B45" s="84">
        <v>226</v>
      </c>
      <c r="C45" s="88" t="s">
        <v>103</v>
      </c>
      <c r="D45" s="136">
        <v>5915457</v>
      </c>
      <c r="E45" s="136">
        <v>6344952</v>
      </c>
      <c r="F45" s="85">
        <f t="shared" si="13"/>
        <v>2.970801505835527</v>
      </c>
      <c r="G45" s="86">
        <f t="shared" si="14"/>
        <v>7.260554848086964</v>
      </c>
      <c r="H45" s="87">
        <f t="shared" si="2"/>
        <v>429495</v>
      </c>
      <c r="J45" s="138">
        <f t="shared" si="3"/>
      </c>
      <c r="K45" s="138">
        <f t="shared" si="4"/>
      </c>
      <c r="L45" s="138">
        <f t="shared" si="5"/>
      </c>
      <c r="M45" s="138">
        <f t="shared" si="6"/>
        <v>5915457</v>
      </c>
      <c r="N45" s="138">
        <f t="shared" si="7"/>
      </c>
      <c r="O45" s="138">
        <f t="shared" si="8"/>
      </c>
      <c r="P45" s="138">
        <f t="shared" si="9"/>
      </c>
      <c r="Q45" s="138">
        <f t="shared" si="10"/>
      </c>
      <c r="R45" s="138">
        <f t="shared" si="11"/>
        <v>6344952</v>
      </c>
      <c r="S45" s="138">
        <f t="shared" si="12"/>
      </c>
    </row>
    <row r="46" spans="1:19" s="29" customFormat="1" ht="13.5">
      <c r="A46" s="29">
        <v>1</v>
      </c>
      <c r="B46" s="84">
        <v>301</v>
      </c>
      <c r="C46" s="84" t="s">
        <v>36</v>
      </c>
      <c r="D46" s="136">
        <v>13192</v>
      </c>
      <c r="E46" s="136">
        <v>15097</v>
      </c>
      <c r="F46" s="85">
        <f t="shared" si="13"/>
        <v>0.007068641391392551</v>
      </c>
      <c r="G46" s="86">
        <f t="shared" si="14"/>
        <v>14.440570042449963</v>
      </c>
      <c r="H46" s="87">
        <f t="shared" si="2"/>
        <v>1905</v>
      </c>
      <c r="J46" s="138">
        <f t="shared" si="3"/>
        <v>13192</v>
      </c>
      <c r="K46" s="138">
        <f t="shared" si="4"/>
      </c>
      <c r="L46" s="138">
        <f t="shared" si="5"/>
      </c>
      <c r="M46" s="138">
        <f t="shared" si="6"/>
      </c>
      <c r="N46" s="138">
        <f t="shared" si="7"/>
      </c>
      <c r="O46" s="138">
        <f t="shared" si="8"/>
        <v>15097</v>
      </c>
      <c r="P46" s="138">
        <f t="shared" si="9"/>
      </c>
      <c r="Q46" s="138">
        <f t="shared" si="10"/>
      </c>
      <c r="R46" s="138">
        <f t="shared" si="11"/>
      </c>
      <c r="S46" s="138">
        <f t="shared" si="12"/>
      </c>
    </row>
    <row r="47" spans="1:19" s="29" customFormat="1" ht="13.5">
      <c r="A47" s="29">
        <v>1</v>
      </c>
      <c r="B47" s="84">
        <v>302</v>
      </c>
      <c r="C47" s="84" t="s">
        <v>37</v>
      </c>
      <c r="D47" s="136">
        <v>48285</v>
      </c>
      <c r="E47" s="136">
        <v>50324</v>
      </c>
      <c r="F47" s="85">
        <f t="shared" si="13"/>
        <v>0.023562450114621363</v>
      </c>
      <c r="G47" s="86">
        <f t="shared" si="14"/>
        <v>4.2228435331883585</v>
      </c>
      <c r="H47" s="87">
        <f t="shared" si="2"/>
        <v>2039</v>
      </c>
      <c r="J47" s="138">
        <f t="shared" si="3"/>
        <v>48285</v>
      </c>
      <c r="K47" s="138">
        <f t="shared" si="4"/>
      </c>
      <c r="L47" s="138">
        <f t="shared" si="5"/>
      </c>
      <c r="M47" s="138">
        <f t="shared" si="6"/>
      </c>
      <c r="N47" s="138">
        <f t="shared" si="7"/>
      </c>
      <c r="O47" s="138">
        <f t="shared" si="8"/>
        <v>50324</v>
      </c>
      <c r="P47" s="138">
        <f t="shared" si="9"/>
      </c>
      <c r="Q47" s="138">
        <f t="shared" si="10"/>
      </c>
      <c r="R47" s="138">
        <f t="shared" si="11"/>
      </c>
      <c r="S47" s="138">
        <f t="shared" si="12"/>
      </c>
    </row>
    <row r="48" spans="1:19" s="29" customFormat="1" ht="13.5">
      <c r="A48" s="29">
        <v>1</v>
      </c>
      <c r="B48" s="84">
        <v>304</v>
      </c>
      <c r="C48" s="84" t="s">
        <v>38</v>
      </c>
      <c r="D48" s="136">
        <v>46376</v>
      </c>
      <c r="E48" s="136">
        <v>47411</v>
      </c>
      <c r="F48" s="85">
        <f t="shared" si="13"/>
        <v>0.02219853990907546</v>
      </c>
      <c r="G48" s="86">
        <f>(E48/D48-1)*100</f>
        <v>2.2317578057615917</v>
      </c>
      <c r="H48" s="87">
        <f t="shared" si="2"/>
        <v>1035</v>
      </c>
      <c r="J48" s="138">
        <f t="shared" si="3"/>
        <v>46376</v>
      </c>
      <c r="K48" s="138">
        <f t="shared" si="4"/>
      </c>
      <c r="L48" s="138">
        <f t="shared" si="5"/>
      </c>
      <c r="M48" s="138">
        <f t="shared" si="6"/>
      </c>
      <c r="N48" s="138">
        <f t="shared" si="7"/>
      </c>
      <c r="O48" s="138">
        <f t="shared" si="8"/>
        <v>47411</v>
      </c>
      <c r="P48" s="138">
        <f t="shared" si="9"/>
      </c>
      <c r="Q48" s="138">
        <f t="shared" si="10"/>
      </c>
      <c r="R48" s="138">
        <f t="shared" si="11"/>
      </c>
      <c r="S48" s="138">
        <f t="shared" si="12"/>
      </c>
    </row>
    <row r="49" spans="1:19" s="29" customFormat="1" ht="13.5">
      <c r="A49" s="29">
        <v>1</v>
      </c>
      <c r="B49" s="84">
        <v>305</v>
      </c>
      <c r="C49" s="84" t="s">
        <v>39</v>
      </c>
      <c r="D49" s="136">
        <v>31875</v>
      </c>
      <c r="E49" s="136">
        <v>36540</v>
      </c>
      <c r="F49" s="85">
        <f t="shared" si="13"/>
        <v>0.017108574977908447</v>
      </c>
      <c r="G49" s="86">
        <f>(E49/D49-1)*100</f>
        <v>14.635294117647057</v>
      </c>
      <c r="H49" s="87">
        <f t="shared" si="2"/>
        <v>4665</v>
      </c>
      <c r="J49" s="138">
        <f t="shared" si="3"/>
        <v>31875</v>
      </c>
      <c r="K49" s="138">
        <f t="shared" si="4"/>
      </c>
      <c r="L49" s="138">
        <f t="shared" si="5"/>
      </c>
      <c r="M49" s="138">
        <f t="shared" si="6"/>
      </c>
      <c r="N49" s="138">
        <f t="shared" si="7"/>
      </c>
      <c r="O49" s="138">
        <f t="shared" si="8"/>
        <v>36540</v>
      </c>
      <c r="P49" s="138">
        <f t="shared" si="9"/>
      </c>
      <c r="Q49" s="138">
        <f t="shared" si="10"/>
      </c>
      <c r="R49" s="138">
        <f t="shared" si="11"/>
      </c>
      <c r="S49" s="138">
        <f t="shared" si="12"/>
      </c>
    </row>
    <row r="50" spans="1:19" s="29" customFormat="1" ht="13.5">
      <c r="A50" s="29">
        <v>1</v>
      </c>
      <c r="B50" s="84">
        <v>306</v>
      </c>
      <c r="C50" s="84" t="s">
        <v>40</v>
      </c>
      <c r="D50" s="136">
        <v>143628</v>
      </c>
      <c r="E50" s="136">
        <v>156830</v>
      </c>
      <c r="F50" s="85">
        <f t="shared" si="13"/>
        <v>0.07343015363397323</v>
      </c>
      <c r="G50" s="86">
        <f>(E50/D50-1)*100</f>
        <v>9.19180104157964</v>
      </c>
      <c r="H50" s="87">
        <f t="shared" si="2"/>
        <v>13202</v>
      </c>
      <c r="J50" s="138">
        <f t="shared" si="3"/>
        <v>143628</v>
      </c>
      <c r="K50" s="138">
        <f t="shared" si="4"/>
      </c>
      <c r="L50" s="138">
        <f t="shared" si="5"/>
      </c>
      <c r="M50" s="138">
        <f t="shared" si="6"/>
      </c>
      <c r="N50" s="138">
        <f t="shared" si="7"/>
      </c>
      <c r="O50" s="138">
        <f t="shared" si="8"/>
        <v>156830</v>
      </c>
      <c r="P50" s="138">
        <f t="shared" si="9"/>
      </c>
      <c r="Q50" s="138">
        <f t="shared" si="10"/>
      </c>
      <c r="R50" s="138">
        <f t="shared" si="11"/>
      </c>
      <c r="S50" s="138">
        <f t="shared" si="12"/>
      </c>
    </row>
    <row r="51" spans="1:19" s="29" customFormat="1" ht="13.5">
      <c r="A51" s="29">
        <v>2</v>
      </c>
      <c r="B51" s="84">
        <v>325</v>
      </c>
      <c r="C51" s="84" t="s">
        <v>41</v>
      </c>
      <c r="D51" s="136">
        <v>657346</v>
      </c>
      <c r="E51" s="136">
        <v>679691</v>
      </c>
      <c r="F51" s="85">
        <f t="shared" si="13"/>
        <v>0.3182415006926538</v>
      </c>
      <c r="G51" s="86">
        <f>(E51/D51-1)*100</f>
        <v>3.399275267515134</v>
      </c>
      <c r="H51" s="87">
        <f t="shared" si="2"/>
        <v>22345</v>
      </c>
      <c r="J51" s="138">
        <f t="shared" si="3"/>
      </c>
      <c r="K51" s="138">
        <f t="shared" si="4"/>
        <v>657346</v>
      </c>
      <c r="L51" s="138">
        <f t="shared" si="5"/>
      </c>
      <c r="M51" s="138">
        <f t="shared" si="6"/>
      </c>
      <c r="N51" s="138">
        <f t="shared" si="7"/>
      </c>
      <c r="O51" s="138">
        <f t="shared" si="8"/>
      </c>
      <c r="P51" s="138">
        <f t="shared" si="9"/>
        <v>679691</v>
      </c>
      <c r="Q51" s="138">
        <f t="shared" si="10"/>
      </c>
      <c r="R51" s="138">
        <f t="shared" si="11"/>
      </c>
      <c r="S51" s="138">
        <f t="shared" si="12"/>
      </c>
    </row>
    <row r="52" spans="1:19" s="29" customFormat="1" ht="13.5">
      <c r="A52" s="29">
        <v>2</v>
      </c>
      <c r="B52" s="84">
        <v>341</v>
      </c>
      <c r="C52" s="84" t="s">
        <v>42</v>
      </c>
      <c r="D52" s="136">
        <v>1509202</v>
      </c>
      <c r="E52" s="136">
        <v>1650275</v>
      </c>
      <c r="F52" s="85">
        <f t="shared" si="13"/>
        <v>0.7726834584473963</v>
      </c>
      <c r="G52" s="86">
        <f>(E52/D52-1)*100</f>
        <v>9.347522730555614</v>
      </c>
      <c r="H52" s="87">
        <f t="shared" si="2"/>
        <v>141073</v>
      </c>
      <c r="J52" s="138">
        <f t="shared" si="3"/>
      </c>
      <c r="K52" s="138">
        <f t="shared" si="4"/>
        <v>1509202</v>
      </c>
      <c r="L52" s="138">
        <f t="shared" si="5"/>
      </c>
      <c r="M52" s="138">
        <f t="shared" si="6"/>
      </c>
      <c r="N52" s="138">
        <f t="shared" si="7"/>
      </c>
      <c r="O52" s="138">
        <f t="shared" si="8"/>
      </c>
      <c r="P52" s="138">
        <f t="shared" si="9"/>
        <v>1650275</v>
      </c>
      <c r="Q52" s="138">
        <f t="shared" si="10"/>
      </c>
      <c r="R52" s="138">
        <f t="shared" si="11"/>
      </c>
      <c r="S52" s="138">
        <f t="shared" si="12"/>
      </c>
    </row>
    <row r="53" spans="1:19" s="29" customFormat="1" ht="13.5">
      <c r="A53" s="29">
        <v>2</v>
      </c>
      <c r="B53" s="84">
        <v>342</v>
      </c>
      <c r="C53" s="84" t="s">
        <v>43</v>
      </c>
      <c r="D53" s="136">
        <v>3272417</v>
      </c>
      <c r="E53" s="136">
        <v>3338011</v>
      </c>
      <c r="F53" s="85">
        <f t="shared" si="13"/>
        <v>1.5629067178594185</v>
      </c>
      <c r="G53" s="86">
        <f aca="true" t="shared" si="15" ref="G53:G64">(E53/D53-1)*100</f>
        <v>2.0044511442154134</v>
      </c>
      <c r="H53" s="87">
        <f t="shared" si="2"/>
        <v>65594</v>
      </c>
      <c r="J53" s="138">
        <f t="shared" si="3"/>
      </c>
      <c r="K53" s="138">
        <f t="shared" si="4"/>
        <v>3272417</v>
      </c>
      <c r="L53" s="138">
        <f t="shared" si="5"/>
      </c>
      <c r="M53" s="138">
        <f t="shared" si="6"/>
      </c>
      <c r="N53" s="138">
        <f t="shared" si="7"/>
      </c>
      <c r="O53" s="138">
        <f t="shared" si="8"/>
      </c>
      <c r="P53" s="138">
        <f t="shared" si="9"/>
        <v>3338011</v>
      </c>
      <c r="Q53" s="138">
        <f t="shared" si="10"/>
      </c>
      <c r="R53" s="138">
        <f t="shared" si="11"/>
      </c>
      <c r="S53" s="138">
        <f t="shared" si="12"/>
      </c>
    </row>
    <row r="54" spans="1:19" s="29" customFormat="1" ht="13.5">
      <c r="A54" s="29">
        <v>2</v>
      </c>
      <c r="B54" s="84">
        <v>344</v>
      </c>
      <c r="C54" s="84" t="s">
        <v>44</v>
      </c>
      <c r="D54" s="136">
        <v>1283511</v>
      </c>
      <c r="E54" s="136">
        <v>1432468</v>
      </c>
      <c r="F54" s="85">
        <f t="shared" si="13"/>
        <v>0.6707029606309403</v>
      </c>
      <c r="G54" s="86">
        <f t="shared" si="15"/>
        <v>11.60543228690678</v>
      </c>
      <c r="H54" s="87">
        <f t="shared" si="2"/>
        <v>148957</v>
      </c>
      <c r="J54" s="138">
        <f t="shared" si="3"/>
      </c>
      <c r="K54" s="138">
        <f t="shared" si="4"/>
        <v>1283511</v>
      </c>
      <c r="L54" s="138">
        <f t="shared" si="5"/>
      </c>
      <c r="M54" s="138">
        <f t="shared" si="6"/>
      </c>
      <c r="N54" s="138">
        <f t="shared" si="7"/>
      </c>
      <c r="O54" s="138">
        <f t="shared" si="8"/>
      </c>
      <c r="P54" s="138">
        <f t="shared" si="9"/>
        <v>1432468</v>
      </c>
      <c r="Q54" s="138">
        <f t="shared" si="10"/>
      </c>
      <c r="R54" s="138">
        <f t="shared" si="11"/>
      </c>
      <c r="S54" s="138">
        <f t="shared" si="12"/>
      </c>
    </row>
    <row r="55" spans="1:19" s="29" customFormat="1" ht="13.5">
      <c r="A55" s="29">
        <v>2</v>
      </c>
      <c r="B55" s="84">
        <v>361</v>
      </c>
      <c r="C55" s="84" t="s">
        <v>45</v>
      </c>
      <c r="D55" s="136">
        <v>652095</v>
      </c>
      <c r="E55" s="136">
        <v>697394</v>
      </c>
      <c r="F55" s="85">
        <f t="shared" si="13"/>
        <v>0.3265303102940198</v>
      </c>
      <c r="G55" s="86">
        <f t="shared" si="15"/>
        <v>6.946687215819791</v>
      </c>
      <c r="H55" s="87">
        <f t="shared" si="2"/>
        <v>45299</v>
      </c>
      <c r="J55" s="138">
        <f t="shared" si="3"/>
      </c>
      <c r="K55" s="138">
        <f t="shared" si="4"/>
        <v>652095</v>
      </c>
      <c r="L55" s="138">
        <f t="shared" si="5"/>
      </c>
      <c r="M55" s="138">
        <f t="shared" si="6"/>
      </c>
      <c r="N55" s="138">
        <f t="shared" si="7"/>
      </c>
      <c r="O55" s="138">
        <f t="shared" si="8"/>
      </c>
      <c r="P55" s="138">
        <f t="shared" si="9"/>
        <v>697394</v>
      </c>
      <c r="Q55" s="138">
        <f t="shared" si="10"/>
      </c>
      <c r="R55" s="138">
        <f t="shared" si="11"/>
      </c>
      <c r="S55" s="138">
        <f t="shared" si="12"/>
      </c>
    </row>
    <row r="56" spans="1:19" s="29" customFormat="1" ht="13.5">
      <c r="A56" s="29">
        <v>2</v>
      </c>
      <c r="B56" s="84">
        <v>381</v>
      </c>
      <c r="C56" s="84" t="s">
        <v>46</v>
      </c>
      <c r="D56" s="136">
        <v>1164170</v>
      </c>
      <c r="E56" s="136">
        <v>1150910</v>
      </c>
      <c r="F56" s="85">
        <f t="shared" si="13"/>
        <v>0.5388732903071869</v>
      </c>
      <c r="G56" s="86">
        <f t="shared" si="15"/>
        <v>-1.139008907633765</v>
      </c>
      <c r="H56" s="87">
        <f t="shared" si="2"/>
        <v>-13260</v>
      </c>
      <c r="J56" s="138">
        <f t="shared" si="3"/>
      </c>
      <c r="K56" s="138">
        <f t="shared" si="4"/>
        <v>1164170</v>
      </c>
      <c r="L56" s="138">
        <f t="shared" si="5"/>
      </c>
      <c r="M56" s="138">
        <f t="shared" si="6"/>
      </c>
      <c r="N56" s="138">
        <f t="shared" si="7"/>
      </c>
      <c r="O56" s="138">
        <f t="shared" si="8"/>
      </c>
      <c r="P56" s="138">
        <f t="shared" si="9"/>
        <v>1150910</v>
      </c>
      <c r="Q56" s="138">
        <f t="shared" si="10"/>
      </c>
      <c r="R56" s="138">
        <f t="shared" si="11"/>
      </c>
      <c r="S56" s="138">
        <f t="shared" si="12"/>
      </c>
    </row>
    <row r="57" spans="1:19" s="29" customFormat="1" ht="13.5">
      <c r="A57" s="29">
        <v>3</v>
      </c>
      <c r="B57" s="84">
        <v>383</v>
      </c>
      <c r="C57" s="84" t="s">
        <v>47</v>
      </c>
      <c r="D57" s="136">
        <v>316067</v>
      </c>
      <c r="E57" s="136">
        <v>293824</v>
      </c>
      <c r="F57" s="85">
        <f t="shared" si="13"/>
        <v>0.13757279513708187</v>
      </c>
      <c r="G57" s="86">
        <f t="shared" si="15"/>
        <v>-7.037431936899452</v>
      </c>
      <c r="H57" s="87">
        <f t="shared" si="2"/>
        <v>-22243</v>
      </c>
      <c r="J57" s="138">
        <f t="shared" si="3"/>
      </c>
      <c r="K57" s="138">
        <f t="shared" si="4"/>
      </c>
      <c r="L57" s="138">
        <f t="shared" si="5"/>
        <v>316067</v>
      </c>
      <c r="M57" s="138">
        <f t="shared" si="6"/>
      </c>
      <c r="N57" s="138">
        <f t="shared" si="7"/>
      </c>
      <c r="O57" s="138">
        <f t="shared" si="8"/>
      </c>
      <c r="P57" s="138">
        <f t="shared" si="9"/>
      </c>
      <c r="Q57" s="138">
        <f t="shared" si="10"/>
        <v>293824</v>
      </c>
      <c r="R57" s="138">
        <f t="shared" si="11"/>
      </c>
      <c r="S57" s="138">
        <f t="shared" si="12"/>
      </c>
    </row>
    <row r="58" spans="1:19" s="29" customFormat="1" ht="13.5">
      <c r="A58" s="29">
        <v>4</v>
      </c>
      <c r="B58" s="84">
        <v>401</v>
      </c>
      <c r="C58" s="84" t="s">
        <v>48</v>
      </c>
      <c r="D58" s="136">
        <v>664712</v>
      </c>
      <c r="E58" s="136">
        <v>668804</v>
      </c>
      <c r="F58" s="85">
        <f t="shared" si="13"/>
        <v>0.3131440443219781</v>
      </c>
      <c r="G58" s="86">
        <f t="shared" si="15"/>
        <v>0.6156049537243247</v>
      </c>
      <c r="H58" s="87">
        <f t="shared" si="2"/>
        <v>4092</v>
      </c>
      <c r="J58" s="138">
        <f t="shared" si="3"/>
      </c>
      <c r="K58" s="138">
        <f t="shared" si="4"/>
      </c>
      <c r="L58" s="138">
        <f t="shared" si="5"/>
      </c>
      <c r="M58" s="138">
        <f t="shared" si="6"/>
        <v>664712</v>
      </c>
      <c r="N58" s="138">
        <f t="shared" si="7"/>
      </c>
      <c r="O58" s="138">
        <f t="shared" si="8"/>
      </c>
      <c r="P58" s="138">
        <f t="shared" si="9"/>
      </c>
      <c r="Q58" s="138">
        <f t="shared" si="10"/>
      </c>
      <c r="R58" s="138">
        <f t="shared" si="11"/>
        <v>668804</v>
      </c>
      <c r="S58" s="138">
        <f t="shared" si="12"/>
      </c>
    </row>
    <row r="59" spans="1:19" s="29" customFormat="1" ht="13.5">
      <c r="A59" s="29">
        <v>4</v>
      </c>
      <c r="B59" s="84">
        <v>402</v>
      </c>
      <c r="C59" s="84" t="s">
        <v>49</v>
      </c>
      <c r="D59" s="136">
        <v>2497896</v>
      </c>
      <c r="E59" s="136">
        <v>2783073</v>
      </c>
      <c r="F59" s="85">
        <f t="shared" si="13"/>
        <v>1.3030764392307772</v>
      </c>
      <c r="G59" s="86">
        <f t="shared" si="15"/>
        <v>11.416688284860532</v>
      </c>
      <c r="H59" s="87">
        <f t="shared" si="2"/>
        <v>285177</v>
      </c>
      <c r="J59" s="138">
        <f t="shared" si="3"/>
      </c>
      <c r="K59" s="138">
        <f t="shared" si="4"/>
      </c>
      <c r="L59" s="138">
        <f t="shared" si="5"/>
      </c>
      <c r="M59" s="138">
        <f t="shared" si="6"/>
        <v>2497896</v>
      </c>
      <c r="N59" s="138">
        <f t="shared" si="7"/>
      </c>
      <c r="O59" s="138">
        <f t="shared" si="8"/>
      </c>
      <c r="P59" s="138">
        <f t="shared" si="9"/>
      </c>
      <c r="Q59" s="138">
        <f t="shared" si="10"/>
      </c>
      <c r="R59" s="138">
        <f t="shared" si="11"/>
        <v>2783073</v>
      </c>
      <c r="S59" s="138">
        <f t="shared" si="12"/>
      </c>
    </row>
    <row r="60" spans="1:19" s="29" customFormat="1" ht="13.5">
      <c r="A60" s="29">
        <v>4</v>
      </c>
      <c r="B60" s="84">
        <v>424</v>
      </c>
      <c r="C60" s="84" t="s">
        <v>50</v>
      </c>
      <c r="D60" s="136">
        <v>3586431</v>
      </c>
      <c r="E60" s="136">
        <v>3302470</v>
      </c>
      <c r="F60" s="85">
        <f t="shared" si="13"/>
        <v>1.5462658896358321</v>
      </c>
      <c r="G60" s="86">
        <f t="shared" si="15"/>
        <v>-7.917648492331231</v>
      </c>
      <c r="H60" s="87">
        <f t="shared" si="2"/>
        <v>-283961</v>
      </c>
      <c r="J60" s="138">
        <f t="shared" si="3"/>
      </c>
      <c r="K60" s="138">
        <f t="shared" si="4"/>
      </c>
      <c r="L60" s="138">
        <f t="shared" si="5"/>
      </c>
      <c r="M60" s="138">
        <f t="shared" si="6"/>
        <v>3586431</v>
      </c>
      <c r="N60" s="138">
        <f t="shared" si="7"/>
      </c>
      <c r="O60" s="138">
        <f t="shared" si="8"/>
      </c>
      <c r="P60" s="138">
        <f t="shared" si="9"/>
      </c>
      <c r="Q60" s="138">
        <f t="shared" si="10"/>
      </c>
      <c r="R60" s="138">
        <f t="shared" si="11"/>
        <v>3302470</v>
      </c>
      <c r="S60" s="138">
        <f t="shared" si="12"/>
      </c>
    </row>
    <row r="61" spans="1:19" s="29" customFormat="1" ht="13.5">
      <c r="A61" s="29">
        <v>4</v>
      </c>
      <c r="B61" s="84">
        <v>426</v>
      </c>
      <c r="C61" s="84" t="s">
        <v>51</v>
      </c>
      <c r="D61" s="136">
        <v>207119</v>
      </c>
      <c r="E61" s="136">
        <v>201622</v>
      </c>
      <c r="F61" s="85">
        <f t="shared" si="13"/>
        <v>0.09440243853847446</v>
      </c>
      <c r="G61" s="86">
        <f t="shared" si="15"/>
        <v>-2.654029808950409</v>
      </c>
      <c r="H61" s="87">
        <f t="shared" si="2"/>
        <v>-5497</v>
      </c>
      <c r="J61" s="138">
        <f t="shared" si="3"/>
      </c>
      <c r="K61" s="138">
        <f t="shared" si="4"/>
      </c>
      <c r="L61" s="138">
        <f t="shared" si="5"/>
      </c>
      <c r="M61" s="138">
        <f t="shared" si="6"/>
        <v>207119</v>
      </c>
      <c r="N61" s="138">
        <f t="shared" si="7"/>
      </c>
      <c r="O61" s="138">
        <f t="shared" si="8"/>
      </c>
      <c r="P61" s="138">
        <f t="shared" si="9"/>
      </c>
      <c r="Q61" s="138">
        <f t="shared" si="10"/>
      </c>
      <c r="R61" s="138">
        <f t="shared" si="11"/>
        <v>201622</v>
      </c>
      <c r="S61" s="138">
        <f t="shared" si="12"/>
      </c>
    </row>
    <row r="62" spans="1:19" s="29" customFormat="1" ht="13.5">
      <c r="A62" s="29">
        <v>4</v>
      </c>
      <c r="B62" s="84">
        <v>429</v>
      </c>
      <c r="C62" s="88" t="s">
        <v>107</v>
      </c>
      <c r="D62" s="136">
        <v>191496</v>
      </c>
      <c r="E62" s="136">
        <v>190376</v>
      </c>
      <c r="F62" s="85">
        <f t="shared" si="13"/>
        <v>0.08913689299382317</v>
      </c>
      <c r="G62" s="86">
        <f t="shared" si="15"/>
        <v>-0.5848686134436232</v>
      </c>
      <c r="H62" s="87">
        <f t="shared" si="2"/>
        <v>-1120</v>
      </c>
      <c r="J62" s="138">
        <f t="shared" si="3"/>
      </c>
      <c r="K62" s="138">
        <f t="shared" si="4"/>
      </c>
      <c r="L62" s="138">
        <f t="shared" si="5"/>
      </c>
      <c r="M62" s="138">
        <f t="shared" si="6"/>
        <v>191496</v>
      </c>
      <c r="N62" s="138">
        <f t="shared" si="7"/>
      </c>
      <c r="O62" s="138">
        <f t="shared" si="8"/>
      </c>
      <c r="P62" s="138">
        <f t="shared" si="9"/>
      </c>
      <c r="Q62" s="138">
        <f t="shared" si="10"/>
      </c>
      <c r="R62" s="138">
        <f t="shared" si="11"/>
        <v>190376</v>
      </c>
      <c r="S62" s="138">
        <f t="shared" si="12"/>
      </c>
    </row>
    <row r="63" spans="1:19" s="29" customFormat="1" ht="13.5">
      <c r="A63" s="29">
        <v>4</v>
      </c>
      <c r="B63" s="84">
        <v>461</v>
      </c>
      <c r="C63" s="84" t="s">
        <v>52</v>
      </c>
      <c r="D63" s="136">
        <v>1677744</v>
      </c>
      <c r="E63" s="136">
        <v>1930771</v>
      </c>
      <c r="F63" s="85">
        <f t="shared" si="13"/>
        <v>0.9040158844737621</v>
      </c>
      <c r="G63" s="86">
        <f t="shared" si="15"/>
        <v>15.081383095394774</v>
      </c>
      <c r="H63" s="87">
        <f t="shared" si="2"/>
        <v>253027</v>
      </c>
      <c r="J63" s="138">
        <f t="shared" si="3"/>
      </c>
      <c r="K63" s="138">
        <f t="shared" si="4"/>
      </c>
      <c r="L63" s="138">
        <f t="shared" si="5"/>
      </c>
      <c r="M63" s="138">
        <f t="shared" si="6"/>
        <v>1677744</v>
      </c>
      <c r="N63" s="138">
        <f t="shared" si="7"/>
      </c>
      <c r="O63" s="138">
        <f t="shared" si="8"/>
      </c>
      <c r="P63" s="138">
        <f t="shared" si="9"/>
      </c>
      <c r="Q63" s="138">
        <f t="shared" si="10"/>
      </c>
      <c r="R63" s="138">
        <f t="shared" si="11"/>
        <v>1930771</v>
      </c>
      <c r="S63" s="138">
        <f t="shared" si="12"/>
      </c>
    </row>
    <row r="64" spans="1:19" s="29" customFormat="1" ht="13.5">
      <c r="A64" s="29">
        <v>5</v>
      </c>
      <c r="B64" s="84">
        <v>503</v>
      </c>
      <c r="C64" s="84" t="s">
        <v>53</v>
      </c>
      <c r="D64" s="136">
        <v>1040436</v>
      </c>
      <c r="E64" s="136">
        <v>1086482</v>
      </c>
      <c r="F64" s="85">
        <f t="shared" si="13"/>
        <v>0.5087071362656794</v>
      </c>
      <c r="G64" s="86">
        <f t="shared" si="15"/>
        <v>4.425644633595915</v>
      </c>
      <c r="H64" s="87">
        <f t="shared" si="2"/>
        <v>46046</v>
      </c>
      <c r="J64" s="138">
        <f t="shared" si="3"/>
      </c>
      <c r="K64" s="138">
        <f t="shared" si="4"/>
      </c>
      <c r="L64" s="138">
        <f t="shared" si="5"/>
      </c>
      <c r="M64" s="138">
        <f t="shared" si="6"/>
      </c>
      <c r="N64" s="138">
        <f t="shared" si="7"/>
        <v>1040436</v>
      </c>
      <c r="O64" s="138">
        <f t="shared" si="8"/>
      </c>
      <c r="P64" s="138">
        <f t="shared" si="9"/>
      </c>
      <c r="Q64" s="138">
        <f t="shared" si="10"/>
      </c>
      <c r="R64" s="138">
        <f t="shared" si="11"/>
      </c>
      <c r="S64" s="138">
        <f t="shared" si="12"/>
        <v>1086482</v>
      </c>
    </row>
    <row r="65" spans="3:19" s="29" customFormat="1" ht="13.5">
      <c r="C65" s="120"/>
      <c r="D65" s="121" t="s">
        <v>131</v>
      </c>
      <c r="E65" s="129" t="s">
        <v>132</v>
      </c>
      <c r="F65" s="55"/>
      <c r="G65" s="79"/>
      <c r="H65" s="81"/>
      <c r="J65" s="29">
        <f aca="true" t="shared" si="16" ref="J65:S65">SUM(J13:J64)</f>
        <v>3461944</v>
      </c>
      <c r="K65" s="29">
        <f t="shared" si="16"/>
        <v>56998603</v>
      </c>
      <c r="L65" s="29">
        <f>SUM(L17:L64)+L13</f>
        <v>21914156</v>
      </c>
      <c r="M65" s="29">
        <f t="shared" si="16"/>
        <v>70517989</v>
      </c>
      <c r="N65" s="29">
        <f t="shared" si="16"/>
        <v>54220772</v>
      </c>
      <c r="O65" s="29">
        <f>SUM(O13:O64)</f>
        <v>3085753</v>
      </c>
      <c r="P65" s="29">
        <f>SUM(P13:P64)</f>
        <v>60124204</v>
      </c>
      <c r="Q65" s="29">
        <f>SUM(Q17:Q64)+Q13</f>
        <v>22011080</v>
      </c>
      <c r="R65" s="29">
        <f t="shared" si="16"/>
        <v>73523980</v>
      </c>
      <c r="S65" s="29">
        <f t="shared" si="16"/>
        <v>54832093</v>
      </c>
    </row>
    <row r="66" spans="3:8" s="29" customFormat="1" ht="13.5">
      <c r="C66" s="122" t="s">
        <v>115</v>
      </c>
      <c r="D66" s="123">
        <f>J65</f>
        <v>3461944</v>
      </c>
      <c r="E66" s="130">
        <f>O65</f>
        <v>3085753</v>
      </c>
      <c r="F66" s="55"/>
      <c r="G66" s="79"/>
      <c r="H66" s="81"/>
    </row>
    <row r="67" spans="3:8" s="29" customFormat="1" ht="13.5">
      <c r="C67" s="122" t="s">
        <v>94</v>
      </c>
      <c r="D67" s="125">
        <f>K65</f>
        <v>56998603</v>
      </c>
      <c r="E67" s="130">
        <f>P65</f>
        <v>60124204</v>
      </c>
      <c r="F67" s="55"/>
      <c r="G67" s="79"/>
      <c r="H67" s="81"/>
    </row>
    <row r="68" spans="3:8" s="29" customFormat="1" ht="13.5">
      <c r="C68" s="122" t="s">
        <v>95</v>
      </c>
      <c r="D68" s="125">
        <f>L65</f>
        <v>21914156</v>
      </c>
      <c r="E68" s="130">
        <f>Q65</f>
        <v>22011080</v>
      </c>
      <c r="F68" s="55"/>
      <c r="G68" s="79"/>
      <c r="H68" s="81"/>
    </row>
    <row r="69" spans="3:8" s="29" customFormat="1" ht="13.5">
      <c r="C69" s="122" t="s">
        <v>116</v>
      </c>
      <c r="D69" s="125">
        <f>M65</f>
        <v>70517989</v>
      </c>
      <c r="E69" s="130">
        <f>R65</f>
        <v>73523980</v>
      </c>
      <c r="F69" s="55"/>
      <c r="G69" s="79"/>
      <c r="H69" s="81"/>
    </row>
    <row r="70" spans="3:8" s="29" customFormat="1" ht="13.5">
      <c r="C70" s="122" t="s">
        <v>96</v>
      </c>
      <c r="D70" s="125">
        <f>N65</f>
        <v>54220772</v>
      </c>
      <c r="E70" s="130">
        <f>S65</f>
        <v>54832093</v>
      </c>
      <c r="F70" s="55"/>
      <c r="G70" s="79"/>
      <c r="H70" s="81"/>
    </row>
    <row r="71" spans="3:8" s="29" customFormat="1" ht="13.5">
      <c r="C71" s="126"/>
      <c r="D71" s="127">
        <f>SUM(D66:D70)</f>
        <v>207113464</v>
      </c>
      <c r="E71" s="131">
        <f>SUM(E66:E70)</f>
        <v>213577110</v>
      </c>
      <c r="F71" s="55"/>
      <c r="G71" s="79"/>
      <c r="H71" s="81"/>
    </row>
  </sheetData>
  <printOptions/>
  <pageMargins left="0.75" right="0.75" top="0.73" bottom="0.59" header="0.31" footer="0.512"/>
  <pageSetup horizontalDpi="400" verticalDpi="400" orientation="landscape" paperSize="8" scale="65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2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4" width="13.125" style="48" bestFit="1" customWidth="1"/>
    <col min="5" max="5" width="13.125" style="48" customWidth="1"/>
    <col min="6" max="6" width="10.375" style="57" customWidth="1"/>
    <col min="7" max="7" width="10.625" style="78" customWidth="1"/>
    <col min="8" max="8" width="12.75390625" style="82" bestFit="1" customWidth="1"/>
    <col min="11" max="11" width="10.625" style="0" bestFit="1" customWidth="1"/>
    <col min="12" max="13" width="12.125" style="0" customWidth="1"/>
    <col min="14" max="15" width="12.25390625" style="0" customWidth="1"/>
    <col min="16" max="16" width="10.625" style="0" customWidth="1"/>
    <col min="17" max="18" width="10.50390625" style="0" customWidth="1"/>
    <col min="19" max="19" width="11.25390625" style="0" customWidth="1"/>
  </cols>
  <sheetData>
    <row r="1" ht="13.5">
      <c r="A1" t="s">
        <v>66</v>
      </c>
    </row>
    <row r="3" ht="13.5">
      <c r="B3" t="s">
        <v>68</v>
      </c>
    </row>
    <row r="4" ht="13.5">
      <c r="D4" s="48" t="s">
        <v>69</v>
      </c>
    </row>
    <row r="6" spans="4:8" s="29" customFormat="1" ht="13.5">
      <c r="D6" s="44" t="s">
        <v>124</v>
      </c>
      <c r="E6" s="50" t="s">
        <v>146</v>
      </c>
      <c r="F6" s="55" t="s">
        <v>10</v>
      </c>
      <c r="G6" s="79" t="s">
        <v>9</v>
      </c>
      <c r="H6" s="83" t="s">
        <v>98</v>
      </c>
    </row>
    <row r="7" spans="4:8" s="29" customFormat="1" ht="13.5">
      <c r="D7" s="44" t="s">
        <v>109</v>
      </c>
      <c r="E7" s="44" t="s">
        <v>109</v>
      </c>
      <c r="F7" s="55" t="s">
        <v>14</v>
      </c>
      <c r="G7" s="79" t="s">
        <v>14</v>
      </c>
      <c r="H7" s="81"/>
    </row>
    <row r="8" spans="3:8" s="29" customFormat="1" ht="13.5">
      <c r="C8" s="29" t="s">
        <v>54</v>
      </c>
      <c r="D8" s="47">
        <f>D10+D11</f>
        <v>1072453914</v>
      </c>
      <c r="E8" s="47">
        <f>E10+E11</f>
        <v>1168262423</v>
      </c>
      <c r="F8" s="55">
        <v>100</v>
      </c>
      <c r="G8" s="79">
        <f>(E8/D8-1)*100</f>
        <v>8.933578193831826</v>
      </c>
      <c r="H8" s="81">
        <f>E8-D8</f>
        <v>95808509</v>
      </c>
    </row>
    <row r="9" spans="6:8" s="29" customFormat="1" ht="13.5">
      <c r="F9" s="55"/>
      <c r="G9" s="79"/>
      <c r="H9" s="81"/>
    </row>
    <row r="10" spans="3:8" s="29" customFormat="1" ht="13.5">
      <c r="C10" s="29" t="s">
        <v>55</v>
      </c>
      <c r="D10" s="47">
        <f>D13+D17+SUM(D25:D45)</f>
        <v>993484939</v>
      </c>
      <c r="E10" s="47">
        <f>E13+E17+SUM(E25:E45)</f>
        <v>1081766253</v>
      </c>
      <c r="F10" s="55">
        <f>E10/E8*100</f>
        <v>92.5961694652572</v>
      </c>
      <c r="G10" s="79">
        <f>(E10/D10-1)*100</f>
        <v>8.88602439095456</v>
      </c>
      <c r="H10" s="81">
        <f>E10-D10</f>
        <v>88281314</v>
      </c>
    </row>
    <row r="11" spans="3:19" s="29" customFormat="1" ht="13.5">
      <c r="C11" s="29" t="s">
        <v>56</v>
      </c>
      <c r="D11" s="149">
        <f>SUM(D46:D64)</f>
        <v>78968975</v>
      </c>
      <c r="E11" s="149">
        <f>SUM(E46:E64)</f>
        <v>86496170</v>
      </c>
      <c r="F11" s="55">
        <f>E11/E8*100</f>
        <v>7.4038305347427915</v>
      </c>
      <c r="G11" s="79">
        <f>(E11/D11-1)*100</f>
        <v>9.531838294722705</v>
      </c>
      <c r="H11" s="81">
        <f>E11-D11</f>
        <v>7527195</v>
      </c>
      <c r="J11" s="92"/>
      <c r="K11" s="93"/>
      <c r="L11" s="93" t="s">
        <v>128</v>
      </c>
      <c r="M11" s="94"/>
      <c r="N11" s="95"/>
      <c r="O11" s="96"/>
      <c r="P11" s="93"/>
      <c r="Q11" s="93" t="s">
        <v>147</v>
      </c>
      <c r="R11" s="94"/>
      <c r="S11" s="95"/>
    </row>
    <row r="12" spans="5:19" s="29" customFormat="1" ht="13.5">
      <c r="E12" s="49"/>
      <c r="F12" s="55"/>
      <c r="G12" s="79"/>
      <c r="H12" s="81"/>
      <c r="J12" s="88" t="s">
        <v>115</v>
      </c>
      <c r="K12" s="88" t="s">
        <v>94</v>
      </c>
      <c r="L12" s="88" t="s">
        <v>95</v>
      </c>
      <c r="M12" s="88" t="s">
        <v>116</v>
      </c>
      <c r="N12" s="88" t="s">
        <v>96</v>
      </c>
      <c r="O12" s="88" t="s">
        <v>115</v>
      </c>
      <c r="P12" s="88" t="s">
        <v>94</v>
      </c>
      <c r="Q12" s="88" t="s">
        <v>95</v>
      </c>
      <c r="R12" s="88" t="s">
        <v>116</v>
      </c>
      <c r="S12" s="88" t="s">
        <v>96</v>
      </c>
    </row>
    <row r="13" spans="1:19" s="29" customFormat="1" ht="13.5">
      <c r="A13" s="29">
        <v>3</v>
      </c>
      <c r="B13" s="84">
        <v>100</v>
      </c>
      <c r="C13" s="84" t="s">
        <v>18</v>
      </c>
      <c r="D13" s="136">
        <v>95059559</v>
      </c>
      <c r="E13" s="136">
        <v>101914599</v>
      </c>
      <c r="F13" s="85">
        <f aca="true" t="shared" si="0" ref="F13:F26">E13/E$8*100</f>
        <v>8.72360498750716</v>
      </c>
      <c r="G13" s="86">
        <f>(E13/D13-1)*100</f>
        <v>7.211310542688287</v>
      </c>
      <c r="H13" s="87">
        <f aca="true" t="shared" si="1" ref="H13:H64">E13-D13</f>
        <v>6855040</v>
      </c>
      <c r="J13" s="138">
        <f>IF($A13=1,D13,"")</f>
      </c>
      <c r="K13" s="138">
        <f>IF($A13=2,$D13,"")</f>
      </c>
      <c r="L13" s="138">
        <f>IF($A13=3,$D13,"")</f>
        <v>95059559</v>
      </c>
      <c r="M13" s="138">
        <f>IF($A13=4,$D13,"")</f>
      </c>
      <c r="N13" s="138">
        <f>IF($A13=5,$D13,"")</f>
      </c>
      <c r="O13" s="138">
        <f>IF($A13=1,E13,"")</f>
      </c>
      <c r="P13" s="138">
        <f>IF($A13=2,E13,"")</f>
      </c>
      <c r="Q13" s="138">
        <f>IF($A13=3,E13,"")</f>
        <v>101914599</v>
      </c>
      <c r="R13" s="138">
        <f>IF($A13=4,E13,"")</f>
      </c>
      <c r="S13" s="138">
        <f>IF($A13=5,E13,"")</f>
      </c>
    </row>
    <row r="14" spans="1:19" s="29" customFormat="1" ht="13.5">
      <c r="A14" s="29">
        <v>3</v>
      </c>
      <c r="B14" s="84">
        <v>101</v>
      </c>
      <c r="C14" s="88" t="s">
        <v>104</v>
      </c>
      <c r="D14" s="137">
        <v>7665204</v>
      </c>
      <c r="E14" s="136">
        <v>7750553</v>
      </c>
      <c r="F14" s="85">
        <f t="shared" si="0"/>
        <v>0.6634256865077651</v>
      </c>
      <c r="G14" s="86">
        <f aca="true" t="shared" si="2" ref="G14:G38">(E14/D14-1)*100</f>
        <v>1.1134602549390804</v>
      </c>
      <c r="H14" s="87">
        <f t="shared" si="1"/>
        <v>85349</v>
      </c>
      <c r="J14" s="138">
        <f aca="true" t="shared" si="3" ref="J14:J64">IF($A14=1,D14,"")</f>
      </c>
      <c r="K14" s="138">
        <f aca="true" t="shared" si="4" ref="K14:K64">IF($A14=2,$D14,"")</f>
      </c>
      <c r="L14" s="138">
        <f aca="true" t="shared" si="5" ref="L14:L64">IF($A14=3,$D14,"")</f>
        <v>7665204</v>
      </c>
      <c r="M14" s="138">
        <f aca="true" t="shared" si="6" ref="M14:M64">IF($A14=4,$D14,"")</f>
      </c>
      <c r="N14" s="138">
        <f aca="true" t="shared" si="7" ref="N14:N64">IF($A14=5,$D14,"")</f>
      </c>
      <c r="O14" s="138">
        <f aca="true" t="shared" si="8" ref="O14:O64">IF($A14=1,E14,"")</f>
      </c>
      <c r="P14" s="138">
        <f aca="true" t="shared" si="9" ref="P14:P64">IF($A14=2,E14,"")</f>
      </c>
      <c r="Q14" s="138">
        <f aca="true" t="shared" si="10" ref="Q14:Q64">IF($A14=3,E14,"")</f>
        <v>7750553</v>
      </c>
      <c r="R14" s="138">
        <f aca="true" t="shared" si="11" ref="R14:R64">IF($A14=4,E14,"")</f>
      </c>
      <c r="S14" s="138">
        <f aca="true" t="shared" si="12" ref="S14:S64">IF($A14=5,E14,"")</f>
      </c>
    </row>
    <row r="15" spans="1:19" s="29" customFormat="1" ht="13.5">
      <c r="A15" s="29">
        <v>3</v>
      </c>
      <c r="B15" s="84">
        <v>102</v>
      </c>
      <c r="C15" s="88" t="s">
        <v>105</v>
      </c>
      <c r="D15" s="137">
        <v>25142648</v>
      </c>
      <c r="E15" s="136">
        <v>25819881</v>
      </c>
      <c r="F15" s="85">
        <f t="shared" si="0"/>
        <v>2.2101096886859297</v>
      </c>
      <c r="G15" s="86">
        <f t="shared" si="2"/>
        <v>2.6935627464537593</v>
      </c>
      <c r="H15" s="87">
        <f t="shared" si="1"/>
        <v>677233</v>
      </c>
      <c r="J15" s="138">
        <f t="shared" si="3"/>
      </c>
      <c r="K15" s="138">
        <f t="shared" si="4"/>
      </c>
      <c r="L15" s="138">
        <f t="shared" si="5"/>
        <v>25142648</v>
      </c>
      <c r="M15" s="138">
        <f t="shared" si="6"/>
      </c>
      <c r="N15" s="138">
        <f t="shared" si="7"/>
      </c>
      <c r="O15" s="138">
        <f t="shared" si="8"/>
      </c>
      <c r="P15" s="138">
        <f t="shared" si="9"/>
      </c>
      <c r="Q15" s="138">
        <f t="shared" si="10"/>
        <v>25819881</v>
      </c>
      <c r="R15" s="138">
        <f t="shared" si="11"/>
      </c>
      <c r="S15" s="138">
        <f t="shared" si="12"/>
      </c>
    </row>
    <row r="16" spans="1:19" s="29" customFormat="1" ht="13.5">
      <c r="A16" s="29">
        <v>3</v>
      </c>
      <c r="B16" s="84">
        <v>103</v>
      </c>
      <c r="C16" s="88" t="s">
        <v>106</v>
      </c>
      <c r="D16" s="137">
        <v>62251707</v>
      </c>
      <c r="E16" s="136">
        <v>68344165</v>
      </c>
      <c r="F16" s="85">
        <f t="shared" si="0"/>
        <v>5.850069612313465</v>
      </c>
      <c r="G16" s="86">
        <f t="shared" si="2"/>
        <v>9.786812753584417</v>
      </c>
      <c r="H16" s="87">
        <f t="shared" si="1"/>
        <v>6092458</v>
      </c>
      <c r="J16" s="138">
        <f t="shared" si="3"/>
      </c>
      <c r="K16" s="138">
        <f t="shared" si="4"/>
      </c>
      <c r="L16" s="138">
        <f t="shared" si="5"/>
        <v>62251707</v>
      </c>
      <c r="M16" s="138">
        <f t="shared" si="6"/>
      </c>
      <c r="N16" s="138">
        <f t="shared" si="7"/>
      </c>
      <c r="O16" s="138">
        <f t="shared" si="8"/>
      </c>
      <c r="P16" s="138">
        <f t="shared" si="9"/>
      </c>
      <c r="Q16" s="138">
        <f t="shared" si="10"/>
        <v>68344165</v>
      </c>
      <c r="R16" s="138">
        <f t="shared" si="11"/>
      </c>
      <c r="S16" s="138">
        <f t="shared" si="12"/>
      </c>
    </row>
    <row r="17" spans="1:19" s="29" customFormat="1" ht="13.5">
      <c r="A17" s="29">
        <v>5</v>
      </c>
      <c r="B17" s="84">
        <v>202</v>
      </c>
      <c r="C17" s="84" t="s">
        <v>19</v>
      </c>
      <c r="D17" s="136">
        <v>168358187</v>
      </c>
      <c r="E17" s="136">
        <v>193234271</v>
      </c>
      <c r="F17" s="85">
        <f t="shared" si="0"/>
        <v>16.540313819543265</v>
      </c>
      <c r="G17" s="86">
        <f>(E17/D17-1)*100</f>
        <v>14.775690118354623</v>
      </c>
      <c r="H17" s="87">
        <f t="shared" si="1"/>
        <v>24876084</v>
      </c>
      <c r="J17" s="138">
        <f t="shared" si="3"/>
      </c>
      <c r="K17" s="138">
        <f t="shared" si="4"/>
      </c>
      <c r="L17" s="138">
        <f t="shared" si="5"/>
      </c>
      <c r="M17" s="138">
        <f t="shared" si="6"/>
      </c>
      <c r="N17" s="138">
        <f t="shared" si="7"/>
        <v>168358187</v>
      </c>
      <c r="O17" s="138">
        <f t="shared" si="8"/>
      </c>
      <c r="P17" s="138">
        <f t="shared" si="9"/>
      </c>
      <c r="Q17" s="138">
        <f t="shared" si="10"/>
      </c>
      <c r="R17" s="138">
        <f t="shared" si="11"/>
      </c>
      <c r="S17" s="138">
        <f t="shared" si="12"/>
        <v>193234271</v>
      </c>
    </row>
    <row r="18" spans="1:19" s="29" customFormat="1" ht="13.5">
      <c r="A18" s="29">
        <v>5</v>
      </c>
      <c r="B18" s="84">
        <v>131</v>
      </c>
      <c r="C18" s="84" t="s">
        <v>138</v>
      </c>
      <c r="D18" s="136"/>
      <c r="E18" s="136">
        <v>45720966</v>
      </c>
      <c r="F18" s="85">
        <f t="shared" si="0"/>
        <v>3.9135869732583193</v>
      </c>
      <c r="G18" s="86"/>
      <c r="H18" s="87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s="29" customFormat="1" ht="13.5">
      <c r="A19" s="29">
        <v>5</v>
      </c>
      <c r="B19" s="84">
        <v>132</v>
      </c>
      <c r="C19" s="84" t="s">
        <v>139</v>
      </c>
      <c r="D19" s="136"/>
      <c r="E19" s="136">
        <v>19301415</v>
      </c>
      <c r="F19" s="85">
        <f t="shared" si="0"/>
        <v>1.6521472076826356</v>
      </c>
      <c r="G19" s="86"/>
      <c r="H19" s="87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s="29" customFormat="1" ht="13.5">
      <c r="A20" s="29">
        <v>5</v>
      </c>
      <c r="B20" s="84">
        <v>133</v>
      </c>
      <c r="C20" s="84" t="s">
        <v>140</v>
      </c>
      <c r="D20" s="136"/>
      <c r="E20" s="136">
        <v>10986392</v>
      </c>
      <c r="F20" s="85">
        <f t="shared" si="0"/>
        <v>0.9404044659579024</v>
      </c>
      <c r="G20" s="86"/>
      <c r="H20" s="87"/>
      <c r="J20" s="138"/>
      <c r="K20" s="138"/>
      <c r="L20" s="138"/>
      <c r="M20" s="138"/>
      <c r="N20" s="138"/>
      <c r="O20" s="138"/>
      <c r="P20" s="138"/>
      <c r="Q20" s="138"/>
      <c r="R20" s="138"/>
      <c r="S20" s="138"/>
    </row>
    <row r="21" spans="1:19" s="29" customFormat="1" ht="13.5">
      <c r="A21" s="29">
        <v>5</v>
      </c>
      <c r="B21" s="84">
        <v>134</v>
      </c>
      <c r="C21" s="84" t="s">
        <v>141</v>
      </c>
      <c r="D21" s="136"/>
      <c r="E21" s="136">
        <v>66331838</v>
      </c>
      <c r="F21" s="85">
        <f t="shared" si="0"/>
        <v>5.67782004232109</v>
      </c>
      <c r="G21" s="86"/>
      <c r="H21" s="87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s="29" customFormat="1" ht="13.5">
      <c r="A22" s="29">
        <v>5</v>
      </c>
      <c r="B22" s="84">
        <v>135</v>
      </c>
      <c r="C22" s="84" t="s">
        <v>142</v>
      </c>
      <c r="D22" s="136"/>
      <c r="E22" s="136">
        <v>24385351</v>
      </c>
      <c r="F22" s="85">
        <f t="shared" si="0"/>
        <v>2.0873179278830576</v>
      </c>
      <c r="G22" s="86"/>
      <c r="H22" s="87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19" s="29" customFormat="1" ht="13.5">
      <c r="A23" s="29">
        <v>5</v>
      </c>
      <c r="B23" s="84">
        <v>136</v>
      </c>
      <c r="C23" s="84" t="s">
        <v>143</v>
      </c>
      <c r="D23" s="136"/>
      <c r="E23" s="136">
        <v>20212807</v>
      </c>
      <c r="F23" s="85">
        <f t="shared" si="0"/>
        <v>1.7301598170122774</v>
      </c>
      <c r="G23" s="86"/>
      <c r="H23" s="87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s="29" customFormat="1" ht="13.5">
      <c r="A24" s="29">
        <v>5</v>
      </c>
      <c r="B24" s="84">
        <v>137</v>
      </c>
      <c r="C24" s="84" t="s">
        <v>144</v>
      </c>
      <c r="D24" s="136"/>
      <c r="E24" s="136">
        <v>6295502</v>
      </c>
      <c r="F24" s="85">
        <f t="shared" si="0"/>
        <v>0.5388773854279827</v>
      </c>
      <c r="G24" s="86"/>
      <c r="H24" s="87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1:19" s="29" customFormat="1" ht="13.5">
      <c r="A25" s="29">
        <v>2</v>
      </c>
      <c r="B25" s="84">
        <v>203</v>
      </c>
      <c r="C25" s="84" t="s">
        <v>20</v>
      </c>
      <c r="D25" s="136">
        <v>36348541</v>
      </c>
      <c r="E25" s="136">
        <v>39756172</v>
      </c>
      <c r="F25" s="85">
        <f t="shared" si="0"/>
        <v>3.4030172688349833</v>
      </c>
      <c r="G25" s="86">
        <f t="shared" si="2"/>
        <v>9.374876972365964</v>
      </c>
      <c r="H25" s="87">
        <f t="shared" si="1"/>
        <v>3407631</v>
      </c>
      <c r="J25" s="138">
        <f t="shared" si="3"/>
      </c>
      <c r="K25" s="138">
        <f t="shared" si="4"/>
        <v>36348541</v>
      </c>
      <c r="L25" s="138">
        <f t="shared" si="5"/>
      </c>
      <c r="M25" s="138">
        <f t="shared" si="6"/>
      </c>
      <c r="N25" s="138">
        <f t="shared" si="7"/>
      </c>
      <c r="O25" s="138">
        <f t="shared" si="8"/>
      </c>
      <c r="P25" s="138">
        <f t="shared" si="9"/>
        <v>39756172</v>
      </c>
      <c r="Q25" s="138">
        <f t="shared" si="10"/>
      </c>
      <c r="R25" s="138">
        <f t="shared" si="11"/>
      </c>
      <c r="S25" s="138">
        <f t="shared" si="12"/>
      </c>
    </row>
    <row r="26" spans="1:19" s="29" customFormat="1" ht="13.5">
      <c r="A26" s="29">
        <v>1</v>
      </c>
      <c r="B26" s="84">
        <v>205</v>
      </c>
      <c r="C26" s="84" t="s">
        <v>21</v>
      </c>
      <c r="D26" s="136">
        <v>169580</v>
      </c>
      <c r="E26" s="136">
        <v>175427</v>
      </c>
      <c r="F26" s="85">
        <f t="shared" si="0"/>
        <v>0.015016061164538541</v>
      </c>
      <c r="G26" s="86">
        <f t="shared" si="2"/>
        <v>3.447930180445802</v>
      </c>
      <c r="H26" s="87">
        <f t="shared" si="1"/>
        <v>5847</v>
      </c>
      <c r="J26" s="138">
        <f t="shared" si="3"/>
        <v>169580</v>
      </c>
      <c r="K26" s="138">
        <f t="shared" si="4"/>
      </c>
      <c r="L26" s="138">
        <f t="shared" si="5"/>
      </c>
      <c r="M26" s="138">
        <f t="shared" si="6"/>
      </c>
      <c r="N26" s="138">
        <f t="shared" si="7"/>
      </c>
      <c r="O26" s="138">
        <f t="shared" si="8"/>
        <v>175427</v>
      </c>
      <c r="P26" s="138">
        <f t="shared" si="9"/>
      </c>
      <c r="Q26" s="138">
        <f t="shared" si="10"/>
      </c>
      <c r="R26" s="138">
        <f t="shared" si="11"/>
      </c>
      <c r="S26" s="138">
        <f t="shared" si="12"/>
      </c>
    </row>
    <row r="27" spans="1:19" s="29" customFormat="1" ht="13.5">
      <c r="A27" s="29">
        <v>2</v>
      </c>
      <c r="B27" s="84">
        <v>206</v>
      </c>
      <c r="C27" s="84" t="s">
        <v>22</v>
      </c>
      <c r="D27" s="136">
        <v>14364325</v>
      </c>
      <c r="E27" s="136">
        <v>13047164</v>
      </c>
      <c r="F27" s="85">
        <f aca="true" t="shared" si="13" ref="F27:F64">E27/E$8*100</f>
        <v>1.116800792624655</v>
      </c>
      <c r="G27" s="86">
        <f t="shared" si="2"/>
        <v>-9.169668606077908</v>
      </c>
      <c r="H27" s="87">
        <f t="shared" si="1"/>
        <v>-1317161</v>
      </c>
      <c r="J27" s="138">
        <f t="shared" si="3"/>
      </c>
      <c r="K27" s="138">
        <f t="shared" si="4"/>
        <v>14364325</v>
      </c>
      <c r="L27" s="138">
        <f t="shared" si="5"/>
      </c>
      <c r="M27" s="138">
        <f t="shared" si="6"/>
      </c>
      <c r="N27" s="138">
        <f t="shared" si="7"/>
      </c>
      <c r="O27" s="138">
        <f t="shared" si="8"/>
      </c>
      <c r="P27" s="138">
        <f t="shared" si="9"/>
        <v>13047164</v>
      </c>
      <c r="Q27" s="138">
        <f t="shared" si="10"/>
      </c>
      <c r="R27" s="138">
        <f t="shared" si="11"/>
      </c>
      <c r="S27" s="138">
        <f t="shared" si="12"/>
      </c>
    </row>
    <row r="28" spans="1:19" s="29" customFormat="1" ht="13.5">
      <c r="A28" s="29">
        <v>2</v>
      </c>
      <c r="B28" s="84">
        <v>207</v>
      </c>
      <c r="C28" s="84" t="s">
        <v>23</v>
      </c>
      <c r="D28" s="136">
        <v>34926491</v>
      </c>
      <c r="E28" s="136">
        <v>41765502</v>
      </c>
      <c r="F28" s="85">
        <f t="shared" si="13"/>
        <v>3.5750103039991386</v>
      </c>
      <c r="G28" s="86">
        <f t="shared" si="2"/>
        <v>19.58115689320179</v>
      </c>
      <c r="H28" s="87">
        <f t="shared" si="1"/>
        <v>6839011</v>
      </c>
      <c r="J28" s="138">
        <f t="shared" si="3"/>
      </c>
      <c r="K28" s="138">
        <f t="shared" si="4"/>
        <v>34926491</v>
      </c>
      <c r="L28" s="138">
        <f t="shared" si="5"/>
      </c>
      <c r="M28" s="138">
        <f t="shared" si="6"/>
      </c>
      <c r="N28" s="138">
        <f t="shared" si="7"/>
      </c>
      <c r="O28" s="138">
        <f t="shared" si="8"/>
      </c>
      <c r="P28" s="138">
        <f t="shared" si="9"/>
        <v>41765502</v>
      </c>
      <c r="Q28" s="138">
        <f t="shared" si="10"/>
      </c>
      <c r="R28" s="138">
        <f t="shared" si="11"/>
      </c>
      <c r="S28" s="138">
        <f t="shared" si="12"/>
      </c>
    </row>
    <row r="29" spans="1:19" s="29" customFormat="1" ht="13.5">
      <c r="A29" s="29">
        <v>1</v>
      </c>
      <c r="B29" s="84">
        <v>208</v>
      </c>
      <c r="C29" s="84" t="s">
        <v>24</v>
      </c>
      <c r="D29" s="136">
        <v>617103</v>
      </c>
      <c r="E29" s="136">
        <v>627502</v>
      </c>
      <c r="F29" s="85">
        <f t="shared" si="13"/>
        <v>0.053712418344213066</v>
      </c>
      <c r="G29" s="86">
        <f t="shared" si="2"/>
        <v>1.6851319795885056</v>
      </c>
      <c r="H29" s="87">
        <f t="shared" si="1"/>
        <v>10399</v>
      </c>
      <c r="J29" s="138">
        <f t="shared" si="3"/>
        <v>617103</v>
      </c>
      <c r="K29" s="138">
        <f t="shared" si="4"/>
      </c>
      <c r="L29" s="138">
        <f t="shared" si="5"/>
      </c>
      <c r="M29" s="138">
        <f t="shared" si="6"/>
      </c>
      <c r="N29" s="138">
        <f t="shared" si="7"/>
      </c>
      <c r="O29" s="138">
        <f t="shared" si="8"/>
        <v>627502</v>
      </c>
      <c r="P29" s="138">
        <f t="shared" si="9"/>
      </c>
      <c r="Q29" s="138">
        <f t="shared" si="10"/>
      </c>
      <c r="R29" s="138">
        <f t="shared" si="11"/>
      </c>
      <c r="S29" s="138">
        <f t="shared" si="12"/>
      </c>
    </row>
    <row r="30" spans="1:19" s="29" customFormat="1" ht="13.5">
      <c r="A30" s="29">
        <v>4</v>
      </c>
      <c r="B30" s="84">
        <v>209</v>
      </c>
      <c r="C30" s="84" t="s">
        <v>25</v>
      </c>
      <c r="D30" s="136">
        <v>20543671</v>
      </c>
      <c r="E30" s="136">
        <v>20179706</v>
      </c>
      <c r="F30" s="85">
        <f t="shared" si="13"/>
        <v>1.7273264638761732</v>
      </c>
      <c r="G30" s="86">
        <f t="shared" si="2"/>
        <v>-1.771664859703015</v>
      </c>
      <c r="H30" s="87">
        <f t="shared" si="1"/>
        <v>-363965</v>
      </c>
      <c r="J30" s="138">
        <f t="shared" si="3"/>
      </c>
      <c r="K30" s="138">
        <f t="shared" si="4"/>
      </c>
      <c r="L30" s="138">
        <f t="shared" si="5"/>
      </c>
      <c r="M30" s="138">
        <f t="shared" si="6"/>
        <v>20543671</v>
      </c>
      <c r="N30" s="138">
        <f t="shared" si="7"/>
      </c>
      <c r="O30" s="138">
        <f t="shared" si="8"/>
      </c>
      <c r="P30" s="138">
        <f t="shared" si="9"/>
      </c>
      <c r="Q30" s="138">
        <f t="shared" si="10"/>
      </c>
      <c r="R30" s="138">
        <f t="shared" si="11"/>
        <v>20179706</v>
      </c>
      <c r="S30" s="138">
        <f t="shared" si="12"/>
      </c>
    </row>
    <row r="31" spans="1:19" s="29" customFormat="1" ht="13.5">
      <c r="A31" s="29">
        <v>2</v>
      </c>
      <c r="B31" s="84">
        <v>210</v>
      </c>
      <c r="C31" s="84" t="s">
        <v>26</v>
      </c>
      <c r="D31" s="136">
        <v>86378572</v>
      </c>
      <c r="E31" s="136">
        <v>97252357</v>
      </c>
      <c r="F31" s="85">
        <f t="shared" si="13"/>
        <v>8.324530095752298</v>
      </c>
      <c r="G31" s="86">
        <f t="shared" si="2"/>
        <v>12.588521375417038</v>
      </c>
      <c r="H31" s="87">
        <f t="shared" si="1"/>
        <v>10873785</v>
      </c>
      <c r="J31" s="138">
        <f t="shared" si="3"/>
      </c>
      <c r="K31" s="138">
        <f t="shared" si="4"/>
        <v>86378572</v>
      </c>
      <c r="L31" s="138">
        <f t="shared" si="5"/>
      </c>
      <c r="M31" s="138">
        <f t="shared" si="6"/>
      </c>
      <c r="N31" s="138">
        <f t="shared" si="7"/>
      </c>
      <c r="O31" s="138">
        <f t="shared" si="8"/>
      </c>
      <c r="P31" s="138">
        <f t="shared" si="9"/>
        <v>97252357</v>
      </c>
      <c r="Q31" s="138">
        <f t="shared" si="10"/>
      </c>
      <c r="R31" s="138">
        <f t="shared" si="11"/>
      </c>
      <c r="S31" s="138">
        <f t="shared" si="12"/>
      </c>
    </row>
    <row r="32" spans="1:19" s="29" customFormat="1" ht="13.5">
      <c r="A32" s="29">
        <v>4</v>
      </c>
      <c r="B32" s="84">
        <v>211</v>
      </c>
      <c r="C32" s="84" t="s">
        <v>27</v>
      </c>
      <c r="D32" s="136">
        <v>130998409</v>
      </c>
      <c r="E32" s="136">
        <v>141624868</v>
      </c>
      <c r="F32" s="85">
        <f t="shared" si="13"/>
        <v>12.122693087766976</v>
      </c>
      <c r="G32" s="86">
        <f t="shared" si="2"/>
        <v>8.111899282685187</v>
      </c>
      <c r="H32" s="87">
        <f t="shared" si="1"/>
        <v>10626459</v>
      </c>
      <c r="J32" s="138">
        <f t="shared" si="3"/>
      </c>
      <c r="K32" s="138">
        <f t="shared" si="4"/>
      </c>
      <c r="L32" s="138">
        <f t="shared" si="5"/>
      </c>
      <c r="M32" s="138">
        <f t="shared" si="6"/>
        <v>130998409</v>
      </c>
      <c r="N32" s="138">
        <f t="shared" si="7"/>
      </c>
      <c r="O32" s="138">
        <f t="shared" si="8"/>
      </c>
      <c r="P32" s="138">
        <f t="shared" si="9"/>
      </c>
      <c r="Q32" s="138">
        <f t="shared" si="10"/>
      </c>
      <c r="R32" s="138">
        <f t="shared" si="11"/>
        <v>141624868</v>
      </c>
      <c r="S32" s="138">
        <f t="shared" si="12"/>
      </c>
    </row>
    <row r="33" spans="1:19" s="29" customFormat="1" ht="13.5">
      <c r="A33" s="29">
        <v>4</v>
      </c>
      <c r="B33" s="84">
        <v>212</v>
      </c>
      <c r="C33" s="84" t="s">
        <v>28</v>
      </c>
      <c r="D33" s="136">
        <v>15638949</v>
      </c>
      <c r="E33" s="136">
        <v>17167575</v>
      </c>
      <c r="F33" s="85">
        <f t="shared" si="13"/>
        <v>1.4694964643230677</v>
      </c>
      <c r="G33" s="86">
        <f t="shared" si="2"/>
        <v>9.774480369492867</v>
      </c>
      <c r="H33" s="87">
        <f t="shared" si="1"/>
        <v>1528626</v>
      </c>
      <c r="J33" s="138">
        <f t="shared" si="3"/>
      </c>
      <c r="K33" s="138">
        <f t="shared" si="4"/>
      </c>
      <c r="L33" s="138">
        <f t="shared" si="5"/>
      </c>
      <c r="M33" s="138">
        <f t="shared" si="6"/>
        <v>15638949</v>
      </c>
      <c r="N33" s="138">
        <f t="shared" si="7"/>
      </c>
      <c r="O33" s="138">
        <f t="shared" si="8"/>
      </c>
      <c r="P33" s="138">
        <f t="shared" si="9"/>
      </c>
      <c r="Q33" s="138">
        <f t="shared" si="10"/>
      </c>
      <c r="R33" s="138">
        <f t="shared" si="11"/>
        <v>17167575</v>
      </c>
      <c r="S33" s="138">
        <f t="shared" si="12"/>
      </c>
    </row>
    <row r="34" spans="1:19" s="29" customFormat="1" ht="13.5">
      <c r="A34" s="29">
        <v>4</v>
      </c>
      <c r="B34" s="84">
        <v>213</v>
      </c>
      <c r="C34" s="84" t="s">
        <v>29</v>
      </c>
      <c r="D34" s="136">
        <v>87025915</v>
      </c>
      <c r="E34" s="136">
        <v>91141310</v>
      </c>
      <c r="F34" s="85">
        <f t="shared" si="13"/>
        <v>7.8014415430701565</v>
      </c>
      <c r="G34" s="86">
        <f t="shared" si="2"/>
        <v>4.728930457094305</v>
      </c>
      <c r="H34" s="87">
        <f t="shared" si="1"/>
        <v>4115395</v>
      </c>
      <c r="J34" s="138">
        <f t="shared" si="3"/>
      </c>
      <c r="K34" s="138">
        <f t="shared" si="4"/>
      </c>
      <c r="L34" s="138">
        <f t="shared" si="5"/>
      </c>
      <c r="M34" s="138">
        <f t="shared" si="6"/>
        <v>87025915</v>
      </c>
      <c r="N34" s="138">
        <f t="shared" si="7"/>
      </c>
      <c r="O34" s="138">
        <f t="shared" si="8"/>
      </c>
      <c r="P34" s="138">
        <f t="shared" si="9"/>
      </c>
      <c r="Q34" s="138">
        <f t="shared" si="10"/>
      </c>
      <c r="R34" s="138">
        <f t="shared" si="11"/>
        <v>91141310</v>
      </c>
      <c r="S34" s="138">
        <f t="shared" si="12"/>
      </c>
    </row>
    <row r="35" spans="1:19" s="29" customFormat="1" ht="13.5">
      <c r="A35" s="29">
        <v>4</v>
      </c>
      <c r="B35" s="84">
        <v>214</v>
      </c>
      <c r="C35" s="84" t="s">
        <v>30</v>
      </c>
      <c r="D35" s="136">
        <v>18272987</v>
      </c>
      <c r="E35" s="136">
        <v>19579696</v>
      </c>
      <c r="F35" s="85">
        <f t="shared" si="13"/>
        <v>1.6759672839361708</v>
      </c>
      <c r="G35" s="86">
        <f t="shared" si="2"/>
        <v>7.151042136679675</v>
      </c>
      <c r="H35" s="87">
        <f t="shared" si="1"/>
        <v>1306709</v>
      </c>
      <c r="J35" s="138">
        <f t="shared" si="3"/>
      </c>
      <c r="K35" s="138">
        <f t="shared" si="4"/>
      </c>
      <c r="L35" s="138">
        <f t="shared" si="5"/>
      </c>
      <c r="M35" s="138">
        <f t="shared" si="6"/>
        <v>18272987</v>
      </c>
      <c r="N35" s="138">
        <f t="shared" si="7"/>
      </c>
      <c r="O35" s="138">
        <f t="shared" si="8"/>
      </c>
      <c r="P35" s="138">
        <f t="shared" si="9"/>
      </c>
      <c r="Q35" s="138">
        <f t="shared" si="10"/>
      </c>
      <c r="R35" s="138">
        <f t="shared" si="11"/>
        <v>19579696</v>
      </c>
      <c r="S35" s="138">
        <f t="shared" si="12"/>
      </c>
    </row>
    <row r="36" spans="1:19" s="29" customFormat="1" ht="13.5">
      <c r="A36" s="29">
        <v>2</v>
      </c>
      <c r="B36" s="84">
        <v>215</v>
      </c>
      <c r="C36" s="84" t="s">
        <v>31</v>
      </c>
      <c r="D36" s="136">
        <v>34983415</v>
      </c>
      <c r="E36" s="136">
        <v>32024577</v>
      </c>
      <c r="F36" s="85">
        <f t="shared" si="13"/>
        <v>2.741214334170192</v>
      </c>
      <c r="G36" s="86">
        <f t="shared" si="2"/>
        <v>-8.457830660614462</v>
      </c>
      <c r="H36" s="87">
        <f t="shared" si="1"/>
        <v>-2958838</v>
      </c>
      <c r="J36" s="138">
        <f t="shared" si="3"/>
      </c>
      <c r="K36" s="138">
        <f t="shared" si="4"/>
        <v>34983415</v>
      </c>
      <c r="L36" s="138">
        <f t="shared" si="5"/>
      </c>
      <c r="M36" s="138">
        <f t="shared" si="6"/>
      </c>
      <c r="N36" s="138">
        <f t="shared" si="7"/>
      </c>
      <c r="O36" s="138">
        <f t="shared" si="8"/>
      </c>
      <c r="P36" s="138">
        <f t="shared" si="9"/>
        <v>32024577</v>
      </c>
      <c r="Q36" s="138">
        <f t="shared" si="10"/>
      </c>
      <c r="R36" s="138">
        <f t="shared" si="11"/>
      </c>
      <c r="S36" s="138">
        <f t="shared" si="12"/>
      </c>
    </row>
    <row r="37" spans="1:19" s="29" customFormat="1" ht="13.5">
      <c r="A37" s="29">
        <v>4</v>
      </c>
      <c r="B37" s="84">
        <v>216</v>
      </c>
      <c r="C37" s="84" t="s">
        <v>32</v>
      </c>
      <c r="D37" s="136">
        <v>29261710</v>
      </c>
      <c r="E37" s="136">
        <v>34337208</v>
      </c>
      <c r="F37" s="85">
        <f t="shared" si="13"/>
        <v>2.9391690876973455</v>
      </c>
      <c r="G37" s="86">
        <f t="shared" si="2"/>
        <v>17.345185910187745</v>
      </c>
      <c r="H37" s="87">
        <f t="shared" si="1"/>
        <v>5075498</v>
      </c>
      <c r="J37" s="138">
        <f t="shared" si="3"/>
      </c>
      <c r="K37" s="138">
        <f t="shared" si="4"/>
      </c>
      <c r="L37" s="138">
        <f t="shared" si="5"/>
      </c>
      <c r="M37" s="138">
        <f t="shared" si="6"/>
        <v>29261710</v>
      </c>
      <c r="N37" s="138">
        <f t="shared" si="7"/>
      </c>
      <c r="O37" s="138">
        <f t="shared" si="8"/>
      </c>
      <c r="P37" s="138">
        <f t="shared" si="9"/>
      </c>
      <c r="Q37" s="138">
        <f t="shared" si="10"/>
      </c>
      <c r="R37" s="138">
        <f t="shared" si="11"/>
        <v>34337208</v>
      </c>
      <c r="S37" s="138">
        <f t="shared" si="12"/>
      </c>
    </row>
    <row r="38" spans="1:19" s="29" customFormat="1" ht="13.5">
      <c r="A38" s="29">
        <v>1</v>
      </c>
      <c r="B38" s="84">
        <v>219</v>
      </c>
      <c r="C38" s="84" t="s">
        <v>33</v>
      </c>
      <c r="D38" s="136">
        <v>202210</v>
      </c>
      <c r="E38" s="136">
        <v>226188</v>
      </c>
      <c r="F38" s="85">
        <f t="shared" si="13"/>
        <v>0.01936106096943255</v>
      </c>
      <c r="G38" s="86">
        <f t="shared" si="2"/>
        <v>11.857969437713267</v>
      </c>
      <c r="H38" s="87">
        <f t="shared" si="1"/>
        <v>23978</v>
      </c>
      <c r="J38" s="138">
        <f t="shared" si="3"/>
        <v>202210</v>
      </c>
      <c r="K38" s="138">
        <f t="shared" si="4"/>
      </c>
      <c r="L38" s="138">
        <f t="shared" si="5"/>
      </c>
      <c r="M38" s="138">
        <f t="shared" si="6"/>
      </c>
      <c r="N38" s="138">
        <f t="shared" si="7"/>
      </c>
      <c r="O38" s="138">
        <f t="shared" si="8"/>
        <v>226188</v>
      </c>
      <c r="P38" s="138">
        <f t="shared" si="9"/>
      </c>
      <c r="Q38" s="138">
        <f t="shared" si="10"/>
      </c>
      <c r="R38" s="138">
        <f t="shared" si="11"/>
      </c>
      <c r="S38" s="138">
        <f t="shared" si="12"/>
      </c>
    </row>
    <row r="39" spans="1:19" s="29" customFormat="1" ht="13.5">
      <c r="A39" s="29">
        <v>2</v>
      </c>
      <c r="B39" s="84">
        <v>220</v>
      </c>
      <c r="C39" s="84" t="s">
        <v>34</v>
      </c>
      <c r="D39" s="136">
        <v>49265436</v>
      </c>
      <c r="E39" s="136">
        <v>51946681</v>
      </c>
      <c r="F39" s="85">
        <f>E39/E$8*100</f>
        <v>4.4464907864283845</v>
      </c>
      <c r="G39" s="86">
        <f>(E39/D39-1)*100</f>
        <v>5.442446505497278</v>
      </c>
      <c r="H39" s="87">
        <f t="shared" si="1"/>
        <v>2681245</v>
      </c>
      <c r="J39" s="138">
        <f t="shared" si="3"/>
      </c>
      <c r="K39" s="138">
        <f t="shared" si="4"/>
        <v>49265436</v>
      </c>
      <c r="L39" s="138">
        <f t="shared" si="5"/>
      </c>
      <c r="M39" s="138">
        <f t="shared" si="6"/>
      </c>
      <c r="N39" s="138">
        <f t="shared" si="7"/>
      </c>
      <c r="O39" s="138">
        <f t="shared" si="8"/>
      </c>
      <c r="P39" s="138">
        <f t="shared" si="9"/>
        <v>51946681</v>
      </c>
      <c r="Q39" s="138">
        <f t="shared" si="10"/>
      </c>
      <c r="R39" s="138">
        <f t="shared" si="11"/>
      </c>
      <c r="S39" s="138">
        <f t="shared" si="12"/>
      </c>
    </row>
    <row r="40" spans="1:19" s="29" customFormat="1" ht="13.5">
      <c r="A40" s="29">
        <v>5</v>
      </c>
      <c r="B40" s="84">
        <v>221</v>
      </c>
      <c r="C40" s="84" t="s">
        <v>35</v>
      </c>
      <c r="D40" s="136">
        <v>103542284</v>
      </c>
      <c r="E40" s="136">
        <v>112842892</v>
      </c>
      <c r="F40" s="85">
        <f>E40/E$8*100</f>
        <v>9.659036341358041</v>
      </c>
      <c r="G40" s="86">
        <f>(E40/D40-1)*100</f>
        <v>8.98242499653572</v>
      </c>
      <c r="H40" s="87">
        <f t="shared" si="1"/>
        <v>9300608</v>
      </c>
      <c r="J40" s="138">
        <f t="shared" si="3"/>
      </c>
      <c r="K40" s="138">
        <f t="shared" si="4"/>
      </c>
      <c r="L40" s="138">
        <f t="shared" si="5"/>
      </c>
      <c r="M40" s="138">
        <f t="shared" si="6"/>
      </c>
      <c r="N40" s="138">
        <f t="shared" si="7"/>
        <v>103542284</v>
      </c>
      <c r="O40" s="138">
        <f t="shared" si="8"/>
      </c>
      <c r="P40" s="138">
        <f t="shared" si="9"/>
      </c>
      <c r="Q40" s="138">
        <f t="shared" si="10"/>
      </c>
      <c r="R40" s="138">
        <f t="shared" si="11"/>
      </c>
      <c r="S40" s="138">
        <f t="shared" si="12"/>
        <v>112842892</v>
      </c>
    </row>
    <row r="41" spans="1:19" s="29" customFormat="1" ht="13.5">
      <c r="A41" s="29">
        <v>1</v>
      </c>
      <c r="B41" s="84">
        <v>222</v>
      </c>
      <c r="C41" s="88" t="s">
        <v>99</v>
      </c>
      <c r="D41" s="136">
        <v>1262405</v>
      </c>
      <c r="E41" s="136">
        <v>1225503</v>
      </c>
      <c r="F41" s="85">
        <f>E41/E$8*100</f>
        <v>0.10489963349612932</v>
      </c>
      <c r="G41" s="86">
        <f>(E41/D41-1)*100</f>
        <v>-2.9231506529204143</v>
      </c>
      <c r="H41" s="87">
        <f t="shared" si="1"/>
        <v>-36902</v>
      </c>
      <c r="J41" s="138">
        <f t="shared" si="3"/>
        <v>1262405</v>
      </c>
      <c r="K41" s="138">
        <f t="shared" si="4"/>
      </c>
      <c r="L41" s="138">
        <f t="shared" si="5"/>
      </c>
      <c r="M41" s="138">
        <f t="shared" si="6"/>
      </c>
      <c r="N41" s="138">
        <f t="shared" si="7"/>
      </c>
      <c r="O41" s="138">
        <f t="shared" si="8"/>
        <v>1225503</v>
      </c>
      <c r="P41" s="138">
        <f t="shared" si="9"/>
      </c>
      <c r="Q41" s="138">
        <f t="shared" si="10"/>
      </c>
      <c r="R41" s="138">
        <f t="shared" si="11"/>
      </c>
      <c r="S41" s="138">
        <f t="shared" si="12"/>
      </c>
    </row>
    <row r="42" spans="1:19" s="29" customFormat="1" ht="13.5">
      <c r="A42" s="29">
        <v>4</v>
      </c>
      <c r="B42" s="84">
        <v>223</v>
      </c>
      <c r="C42" s="88" t="s">
        <v>100</v>
      </c>
      <c r="D42" s="136">
        <v>6270961</v>
      </c>
      <c r="E42" s="136">
        <v>7089413</v>
      </c>
      <c r="F42" s="85">
        <f t="shared" si="13"/>
        <v>0.6068339493274962</v>
      </c>
      <c r="G42" s="86">
        <f aca="true" t="shared" si="14" ref="G42:G47">(E42/D42-1)*100</f>
        <v>13.051460533720437</v>
      </c>
      <c r="H42" s="87">
        <f t="shared" si="1"/>
        <v>818452</v>
      </c>
      <c r="J42" s="138">
        <f t="shared" si="3"/>
      </c>
      <c r="K42" s="138">
        <f t="shared" si="4"/>
      </c>
      <c r="L42" s="138">
        <f t="shared" si="5"/>
      </c>
      <c r="M42" s="138">
        <f t="shared" si="6"/>
        <v>6270961</v>
      </c>
      <c r="N42" s="138">
        <f t="shared" si="7"/>
      </c>
      <c r="O42" s="138">
        <f t="shared" si="8"/>
      </c>
      <c r="P42" s="138">
        <f t="shared" si="9"/>
      </c>
      <c r="Q42" s="138">
        <f t="shared" si="10"/>
      </c>
      <c r="R42" s="138">
        <f t="shared" si="11"/>
        <v>7089413</v>
      </c>
      <c r="S42" s="138">
        <f t="shared" si="12"/>
      </c>
    </row>
    <row r="43" spans="1:19" s="29" customFormat="1" ht="13.5">
      <c r="A43" s="29">
        <v>4</v>
      </c>
      <c r="B43" s="84">
        <v>224</v>
      </c>
      <c r="C43" s="88" t="s">
        <v>101</v>
      </c>
      <c r="D43" s="136">
        <v>17684813</v>
      </c>
      <c r="E43" s="136">
        <v>19603766</v>
      </c>
      <c r="F43" s="85">
        <f t="shared" si="13"/>
        <v>1.6780276086993513</v>
      </c>
      <c r="G43" s="86">
        <f t="shared" si="14"/>
        <v>10.850852649671783</v>
      </c>
      <c r="H43" s="87">
        <f t="shared" si="1"/>
        <v>1918953</v>
      </c>
      <c r="J43" s="138">
        <f t="shared" si="3"/>
      </c>
      <c r="K43" s="138">
        <f t="shared" si="4"/>
      </c>
      <c r="L43" s="138">
        <f t="shared" si="5"/>
      </c>
      <c r="M43" s="138">
        <f t="shared" si="6"/>
        <v>17684813</v>
      </c>
      <c r="N43" s="138">
        <f t="shared" si="7"/>
      </c>
      <c r="O43" s="138">
        <f t="shared" si="8"/>
      </c>
      <c r="P43" s="138">
        <f t="shared" si="9"/>
      </c>
      <c r="Q43" s="138">
        <f t="shared" si="10"/>
      </c>
      <c r="R43" s="138">
        <f t="shared" si="11"/>
        <v>19603766</v>
      </c>
      <c r="S43" s="138">
        <f t="shared" si="12"/>
      </c>
    </row>
    <row r="44" spans="1:19" s="29" customFormat="1" ht="13.5">
      <c r="A44" s="29">
        <v>1</v>
      </c>
      <c r="B44" s="84">
        <v>225</v>
      </c>
      <c r="C44" s="88" t="s">
        <v>102</v>
      </c>
      <c r="D44" s="136">
        <v>7679576</v>
      </c>
      <c r="E44" s="136">
        <v>7929633</v>
      </c>
      <c r="F44" s="85">
        <f t="shared" si="13"/>
        <v>0.6787544342680617</v>
      </c>
      <c r="G44" s="86">
        <f t="shared" si="14"/>
        <v>3.25613028635956</v>
      </c>
      <c r="H44" s="87">
        <f t="shared" si="1"/>
        <v>250057</v>
      </c>
      <c r="J44" s="138">
        <f t="shared" si="3"/>
        <v>7679576</v>
      </c>
      <c r="K44" s="138">
        <f t="shared" si="4"/>
      </c>
      <c r="L44" s="138">
        <f t="shared" si="5"/>
      </c>
      <c r="M44" s="138">
        <f t="shared" si="6"/>
      </c>
      <c r="N44" s="138">
        <f t="shared" si="7"/>
      </c>
      <c r="O44" s="138">
        <f t="shared" si="8"/>
        <v>7929633</v>
      </c>
      <c r="P44" s="138">
        <f t="shared" si="9"/>
      </c>
      <c r="Q44" s="138">
        <f t="shared" si="10"/>
      </c>
      <c r="R44" s="138">
        <f t="shared" si="11"/>
      </c>
      <c r="S44" s="138">
        <f t="shared" si="12"/>
      </c>
    </row>
    <row r="45" spans="1:19" s="29" customFormat="1" ht="13.5">
      <c r="A45" s="29">
        <v>4</v>
      </c>
      <c r="B45" s="84">
        <v>226</v>
      </c>
      <c r="C45" s="88" t="s">
        <v>103</v>
      </c>
      <c r="D45" s="136">
        <v>34629840</v>
      </c>
      <c r="E45" s="136">
        <v>37074243</v>
      </c>
      <c r="F45" s="85">
        <f t="shared" si="13"/>
        <v>3.1734516380999787</v>
      </c>
      <c r="G45" s="86">
        <f t="shared" si="14"/>
        <v>7.058660969845665</v>
      </c>
      <c r="H45" s="87">
        <f t="shared" si="1"/>
        <v>2444403</v>
      </c>
      <c r="J45" s="138">
        <f t="shared" si="3"/>
      </c>
      <c r="K45" s="138">
        <f t="shared" si="4"/>
      </c>
      <c r="L45" s="138">
        <f t="shared" si="5"/>
      </c>
      <c r="M45" s="138">
        <f t="shared" si="6"/>
        <v>34629840</v>
      </c>
      <c r="N45" s="138">
        <f t="shared" si="7"/>
      </c>
      <c r="O45" s="138">
        <f t="shared" si="8"/>
      </c>
      <c r="P45" s="138">
        <f t="shared" si="9"/>
      </c>
      <c r="Q45" s="138">
        <f t="shared" si="10"/>
      </c>
      <c r="R45" s="138">
        <f t="shared" si="11"/>
        <v>37074243</v>
      </c>
      <c r="S45" s="138">
        <f t="shared" si="12"/>
      </c>
    </row>
    <row r="46" spans="1:19" s="29" customFormat="1" ht="13.5">
      <c r="A46" s="29">
        <v>1</v>
      </c>
      <c r="B46" s="84">
        <v>301</v>
      </c>
      <c r="C46" s="84" t="s">
        <v>36</v>
      </c>
      <c r="D46" s="136">
        <v>22853</v>
      </c>
      <c r="E46" s="136">
        <v>29544</v>
      </c>
      <c r="F46" s="85">
        <f t="shared" si="13"/>
        <v>0.0025288838721811736</v>
      </c>
      <c r="G46" s="86">
        <f t="shared" si="14"/>
        <v>29.27843171574849</v>
      </c>
      <c r="H46" s="87">
        <f t="shared" si="1"/>
        <v>6691</v>
      </c>
      <c r="J46" s="138">
        <f t="shared" si="3"/>
        <v>22853</v>
      </c>
      <c r="K46" s="138">
        <f t="shared" si="4"/>
      </c>
      <c r="L46" s="138">
        <f t="shared" si="5"/>
      </c>
      <c r="M46" s="138">
        <f t="shared" si="6"/>
      </c>
      <c r="N46" s="138">
        <f t="shared" si="7"/>
      </c>
      <c r="O46" s="138">
        <f t="shared" si="8"/>
        <v>29544</v>
      </c>
      <c r="P46" s="138">
        <f t="shared" si="9"/>
      </c>
      <c r="Q46" s="138">
        <f t="shared" si="10"/>
      </c>
      <c r="R46" s="138">
        <f t="shared" si="11"/>
      </c>
      <c r="S46" s="138">
        <f t="shared" si="12"/>
      </c>
    </row>
    <row r="47" spans="1:19" s="29" customFormat="1" ht="13.5">
      <c r="A47" s="29">
        <v>1</v>
      </c>
      <c r="B47" s="84">
        <v>302</v>
      </c>
      <c r="C47" s="84" t="s">
        <v>37</v>
      </c>
      <c r="D47" s="136">
        <v>81371</v>
      </c>
      <c r="E47" s="136">
        <v>93100</v>
      </c>
      <c r="F47" s="85">
        <f t="shared" si="13"/>
        <v>0.007969099935691417</v>
      </c>
      <c r="G47" s="86">
        <f t="shared" si="14"/>
        <v>14.414226198522817</v>
      </c>
      <c r="H47" s="87">
        <f t="shared" si="1"/>
        <v>11729</v>
      </c>
      <c r="J47" s="138">
        <f t="shared" si="3"/>
        <v>81371</v>
      </c>
      <c r="K47" s="138">
        <f t="shared" si="4"/>
      </c>
      <c r="L47" s="138">
        <f t="shared" si="5"/>
      </c>
      <c r="M47" s="138">
        <f t="shared" si="6"/>
      </c>
      <c r="N47" s="138">
        <f t="shared" si="7"/>
      </c>
      <c r="O47" s="138">
        <f t="shared" si="8"/>
        <v>93100</v>
      </c>
      <c r="P47" s="138">
        <f t="shared" si="9"/>
      </c>
      <c r="Q47" s="138">
        <f t="shared" si="10"/>
      </c>
      <c r="R47" s="138">
        <f t="shared" si="11"/>
      </c>
      <c r="S47" s="138">
        <f t="shared" si="12"/>
      </c>
    </row>
    <row r="48" spans="1:19" s="29" customFormat="1" ht="13.5">
      <c r="A48" s="29">
        <v>1</v>
      </c>
      <c r="B48" s="84">
        <v>304</v>
      </c>
      <c r="C48" s="84" t="s">
        <v>38</v>
      </c>
      <c r="D48" s="136">
        <v>88142</v>
      </c>
      <c r="E48" s="136">
        <v>100272</v>
      </c>
      <c r="F48" s="85">
        <f t="shared" si="13"/>
        <v>0.008583003101521481</v>
      </c>
      <c r="G48" s="86">
        <f>(E48/D48-1)*100</f>
        <v>13.761884232261568</v>
      </c>
      <c r="H48" s="87">
        <f t="shared" si="1"/>
        <v>12130</v>
      </c>
      <c r="J48" s="138">
        <f t="shared" si="3"/>
        <v>88142</v>
      </c>
      <c r="K48" s="138">
        <f t="shared" si="4"/>
      </c>
      <c r="L48" s="138">
        <f t="shared" si="5"/>
      </c>
      <c r="M48" s="138">
        <f t="shared" si="6"/>
      </c>
      <c r="N48" s="138">
        <f t="shared" si="7"/>
      </c>
      <c r="O48" s="138">
        <f t="shared" si="8"/>
        <v>100272</v>
      </c>
      <c r="P48" s="138">
        <f t="shared" si="9"/>
      </c>
      <c r="Q48" s="138">
        <f t="shared" si="10"/>
      </c>
      <c r="R48" s="138">
        <f t="shared" si="11"/>
      </c>
      <c r="S48" s="138">
        <f t="shared" si="12"/>
      </c>
    </row>
    <row r="49" spans="1:19" s="29" customFormat="1" ht="13.5">
      <c r="A49" s="29">
        <v>1</v>
      </c>
      <c r="B49" s="84">
        <v>305</v>
      </c>
      <c r="C49" s="84" t="s">
        <v>39</v>
      </c>
      <c r="D49" s="136">
        <v>29131</v>
      </c>
      <c r="E49" s="136">
        <v>29708</v>
      </c>
      <c r="F49" s="85">
        <f t="shared" si="13"/>
        <v>0.002542921814065743</v>
      </c>
      <c r="G49" s="86">
        <f>(E49/D49-1)*100</f>
        <v>1.980707837012119</v>
      </c>
      <c r="H49" s="87">
        <f t="shared" si="1"/>
        <v>577</v>
      </c>
      <c r="J49" s="138">
        <f t="shared" si="3"/>
        <v>29131</v>
      </c>
      <c r="K49" s="138">
        <f t="shared" si="4"/>
      </c>
      <c r="L49" s="138">
        <f t="shared" si="5"/>
      </c>
      <c r="M49" s="138">
        <f t="shared" si="6"/>
      </c>
      <c r="N49" s="138">
        <f t="shared" si="7"/>
      </c>
      <c r="O49" s="138">
        <f t="shared" si="8"/>
        <v>29708</v>
      </c>
      <c r="P49" s="138">
        <f t="shared" si="9"/>
      </c>
      <c r="Q49" s="138">
        <f t="shared" si="10"/>
      </c>
      <c r="R49" s="138">
        <f t="shared" si="11"/>
      </c>
      <c r="S49" s="138">
        <f t="shared" si="12"/>
      </c>
    </row>
    <row r="50" spans="1:19" s="29" customFormat="1" ht="13.5">
      <c r="A50" s="29">
        <v>1</v>
      </c>
      <c r="B50" s="84">
        <v>306</v>
      </c>
      <c r="C50" s="84" t="s">
        <v>40</v>
      </c>
      <c r="D50" s="136">
        <v>252402</v>
      </c>
      <c r="E50" s="136">
        <v>333421</v>
      </c>
      <c r="F50" s="85">
        <f t="shared" si="13"/>
        <v>0.028539906226188703</v>
      </c>
      <c r="G50" s="86">
        <f>(E50/D50-1)*100</f>
        <v>32.09919097313016</v>
      </c>
      <c r="H50" s="87">
        <f t="shared" si="1"/>
        <v>81019</v>
      </c>
      <c r="J50" s="138">
        <f t="shared" si="3"/>
        <v>252402</v>
      </c>
      <c r="K50" s="138">
        <f t="shared" si="4"/>
      </c>
      <c r="L50" s="138">
        <f t="shared" si="5"/>
      </c>
      <c r="M50" s="138">
        <f t="shared" si="6"/>
      </c>
      <c r="N50" s="138">
        <f t="shared" si="7"/>
      </c>
      <c r="O50" s="138">
        <f t="shared" si="8"/>
        <v>333421</v>
      </c>
      <c r="P50" s="138">
        <f t="shared" si="9"/>
      </c>
      <c r="Q50" s="138">
        <f t="shared" si="10"/>
      </c>
      <c r="R50" s="138">
        <f t="shared" si="11"/>
      </c>
      <c r="S50" s="138">
        <f t="shared" si="12"/>
      </c>
    </row>
    <row r="51" spans="1:19" s="29" customFormat="1" ht="13.5">
      <c r="A51" s="29">
        <v>2</v>
      </c>
      <c r="B51" s="84">
        <v>325</v>
      </c>
      <c r="C51" s="84" t="s">
        <v>41</v>
      </c>
      <c r="D51" s="136">
        <v>2044478</v>
      </c>
      <c r="E51" s="136">
        <v>2315649</v>
      </c>
      <c r="F51" s="85">
        <f t="shared" si="13"/>
        <v>0.19821308589671208</v>
      </c>
      <c r="G51" s="86">
        <f>(E51/D51-1)*100</f>
        <v>13.263581217308285</v>
      </c>
      <c r="H51" s="87">
        <f t="shared" si="1"/>
        <v>271171</v>
      </c>
      <c r="J51" s="138">
        <f t="shared" si="3"/>
      </c>
      <c r="K51" s="138">
        <f t="shared" si="4"/>
        <v>2044478</v>
      </c>
      <c r="L51" s="138">
        <f t="shared" si="5"/>
      </c>
      <c r="M51" s="138">
        <f t="shared" si="6"/>
      </c>
      <c r="N51" s="138">
        <f t="shared" si="7"/>
      </c>
      <c r="O51" s="138">
        <f t="shared" si="8"/>
      </c>
      <c r="P51" s="138">
        <f t="shared" si="9"/>
        <v>2315649</v>
      </c>
      <c r="Q51" s="138">
        <f t="shared" si="10"/>
      </c>
      <c r="R51" s="138">
        <f t="shared" si="11"/>
      </c>
      <c r="S51" s="138">
        <f t="shared" si="12"/>
      </c>
    </row>
    <row r="52" spans="1:19" s="29" customFormat="1" ht="13.5">
      <c r="A52" s="29">
        <v>2</v>
      </c>
      <c r="B52" s="84">
        <v>341</v>
      </c>
      <c r="C52" s="84" t="s">
        <v>42</v>
      </c>
      <c r="D52" s="136">
        <v>5310379</v>
      </c>
      <c r="E52" s="136">
        <v>5581491</v>
      </c>
      <c r="F52" s="85">
        <f t="shared" si="13"/>
        <v>0.47776003833686603</v>
      </c>
      <c r="G52" s="86">
        <f>(E52/D52-1)*100</f>
        <v>5.105322991070893</v>
      </c>
      <c r="H52" s="87">
        <f t="shared" si="1"/>
        <v>271112</v>
      </c>
      <c r="J52" s="138">
        <f t="shared" si="3"/>
      </c>
      <c r="K52" s="138">
        <f t="shared" si="4"/>
        <v>5310379</v>
      </c>
      <c r="L52" s="138">
        <f t="shared" si="5"/>
      </c>
      <c r="M52" s="138">
        <f t="shared" si="6"/>
      </c>
      <c r="N52" s="138">
        <f t="shared" si="7"/>
      </c>
      <c r="O52" s="138">
        <f t="shared" si="8"/>
      </c>
      <c r="P52" s="138">
        <f t="shared" si="9"/>
        <v>5581491</v>
      </c>
      <c r="Q52" s="138">
        <f t="shared" si="10"/>
      </c>
      <c r="R52" s="138">
        <f t="shared" si="11"/>
      </c>
      <c r="S52" s="138">
        <f t="shared" si="12"/>
      </c>
    </row>
    <row r="53" spans="1:19" s="29" customFormat="1" ht="13.5">
      <c r="A53" s="29">
        <v>2</v>
      </c>
      <c r="B53" s="84">
        <v>342</v>
      </c>
      <c r="C53" s="84" t="s">
        <v>43</v>
      </c>
      <c r="D53" s="136">
        <v>13834642</v>
      </c>
      <c r="E53" s="136">
        <v>15117324</v>
      </c>
      <c r="F53" s="85">
        <f t="shared" si="13"/>
        <v>1.2940007058670928</v>
      </c>
      <c r="G53" s="86">
        <f aca="true" t="shared" si="15" ref="G53:G64">(E53/D53-1)*100</f>
        <v>9.271522891593431</v>
      </c>
      <c r="H53" s="87">
        <f t="shared" si="1"/>
        <v>1282682</v>
      </c>
      <c r="J53" s="138">
        <f t="shared" si="3"/>
      </c>
      <c r="K53" s="138">
        <f t="shared" si="4"/>
        <v>13834642</v>
      </c>
      <c r="L53" s="138">
        <f t="shared" si="5"/>
      </c>
      <c r="M53" s="138">
        <f t="shared" si="6"/>
      </c>
      <c r="N53" s="138">
        <f t="shared" si="7"/>
      </c>
      <c r="O53" s="138">
        <f t="shared" si="8"/>
      </c>
      <c r="P53" s="138">
        <f t="shared" si="9"/>
        <v>15117324</v>
      </c>
      <c r="Q53" s="138">
        <f t="shared" si="10"/>
      </c>
      <c r="R53" s="138">
        <f t="shared" si="11"/>
      </c>
      <c r="S53" s="138">
        <f t="shared" si="12"/>
      </c>
    </row>
    <row r="54" spans="1:19" s="29" customFormat="1" ht="13.5">
      <c r="A54" s="29">
        <v>2</v>
      </c>
      <c r="B54" s="84">
        <v>344</v>
      </c>
      <c r="C54" s="84" t="s">
        <v>44</v>
      </c>
      <c r="D54" s="136">
        <v>6925969</v>
      </c>
      <c r="E54" s="136">
        <v>9630513</v>
      </c>
      <c r="F54" s="85">
        <f t="shared" si="13"/>
        <v>0.8243450110523669</v>
      </c>
      <c r="G54" s="86">
        <f t="shared" si="15"/>
        <v>39.049322917847306</v>
      </c>
      <c r="H54" s="87">
        <f t="shared" si="1"/>
        <v>2704544</v>
      </c>
      <c r="J54" s="138">
        <f t="shared" si="3"/>
      </c>
      <c r="K54" s="138">
        <f t="shared" si="4"/>
        <v>6925969</v>
      </c>
      <c r="L54" s="138">
        <f t="shared" si="5"/>
      </c>
      <c r="M54" s="138">
        <f t="shared" si="6"/>
      </c>
      <c r="N54" s="138">
        <f t="shared" si="7"/>
      </c>
      <c r="O54" s="138">
        <f t="shared" si="8"/>
      </c>
      <c r="P54" s="138">
        <f t="shared" si="9"/>
        <v>9630513</v>
      </c>
      <c r="Q54" s="138">
        <f t="shared" si="10"/>
      </c>
      <c r="R54" s="138">
        <f t="shared" si="11"/>
      </c>
      <c r="S54" s="138">
        <f t="shared" si="12"/>
      </c>
    </row>
    <row r="55" spans="1:19" s="29" customFormat="1" ht="13.5">
      <c r="A55" s="29">
        <v>2</v>
      </c>
      <c r="B55" s="84">
        <v>361</v>
      </c>
      <c r="C55" s="84" t="s">
        <v>45</v>
      </c>
      <c r="D55" s="136">
        <v>1841966</v>
      </c>
      <c r="E55" s="136">
        <v>2120229</v>
      </c>
      <c r="F55" s="85">
        <f t="shared" si="13"/>
        <v>0.18148567978035532</v>
      </c>
      <c r="G55" s="86">
        <f t="shared" si="15"/>
        <v>15.106847791978794</v>
      </c>
      <c r="H55" s="87">
        <f t="shared" si="1"/>
        <v>278263</v>
      </c>
      <c r="J55" s="138">
        <f t="shared" si="3"/>
      </c>
      <c r="K55" s="138">
        <f t="shared" si="4"/>
        <v>1841966</v>
      </c>
      <c r="L55" s="138">
        <f t="shared" si="5"/>
      </c>
      <c r="M55" s="138">
        <f t="shared" si="6"/>
      </c>
      <c r="N55" s="138">
        <f t="shared" si="7"/>
      </c>
      <c r="O55" s="138">
        <f t="shared" si="8"/>
      </c>
      <c r="P55" s="138">
        <f t="shared" si="9"/>
        <v>2120229</v>
      </c>
      <c r="Q55" s="138">
        <f t="shared" si="10"/>
      </c>
      <c r="R55" s="138">
        <f t="shared" si="11"/>
      </c>
      <c r="S55" s="138">
        <f t="shared" si="12"/>
      </c>
    </row>
    <row r="56" spans="1:19" s="29" customFormat="1" ht="13.5">
      <c r="A56" s="29">
        <v>2</v>
      </c>
      <c r="B56" s="84">
        <v>381</v>
      </c>
      <c r="C56" s="84" t="s">
        <v>46</v>
      </c>
      <c r="D56" s="136">
        <v>6282512</v>
      </c>
      <c r="E56" s="136">
        <v>5435112</v>
      </c>
      <c r="F56" s="85">
        <f t="shared" si="13"/>
        <v>0.46523040483002853</v>
      </c>
      <c r="G56" s="86">
        <f t="shared" si="15"/>
        <v>-13.48823527913675</v>
      </c>
      <c r="H56" s="87">
        <f t="shared" si="1"/>
        <v>-847400</v>
      </c>
      <c r="J56" s="138">
        <f t="shared" si="3"/>
      </c>
      <c r="K56" s="138">
        <f t="shared" si="4"/>
        <v>6282512</v>
      </c>
      <c r="L56" s="138">
        <f t="shared" si="5"/>
      </c>
      <c r="M56" s="138">
        <f t="shared" si="6"/>
      </c>
      <c r="N56" s="138">
        <f t="shared" si="7"/>
      </c>
      <c r="O56" s="138">
        <f t="shared" si="8"/>
      </c>
      <c r="P56" s="138">
        <f t="shared" si="9"/>
        <v>5435112</v>
      </c>
      <c r="Q56" s="138">
        <f t="shared" si="10"/>
      </c>
      <c r="R56" s="138">
        <f t="shared" si="11"/>
      </c>
      <c r="S56" s="138">
        <f t="shared" si="12"/>
      </c>
    </row>
    <row r="57" spans="1:19" s="29" customFormat="1" ht="13.5">
      <c r="A57" s="29">
        <v>3</v>
      </c>
      <c r="B57" s="84">
        <v>383</v>
      </c>
      <c r="C57" s="84" t="s">
        <v>47</v>
      </c>
      <c r="D57" s="136">
        <v>1172070</v>
      </c>
      <c r="E57" s="136">
        <v>1094118</v>
      </c>
      <c r="F57" s="85">
        <f t="shared" si="13"/>
        <v>0.09365344450525051</v>
      </c>
      <c r="G57" s="86">
        <f t="shared" si="15"/>
        <v>-6.650797307328061</v>
      </c>
      <c r="H57" s="87">
        <f t="shared" si="1"/>
        <v>-77952</v>
      </c>
      <c r="J57" s="138">
        <f t="shared" si="3"/>
      </c>
      <c r="K57" s="138">
        <f t="shared" si="4"/>
      </c>
      <c r="L57" s="138">
        <f t="shared" si="5"/>
        <v>1172070</v>
      </c>
      <c r="M57" s="138">
        <f t="shared" si="6"/>
      </c>
      <c r="N57" s="138">
        <f t="shared" si="7"/>
      </c>
      <c r="O57" s="138">
        <f t="shared" si="8"/>
      </c>
      <c r="P57" s="138">
        <f t="shared" si="9"/>
      </c>
      <c r="Q57" s="138">
        <f t="shared" si="10"/>
        <v>1094118</v>
      </c>
      <c r="R57" s="138">
        <f t="shared" si="11"/>
      </c>
      <c r="S57" s="138">
        <f t="shared" si="12"/>
      </c>
    </row>
    <row r="58" spans="1:19" s="29" customFormat="1" ht="13.5">
      <c r="A58" s="29">
        <v>4</v>
      </c>
      <c r="B58" s="84">
        <v>401</v>
      </c>
      <c r="C58" s="84" t="s">
        <v>48</v>
      </c>
      <c r="D58" s="136">
        <v>2369019</v>
      </c>
      <c r="E58" s="136">
        <v>2516097</v>
      </c>
      <c r="F58" s="85">
        <f t="shared" si="13"/>
        <v>0.2153708747679202</v>
      </c>
      <c r="G58" s="86">
        <f t="shared" si="15"/>
        <v>6.208392587818001</v>
      </c>
      <c r="H58" s="87">
        <f t="shared" si="1"/>
        <v>147078</v>
      </c>
      <c r="J58" s="138">
        <f t="shared" si="3"/>
      </c>
      <c r="K58" s="138">
        <f t="shared" si="4"/>
      </c>
      <c r="L58" s="138">
        <f t="shared" si="5"/>
      </c>
      <c r="M58" s="138">
        <f t="shared" si="6"/>
        <v>2369019</v>
      </c>
      <c r="N58" s="138">
        <f t="shared" si="7"/>
      </c>
      <c r="O58" s="138">
        <f t="shared" si="8"/>
      </c>
      <c r="P58" s="138">
        <f t="shared" si="9"/>
      </c>
      <c r="Q58" s="138">
        <f t="shared" si="10"/>
      </c>
      <c r="R58" s="138">
        <f t="shared" si="11"/>
        <v>2516097</v>
      </c>
      <c r="S58" s="138">
        <f t="shared" si="12"/>
      </c>
    </row>
    <row r="59" spans="1:19" s="29" customFormat="1" ht="13.5">
      <c r="A59" s="29">
        <v>4</v>
      </c>
      <c r="B59" s="84">
        <v>402</v>
      </c>
      <c r="C59" s="84" t="s">
        <v>49</v>
      </c>
      <c r="D59" s="136">
        <v>13636706</v>
      </c>
      <c r="E59" s="136">
        <v>15010499</v>
      </c>
      <c r="F59" s="85">
        <f t="shared" si="13"/>
        <v>1.2848567842706347</v>
      </c>
      <c r="G59" s="86">
        <f t="shared" si="15"/>
        <v>10.074229069688823</v>
      </c>
      <c r="H59" s="87">
        <f t="shared" si="1"/>
        <v>1373793</v>
      </c>
      <c r="J59" s="138">
        <f t="shared" si="3"/>
      </c>
      <c r="K59" s="138">
        <f t="shared" si="4"/>
      </c>
      <c r="L59" s="138">
        <f t="shared" si="5"/>
      </c>
      <c r="M59" s="138">
        <f t="shared" si="6"/>
        <v>13636706</v>
      </c>
      <c r="N59" s="138">
        <f t="shared" si="7"/>
      </c>
      <c r="O59" s="138">
        <f t="shared" si="8"/>
      </c>
      <c r="P59" s="138">
        <f t="shared" si="9"/>
      </c>
      <c r="Q59" s="138">
        <f t="shared" si="10"/>
      </c>
      <c r="R59" s="138">
        <f t="shared" si="11"/>
        <v>15010499</v>
      </c>
      <c r="S59" s="138">
        <f t="shared" si="12"/>
      </c>
    </row>
    <row r="60" spans="1:19" s="29" customFormat="1" ht="13.5">
      <c r="A60" s="29">
        <v>4</v>
      </c>
      <c r="B60" s="84">
        <v>424</v>
      </c>
      <c r="C60" s="84" t="s">
        <v>50</v>
      </c>
      <c r="D60" s="136">
        <v>14660366</v>
      </c>
      <c r="E60" s="136">
        <v>15098345</v>
      </c>
      <c r="F60" s="85">
        <f t="shared" si="13"/>
        <v>1.2923761564827803</v>
      </c>
      <c r="G60" s="86">
        <f t="shared" si="15"/>
        <v>2.9875038590441827</v>
      </c>
      <c r="H60" s="87">
        <f t="shared" si="1"/>
        <v>437979</v>
      </c>
      <c r="J60" s="138">
        <f t="shared" si="3"/>
      </c>
      <c r="K60" s="138">
        <f t="shared" si="4"/>
      </c>
      <c r="L60" s="138">
        <f t="shared" si="5"/>
      </c>
      <c r="M60" s="138">
        <f t="shared" si="6"/>
        <v>14660366</v>
      </c>
      <c r="N60" s="138">
        <f t="shared" si="7"/>
      </c>
      <c r="O60" s="138">
        <f t="shared" si="8"/>
      </c>
      <c r="P60" s="138">
        <f t="shared" si="9"/>
      </c>
      <c r="Q60" s="138">
        <f t="shared" si="10"/>
      </c>
      <c r="R60" s="138">
        <f t="shared" si="11"/>
        <v>15098345</v>
      </c>
      <c r="S60" s="138">
        <f t="shared" si="12"/>
      </c>
    </row>
    <row r="61" spans="1:19" s="29" customFormat="1" ht="13.5">
      <c r="A61" s="29">
        <v>4</v>
      </c>
      <c r="B61" s="84">
        <v>426</v>
      </c>
      <c r="C61" s="84" t="s">
        <v>51</v>
      </c>
      <c r="D61" s="136">
        <v>594331</v>
      </c>
      <c r="E61" s="136">
        <v>602364</v>
      </c>
      <c r="F61" s="85">
        <f t="shared" si="13"/>
        <v>0.05156067576436976</v>
      </c>
      <c r="G61" s="86">
        <f t="shared" si="15"/>
        <v>1.3516037359653232</v>
      </c>
      <c r="H61" s="87">
        <f t="shared" si="1"/>
        <v>8033</v>
      </c>
      <c r="J61" s="138">
        <f t="shared" si="3"/>
      </c>
      <c r="K61" s="138">
        <f t="shared" si="4"/>
      </c>
      <c r="L61" s="138">
        <f t="shared" si="5"/>
      </c>
      <c r="M61" s="138">
        <f t="shared" si="6"/>
        <v>594331</v>
      </c>
      <c r="N61" s="138">
        <f t="shared" si="7"/>
      </c>
      <c r="O61" s="138">
        <f t="shared" si="8"/>
      </c>
      <c r="P61" s="138">
        <f t="shared" si="9"/>
      </c>
      <c r="Q61" s="138">
        <f t="shared" si="10"/>
      </c>
      <c r="R61" s="138">
        <f t="shared" si="11"/>
        <v>602364</v>
      </c>
      <c r="S61" s="138">
        <f t="shared" si="12"/>
      </c>
    </row>
    <row r="62" spans="1:19" s="29" customFormat="1" ht="13.5">
      <c r="A62" s="29">
        <v>4</v>
      </c>
      <c r="B62" s="84">
        <v>429</v>
      </c>
      <c r="C62" s="88" t="s">
        <v>107</v>
      </c>
      <c r="D62" s="136">
        <v>722630</v>
      </c>
      <c r="E62" s="136">
        <v>764714</v>
      </c>
      <c r="F62" s="85">
        <f t="shared" si="13"/>
        <v>0.06545738225802715</v>
      </c>
      <c r="G62" s="86">
        <f t="shared" si="15"/>
        <v>5.8237272186319355</v>
      </c>
      <c r="H62" s="87">
        <f t="shared" si="1"/>
        <v>42084</v>
      </c>
      <c r="J62" s="138">
        <f t="shared" si="3"/>
      </c>
      <c r="K62" s="138">
        <f t="shared" si="4"/>
      </c>
      <c r="L62" s="138">
        <f t="shared" si="5"/>
      </c>
      <c r="M62" s="138">
        <f t="shared" si="6"/>
        <v>722630</v>
      </c>
      <c r="N62" s="138">
        <f t="shared" si="7"/>
      </c>
      <c r="O62" s="138">
        <f t="shared" si="8"/>
      </c>
      <c r="P62" s="138">
        <f t="shared" si="9"/>
      </c>
      <c r="Q62" s="138">
        <f t="shared" si="10"/>
      </c>
      <c r="R62" s="138">
        <f t="shared" si="11"/>
        <v>764714</v>
      </c>
      <c r="S62" s="138">
        <f t="shared" si="12"/>
      </c>
    </row>
    <row r="63" spans="1:19" s="29" customFormat="1" ht="13.5">
      <c r="A63" s="29">
        <v>4</v>
      </c>
      <c r="B63" s="84">
        <v>461</v>
      </c>
      <c r="C63" s="84" t="s">
        <v>52</v>
      </c>
      <c r="D63" s="136">
        <v>5949607</v>
      </c>
      <c r="E63" s="136">
        <v>6442011</v>
      </c>
      <c r="F63" s="85">
        <f t="shared" si="13"/>
        <v>0.55141814657168</v>
      </c>
      <c r="G63" s="86">
        <f t="shared" si="15"/>
        <v>8.276244128393696</v>
      </c>
      <c r="H63" s="87">
        <f t="shared" si="1"/>
        <v>492404</v>
      </c>
      <c r="J63" s="138">
        <f t="shared" si="3"/>
      </c>
      <c r="K63" s="138">
        <f t="shared" si="4"/>
      </c>
      <c r="L63" s="138">
        <f t="shared" si="5"/>
      </c>
      <c r="M63" s="138">
        <f t="shared" si="6"/>
        <v>5949607</v>
      </c>
      <c r="N63" s="138">
        <f t="shared" si="7"/>
      </c>
      <c r="O63" s="138">
        <f t="shared" si="8"/>
      </c>
      <c r="P63" s="138">
        <f t="shared" si="9"/>
      </c>
      <c r="Q63" s="138">
        <f t="shared" si="10"/>
      </c>
      <c r="R63" s="138">
        <f t="shared" si="11"/>
        <v>6442011</v>
      </c>
      <c r="S63" s="138">
        <f t="shared" si="12"/>
      </c>
    </row>
    <row r="64" spans="1:19" s="29" customFormat="1" ht="13.5">
      <c r="A64" s="29">
        <v>5</v>
      </c>
      <c r="B64" s="84">
        <v>503</v>
      </c>
      <c r="C64" s="84" t="s">
        <v>53</v>
      </c>
      <c r="D64" s="136">
        <v>3150401</v>
      </c>
      <c r="E64" s="136">
        <v>4181659</v>
      </c>
      <c r="F64" s="85">
        <f t="shared" si="13"/>
        <v>0.3579383294090595</v>
      </c>
      <c r="G64" s="86">
        <f t="shared" si="15"/>
        <v>32.73418209300976</v>
      </c>
      <c r="H64" s="87">
        <f t="shared" si="1"/>
        <v>1031258</v>
      </c>
      <c r="J64" s="138">
        <f t="shared" si="3"/>
      </c>
      <c r="K64" s="138">
        <f t="shared" si="4"/>
      </c>
      <c r="L64" s="138">
        <f t="shared" si="5"/>
      </c>
      <c r="M64" s="138">
        <f t="shared" si="6"/>
      </c>
      <c r="N64" s="138">
        <f t="shared" si="7"/>
        <v>3150401</v>
      </c>
      <c r="O64" s="138">
        <f t="shared" si="8"/>
      </c>
      <c r="P64" s="138">
        <f t="shared" si="9"/>
      </c>
      <c r="Q64" s="138">
        <f t="shared" si="10"/>
      </c>
      <c r="R64" s="138">
        <f t="shared" si="11"/>
      </c>
      <c r="S64" s="138">
        <f t="shared" si="12"/>
        <v>4181659</v>
      </c>
    </row>
    <row r="65" spans="3:19" s="29" customFormat="1" ht="13.5">
      <c r="C65" s="120"/>
      <c r="D65" s="121" t="s">
        <v>133</v>
      </c>
      <c r="E65" s="129" t="s">
        <v>134</v>
      </c>
      <c r="F65" s="55"/>
      <c r="G65" s="79"/>
      <c r="H65" s="81"/>
      <c r="J65" s="29">
        <f aca="true" t="shared" si="16" ref="J65:S65">SUM(J13:J64)</f>
        <v>10404773</v>
      </c>
      <c r="K65" s="29">
        <f t="shared" si="16"/>
        <v>292506726</v>
      </c>
      <c r="L65" s="29">
        <f>SUM(L17:L64)+L13</f>
        <v>96231629</v>
      </c>
      <c r="M65" s="29">
        <f t="shared" si="16"/>
        <v>398259914</v>
      </c>
      <c r="N65" s="29">
        <f t="shared" si="16"/>
        <v>275050872</v>
      </c>
      <c r="O65" s="29">
        <f>SUM(O13:O64)</f>
        <v>10770298</v>
      </c>
      <c r="P65" s="29">
        <f>SUM(P13:P64)</f>
        <v>315992771</v>
      </c>
      <c r="Q65" s="29">
        <f>SUM(Q17:Q64)+Q13</f>
        <v>103008717</v>
      </c>
      <c r="R65" s="29">
        <f t="shared" si="16"/>
        <v>428231815</v>
      </c>
      <c r="S65" s="29">
        <f t="shared" si="16"/>
        <v>310258822</v>
      </c>
    </row>
    <row r="66" spans="3:8" s="29" customFormat="1" ht="13.5">
      <c r="C66" s="122" t="s">
        <v>115</v>
      </c>
      <c r="D66" s="123">
        <f>J65</f>
        <v>10404773</v>
      </c>
      <c r="E66" s="130">
        <f>O65</f>
        <v>10770298</v>
      </c>
      <c r="F66" s="55"/>
      <c r="G66" s="79"/>
      <c r="H66" s="81"/>
    </row>
    <row r="67" spans="3:8" s="29" customFormat="1" ht="13.5">
      <c r="C67" s="122" t="s">
        <v>94</v>
      </c>
      <c r="D67" s="125">
        <f>K65</f>
        <v>292506726</v>
      </c>
      <c r="E67" s="130">
        <f>P65</f>
        <v>315992771</v>
      </c>
      <c r="F67" s="55"/>
      <c r="G67" s="79"/>
      <c r="H67" s="81"/>
    </row>
    <row r="68" spans="3:8" s="29" customFormat="1" ht="13.5">
      <c r="C68" s="122" t="s">
        <v>95</v>
      </c>
      <c r="D68" s="125">
        <f>L65</f>
        <v>96231629</v>
      </c>
      <c r="E68" s="130">
        <f>Q65</f>
        <v>103008717</v>
      </c>
      <c r="F68" s="55"/>
      <c r="G68" s="79"/>
      <c r="H68" s="81"/>
    </row>
    <row r="69" spans="3:8" s="29" customFormat="1" ht="13.5">
      <c r="C69" s="122" t="s">
        <v>116</v>
      </c>
      <c r="D69" s="125">
        <f>M65</f>
        <v>398259914</v>
      </c>
      <c r="E69" s="130">
        <f>R65</f>
        <v>428231815</v>
      </c>
      <c r="F69" s="55"/>
      <c r="G69" s="79"/>
      <c r="H69" s="81"/>
    </row>
    <row r="70" spans="3:8" s="29" customFormat="1" ht="13.5">
      <c r="C70" s="122" t="s">
        <v>96</v>
      </c>
      <c r="D70" s="125">
        <f>N65</f>
        <v>275050872</v>
      </c>
      <c r="E70" s="130">
        <f>S65</f>
        <v>310258822</v>
      </c>
      <c r="F70" s="55"/>
      <c r="G70" s="79"/>
      <c r="H70" s="81"/>
    </row>
    <row r="71" spans="3:8" s="29" customFormat="1" ht="13.5">
      <c r="C71" s="126"/>
      <c r="D71" s="127">
        <f>SUM(D66:D70)</f>
        <v>1072453914</v>
      </c>
      <c r="E71" s="131">
        <f>SUM(E66:E70)</f>
        <v>1168262423</v>
      </c>
      <c r="F71" s="55"/>
      <c r="G71" s="79"/>
      <c r="H71" s="81"/>
    </row>
  </sheetData>
  <printOptions/>
  <pageMargins left="0.75" right="0.75" top="0.97" bottom="0.4" header="0.512" footer="0.31"/>
  <pageSetup horizontalDpi="600" verticalDpi="600" orientation="landscape" paperSize="8" scale="6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29" customWidth="1"/>
    <col min="2" max="2" width="12.50390625" style="29" bestFit="1" customWidth="1"/>
    <col min="3" max="4" width="13.00390625" style="45" bestFit="1" customWidth="1"/>
    <col min="5" max="5" width="13.00390625" style="55" bestFit="1" customWidth="1"/>
    <col min="6" max="6" width="10.375" style="57" customWidth="1"/>
    <col min="7" max="7" width="10.625" style="78" customWidth="1"/>
    <col min="8" max="8" width="14.00390625" style="81" bestFit="1" customWidth="1"/>
    <col min="9" max="10" width="9.00390625" style="29" customWidth="1"/>
    <col min="11" max="19" width="12.125" style="29" customWidth="1"/>
    <col min="20" max="16384" width="9.00390625" style="29" customWidth="1"/>
  </cols>
  <sheetData>
    <row r="1" ht="13.5">
      <c r="A1" s="29" t="s">
        <v>64</v>
      </c>
    </row>
    <row r="3" spans="2:5" ht="13.5">
      <c r="B3" s="29" t="s">
        <v>65</v>
      </c>
      <c r="C3" s="29"/>
      <c r="E3" s="56"/>
    </row>
    <row r="4" spans="3:5" ht="13.5">
      <c r="C4" s="29"/>
      <c r="D4" s="45" t="s">
        <v>3</v>
      </c>
      <c r="E4" s="56"/>
    </row>
    <row r="5" spans="3:5" ht="13.5">
      <c r="C5" s="29"/>
      <c r="E5" s="56"/>
    </row>
    <row r="6" spans="3:8" ht="13.5">
      <c r="C6" s="29"/>
      <c r="D6" s="44" t="s">
        <v>124</v>
      </c>
      <c r="E6" s="50" t="s">
        <v>146</v>
      </c>
      <c r="F6" s="55" t="s">
        <v>10</v>
      </c>
      <c r="G6" s="79" t="s">
        <v>9</v>
      </c>
      <c r="H6" s="83" t="s">
        <v>98</v>
      </c>
    </row>
    <row r="7" spans="3:7" ht="13.5">
      <c r="C7" s="29"/>
      <c r="D7" s="44" t="s">
        <v>109</v>
      </c>
      <c r="E7" s="44" t="s">
        <v>109</v>
      </c>
      <c r="F7" s="55" t="s">
        <v>14</v>
      </c>
      <c r="G7" s="79" t="s">
        <v>14</v>
      </c>
    </row>
    <row r="8" spans="3:8" ht="13.5">
      <c r="C8" s="29" t="s">
        <v>54</v>
      </c>
      <c r="D8" s="47">
        <f>D10+D11</f>
        <v>692327436</v>
      </c>
      <c r="E8" s="47">
        <f>E10+E11</f>
        <v>710205807</v>
      </c>
      <c r="F8" s="55">
        <v>100</v>
      </c>
      <c r="G8" s="79">
        <f>(E8/D8-1)*100</f>
        <v>2.582357721267603</v>
      </c>
      <c r="H8" s="81">
        <f>E8-D8</f>
        <v>17878371</v>
      </c>
    </row>
    <row r="9" spans="3:7" ht="13.5">
      <c r="C9" s="29"/>
      <c r="D9" s="29"/>
      <c r="E9" s="29"/>
      <c r="F9" s="55"/>
      <c r="G9" s="79"/>
    </row>
    <row r="10" spans="3:8" ht="13.5">
      <c r="C10" s="29" t="s">
        <v>55</v>
      </c>
      <c r="D10" s="47">
        <f>D13+D17+SUM(D25:D45)</f>
        <v>621476366</v>
      </c>
      <c r="E10" s="47">
        <f>E13+E17+SUM(E25:E45)</f>
        <v>640519075</v>
      </c>
      <c r="F10" s="55">
        <f>E10/E8*100</f>
        <v>90.18781157332891</v>
      </c>
      <c r="G10" s="79">
        <f>(E10/D10-1)*100</f>
        <v>3.0641083139756997</v>
      </c>
      <c r="H10" s="81">
        <f>E10-D10</f>
        <v>19042709</v>
      </c>
    </row>
    <row r="11" spans="3:19" ht="13.5">
      <c r="C11" s="29" t="s">
        <v>56</v>
      </c>
      <c r="D11" s="149">
        <f>SUM(D46:D64)</f>
        <v>70851070</v>
      </c>
      <c r="E11" s="149">
        <f>SUM(E46:E64)</f>
        <v>69686732</v>
      </c>
      <c r="F11" s="55">
        <f>E11/E8*100</f>
        <v>9.812188426671087</v>
      </c>
      <c r="G11" s="79">
        <f>(E11/D11-1)*100</f>
        <v>-1.6433597968245173</v>
      </c>
      <c r="H11" s="81">
        <f>E11-D11</f>
        <v>-1164338</v>
      </c>
      <c r="J11" s="92"/>
      <c r="K11" s="93"/>
      <c r="L11" s="93" t="s">
        <v>125</v>
      </c>
      <c r="M11" s="94"/>
      <c r="N11" s="95"/>
      <c r="O11" s="96"/>
      <c r="P11" s="93"/>
      <c r="Q11" s="93" t="s">
        <v>148</v>
      </c>
      <c r="R11" s="94"/>
      <c r="S11" s="95"/>
    </row>
    <row r="12" spans="3:19" ht="13.5">
      <c r="C12" s="29"/>
      <c r="D12" s="29"/>
      <c r="E12" s="49"/>
      <c r="F12" s="55"/>
      <c r="G12" s="79"/>
      <c r="J12" s="88" t="s">
        <v>115</v>
      </c>
      <c r="K12" s="88" t="s">
        <v>94</v>
      </c>
      <c r="L12" s="88" t="s">
        <v>95</v>
      </c>
      <c r="M12" s="88" t="s">
        <v>116</v>
      </c>
      <c r="N12" s="88" t="s">
        <v>96</v>
      </c>
      <c r="O12" s="88" t="s">
        <v>115</v>
      </c>
      <c r="P12" s="88" t="s">
        <v>94</v>
      </c>
      <c r="Q12" s="88" t="s">
        <v>95</v>
      </c>
      <c r="R12" s="88" t="s">
        <v>116</v>
      </c>
      <c r="S12" s="88" t="s">
        <v>96</v>
      </c>
    </row>
    <row r="13" spans="1:19" ht="13.5">
      <c r="A13" s="29">
        <v>3</v>
      </c>
      <c r="B13" s="84">
        <v>100</v>
      </c>
      <c r="C13" s="84" t="s">
        <v>18</v>
      </c>
      <c r="D13" s="136">
        <v>66821777</v>
      </c>
      <c r="E13" s="136">
        <v>70807028</v>
      </c>
      <c r="F13" s="85">
        <f aca="true" t="shared" si="0" ref="F13:F26">E13/E$8*100</f>
        <v>9.969930871038343</v>
      </c>
      <c r="G13" s="86">
        <f aca="true" t="shared" si="1" ref="G13:G38">(E13/D13-1)*100</f>
        <v>5.964000328814967</v>
      </c>
      <c r="H13" s="87">
        <f aca="true" t="shared" si="2" ref="H13:H64">E13-D13</f>
        <v>3985251</v>
      </c>
      <c r="J13" s="138">
        <f>IF($A13=1,D13,"")</f>
      </c>
      <c r="K13" s="138">
        <f>IF($A13=2,$D13,"")</f>
      </c>
      <c r="L13" s="138">
        <f>IF($A13=3,$D13,"")</f>
        <v>66821777</v>
      </c>
      <c r="M13" s="138">
        <f>IF($A13=4,$D13,"")</f>
      </c>
      <c r="N13" s="138">
        <f>IF($A13=5,$D13,"")</f>
      </c>
      <c r="O13" s="138">
        <f>IF($A13=1,E13,"")</f>
      </c>
      <c r="P13" s="138">
        <f>IF($A13=2,E13,"")</f>
      </c>
      <c r="Q13" s="138">
        <f>IF($A13=3,E13,"")</f>
        <v>70807028</v>
      </c>
      <c r="R13" s="138">
        <f>IF($A13=4,E13,"")</f>
      </c>
      <c r="S13" s="138">
        <f>IF($A13=5,E13,"")</f>
      </c>
    </row>
    <row r="14" spans="1:19" ht="13.5">
      <c r="A14" s="29">
        <v>3</v>
      </c>
      <c r="B14" s="84">
        <v>101</v>
      </c>
      <c r="C14" s="88" t="s">
        <v>104</v>
      </c>
      <c r="D14" s="137">
        <v>5567787</v>
      </c>
      <c r="E14" s="136">
        <v>5256190</v>
      </c>
      <c r="F14" s="85">
        <f t="shared" si="0"/>
        <v>0.7400939204091863</v>
      </c>
      <c r="G14" s="86">
        <f t="shared" si="1"/>
        <v>-5.596424575868298</v>
      </c>
      <c r="H14" s="87">
        <f t="shared" si="2"/>
        <v>-311597</v>
      </c>
      <c r="J14" s="138">
        <f aca="true" t="shared" si="3" ref="J14:J64">IF($A14=1,D14,"")</f>
      </c>
      <c r="K14" s="138">
        <f aca="true" t="shared" si="4" ref="K14:K64">IF($A14=2,$D14,"")</f>
      </c>
      <c r="L14" s="138">
        <f aca="true" t="shared" si="5" ref="L14:L64">IF($A14=3,$D14,"")</f>
        <v>5567787</v>
      </c>
      <c r="M14" s="138">
        <f aca="true" t="shared" si="6" ref="M14:M64">IF($A14=4,$D14,"")</f>
      </c>
      <c r="N14" s="138">
        <f aca="true" t="shared" si="7" ref="N14:N64">IF($A14=5,$D14,"")</f>
      </c>
      <c r="O14" s="138">
        <f aca="true" t="shared" si="8" ref="O14:O64">IF($A14=1,E14,"")</f>
      </c>
      <c r="P14" s="138">
        <f aca="true" t="shared" si="9" ref="P14:P64">IF($A14=2,E14,"")</f>
      </c>
      <c r="Q14" s="138">
        <f aca="true" t="shared" si="10" ref="Q14:Q64">IF($A14=3,E14,"")</f>
        <v>5256190</v>
      </c>
      <c r="R14" s="138">
        <f aca="true" t="shared" si="11" ref="R14:R64">IF($A14=4,E14,"")</f>
      </c>
      <c r="S14" s="138">
        <f aca="true" t="shared" si="12" ref="S14:S64">IF($A14=5,E14,"")</f>
      </c>
    </row>
    <row r="15" spans="1:19" ht="13.5">
      <c r="A15" s="29">
        <v>3</v>
      </c>
      <c r="B15" s="84">
        <v>102</v>
      </c>
      <c r="C15" s="88" t="s">
        <v>105</v>
      </c>
      <c r="D15" s="137">
        <v>28584807</v>
      </c>
      <c r="E15" s="136">
        <v>32184058</v>
      </c>
      <c r="F15" s="85">
        <f t="shared" si="0"/>
        <v>4.531652329899916</v>
      </c>
      <c r="G15" s="86">
        <f t="shared" si="1"/>
        <v>12.591482601229398</v>
      </c>
      <c r="H15" s="87">
        <f t="shared" si="2"/>
        <v>3599251</v>
      </c>
      <c r="J15" s="138">
        <f t="shared" si="3"/>
      </c>
      <c r="K15" s="138">
        <f t="shared" si="4"/>
      </c>
      <c r="L15" s="138">
        <f t="shared" si="5"/>
        <v>28584807</v>
      </c>
      <c r="M15" s="138">
        <f t="shared" si="6"/>
      </c>
      <c r="N15" s="138">
        <f t="shared" si="7"/>
      </c>
      <c r="O15" s="138">
        <f t="shared" si="8"/>
      </c>
      <c r="P15" s="138">
        <f t="shared" si="9"/>
      </c>
      <c r="Q15" s="138">
        <f t="shared" si="10"/>
        <v>32184058</v>
      </c>
      <c r="R15" s="138">
        <f t="shared" si="11"/>
      </c>
      <c r="S15" s="138">
        <f t="shared" si="12"/>
      </c>
    </row>
    <row r="16" spans="1:19" ht="13.5">
      <c r="A16" s="29">
        <v>3</v>
      </c>
      <c r="B16" s="84">
        <v>103</v>
      </c>
      <c r="C16" s="88" t="s">
        <v>106</v>
      </c>
      <c r="D16" s="137">
        <v>32669183</v>
      </c>
      <c r="E16" s="136">
        <v>33366780</v>
      </c>
      <c r="F16" s="85">
        <f t="shared" si="0"/>
        <v>4.698184620729242</v>
      </c>
      <c r="G16" s="86">
        <f t="shared" si="1"/>
        <v>2.1353365341275854</v>
      </c>
      <c r="H16" s="87">
        <f t="shared" si="2"/>
        <v>697597</v>
      </c>
      <c r="J16" s="138">
        <f t="shared" si="3"/>
      </c>
      <c r="K16" s="138">
        <f t="shared" si="4"/>
      </c>
      <c r="L16" s="138">
        <f t="shared" si="5"/>
        <v>32669183</v>
      </c>
      <c r="M16" s="138">
        <f t="shared" si="6"/>
      </c>
      <c r="N16" s="138">
        <f t="shared" si="7"/>
      </c>
      <c r="O16" s="138">
        <f t="shared" si="8"/>
      </c>
      <c r="P16" s="138">
        <f t="shared" si="9"/>
      </c>
      <c r="Q16" s="138">
        <f t="shared" si="10"/>
        <v>33366780</v>
      </c>
      <c r="R16" s="138">
        <f t="shared" si="11"/>
      </c>
      <c r="S16" s="138">
        <f t="shared" si="12"/>
      </c>
    </row>
    <row r="17" spans="1:19" ht="13.5">
      <c r="A17" s="29">
        <v>5</v>
      </c>
      <c r="B17" s="84">
        <v>202</v>
      </c>
      <c r="C17" s="84" t="s">
        <v>19</v>
      </c>
      <c r="D17" s="136">
        <v>107706238</v>
      </c>
      <c r="E17" s="136">
        <v>117799566</v>
      </c>
      <c r="F17" s="85">
        <f t="shared" si="0"/>
        <v>16.586680204376307</v>
      </c>
      <c r="G17" s="86">
        <f t="shared" si="1"/>
        <v>9.371163813186012</v>
      </c>
      <c r="H17" s="87">
        <f>E17-D17</f>
        <v>10093328</v>
      </c>
      <c r="J17" s="138">
        <f t="shared" si="3"/>
      </c>
      <c r="K17" s="138">
        <f t="shared" si="4"/>
      </c>
      <c r="L17" s="138">
        <f t="shared" si="5"/>
      </c>
      <c r="M17" s="138">
        <f t="shared" si="6"/>
      </c>
      <c r="N17" s="138">
        <f t="shared" si="7"/>
        <v>107706238</v>
      </c>
      <c r="O17" s="138">
        <f t="shared" si="8"/>
      </c>
      <c r="P17" s="138">
        <f t="shared" si="9"/>
      </c>
      <c r="Q17" s="138">
        <f t="shared" si="10"/>
      </c>
      <c r="R17" s="138">
        <f t="shared" si="11"/>
      </c>
      <c r="S17" s="138">
        <f t="shared" si="12"/>
        <v>117799566</v>
      </c>
    </row>
    <row r="18" spans="1:19" ht="13.5">
      <c r="A18" s="29">
        <v>5</v>
      </c>
      <c r="B18" s="84">
        <v>131</v>
      </c>
      <c r="C18" s="84" t="s">
        <v>138</v>
      </c>
      <c r="D18" s="136"/>
      <c r="E18" s="136">
        <v>37016471</v>
      </c>
      <c r="F18" s="85">
        <f t="shared" si="0"/>
        <v>5.212076645270235</v>
      </c>
      <c r="G18" s="86"/>
      <c r="H18" s="87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ht="13.5">
      <c r="A19" s="29">
        <v>5</v>
      </c>
      <c r="B19" s="84">
        <v>132</v>
      </c>
      <c r="C19" s="84" t="s">
        <v>139</v>
      </c>
      <c r="D19" s="136"/>
      <c r="E19" s="136">
        <v>13847158</v>
      </c>
      <c r="F19" s="85">
        <f t="shared" si="0"/>
        <v>1.9497387748055965</v>
      </c>
      <c r="G19" s="86"/>
      <c r="H19" s="87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ht="13.5">
      <c r="A20" s="29">
        <v>5</v>
      </c>
      <c r="B20" s="84">
        <v>133</v>
      </c>
      <c r="C20" s="84" t="s">
        <v>140</v>
      </c>
      <c r="D20" s="136"/>
      <c r="E20" s="136">
        <v>7418367</v>
      </c>
      <c r="F20" s="85">
        <f t="shared" si="0"/>
        <v>1.0445376434383336</v>
      </c>
      <c r="G20" s="86"/>
      <c r="H20" s="87"/>
      <c r="J20" s="138"/>
      <c r="K20" s="138"/>
      <c r="L20" s="138"/>
      <c r="M20" s="138"/>
      <c r="N20" s="138"/>
      <c r="O20" s="138"/>
      <c r="P20" s="138"/>
      <c r="Q20" s="138"/>
      <c r="R20" s="138"/>
      <c r="S20" s="138"/>
    </row>
    <row r="21" spans="1:19" ht="13.5">
      <c r="A21" s="29">
        <v>5</v>
      </c>
      <c r="B21" s="84">
        <v>134</v>
      </c>
      <c r="C21" s="84" t="s">
        <v>141</v>
      </c>
      <c r="D21" s="136"/>
      <c r="E21" s="136">
        <v>25129131</v>
      </c>
      <c r="F21" s="85">
        <f t="shared" si="0"/>
        <v>3.5382885851283947</v>
      </c>
      <c r="G21" s="86"/>
      <c r="H21" s="87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ht="13.5">
      <c r="A22" s="29">
        <v>5</v>
      </c>
      <c r="B22" s="84">
        <v>135</v>
      </c>
      <c r="C22" s="84" t="s">
        <v>142</v>
      </c>
      <c r="D22" s="136"/>
      <c r="E22" s="136">
        <v>15599732</v>
      </c>
      <c r="F22" s="85">
        <f t="shared" si="0"/>
        <v>2.196508652315201</v>
      </c>
      <c r="G22" s="86"/>
      <c r="H22" s="87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19" ht="13.5">
      <c r="A23" s="29">
        <v>5</v>
      </c>
      <c r="B23" s="84">
        <v>136</v>
      </c>
      <c r="C23" s="84" t="s">
        <v>143</v>
      </c>
      <c r="D23" s="136"/>
      <c r="E23" s="136">
        <v>15669579</v>
      </c>
      <c r="F23" s="85">
        <f t="shared" si="0"/>
        <v>2.206343407158314</v>
      </c>
      <c r="G23" s="86"/>
      <c r="H23" s="87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ht="13.5">
      <c r="A24" s="29">
        <v>5</v>
      </c>
      <c r="B24" s="84">
        <v>137</v>
      </c>
      <c r="C24" s="84" t="s">
        <v>144</v>
      </c>
      <c r="D24" s="136"/>
      <c r="E24" s="136">
        <v>3119128</v>
      </c>
      <c r="F24" s="85">
        <f t="shared" si="0"/>
        <v>0.43918649626023126</v>
      </c>
      <c r="G24" s="86"/>
      <c r="H24" s="87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1:19" ht="13.5">
      <c r="A25" s="29">
        <v>2</v>
      </c>
      <c r="B25" s="84">
        <v>203</v>
      </c>
      <c r="C25" s="84" t="s">
        <v>20</v>
      </c>
      <c r="D25" s="136">
        <v>26337257</v>
      </c>
      <c r="E25" s="136">
        <v>25933292</v>
      </c>
      <c r="F25" s="85">
        <f t="shared" si="0"/>
        <v>3.6515178761414995</v>
      </c>
      <c r="G25" s="86">
        <f t="shared" si="1"/>
        <v>-1.5338157652484474</v>
      </c>
      <c r="H25" s="87">
        <f>E25-D25</f>
        <v>-403965</v>
      </c>
      <c r="J25" s="138">
        <f t="shared" si="3"/>
      </c>
      <c r="K25" s="138">
        <f t="shared" si="4"/>
        <v>26337257</v>
      </c>
      <c r="L25" s="138">
        <f t="shared" si="5"/>
      </c>
      <c r="M25" s="138">
        <f t="shared" si="6"/>
      </c>
      <c r="N25" s="138">
        <f t="shared" si="7"/>
      </c>
      <c r="O25" s="138">
        <f t="shared" si="8"/>
      </c>
      <c r="P25" s="138">
        <f t="shared" si="9"/>
        <v>25933292</v>
      </c>
      <c r="Q25" s="138">
        <f t="shared" si="10"/>
      </c>
      <c r="R25" s="138">
        <f t="shared" si="11"/>
      </c>
      <c r="S25" s="138">
        <f t="shared" si="12"/>
      </c>
    </row>
    <row r="26" spans="1:19" ht="13.5">
      <c r="A26" s="29">
        <v>1</v>
      </c>
      <c r="B26" s="84">
        <v>205</v>
      </c>
      <c r="C26" s="84" t="s">
        <v>21</v>
      </c>
      <c r="D26" s="136">
        <v>229554</v>
      </c>
      <c r="E26" s="136">
        <v>226592</v>
      </c>
      <c r="F26" s="85">
        <f t="shared" si="0"/>
        <v>0.03190511789211546</v>
      </c>
      <c r="G26" s="86">
        <f t="shared" si="1"/>
        <v>-1.2903282016431872</v>
      </c>
      <c r="H26" s="87">
        <f>E26-D26</f>
        <v>-2962</v>
      </c>
      <c r="J26" s="138">
        <f t="shared" si="3"/>
        <v>229554</v>
      </c>
      <c r="K26" s="138">
        <f t="shared" si="4"/>
      </c>
      <c r="L26" s="138">
        <f t="shared" si="5"/>
      </c>
      <c r="M26" s="138">
        <f t="shared" si="6"/>
      </c>
      <c r="N26" s="138">
        <f t="shared" si="7"/>
      </c>
      <c r="O26" s="138">
        <f t="shared" si="8"/>
        <v>226592</v>
      </c>
      <c r="P26" s="138">
        <f t="shared" si="9"/>
      </c>
      <c r="Q26" s="138">
        <f t="shared" si="10"/>
      </c>
      <c r="R26" s="138">
        <f t="shared" si="11"/>
      </c>
      <c r="S26" s="138">
        <f t="shared" si="12"/>
      </c>
    </row>
    <row r="27" spans="1:19" ht="13.5">
      <c r="A27" s="29">
        <v>2</v>
      </c>
      <c r="B27" s="84">
        <v>206</v>
      </c>
      <c r="C27" s="84" t="s">
        <v>22</v>
      </c>
      <c r="D27" s="136">
        <v>9302812</v>
      </c>
      <c r="E27" s="136">
        <v>10114261</v>
      </c>
      <c r="F27" s="85">
        <f aca="true" t="shared" si="13" ref="F27:F64">E27/E$8*100</f>
        <v>1.4241309913705056</v>
      </c>
      <c r="G27" s="86">
        <f t="shared" si="1"/>
        <v>8.722620644166511</v>
      </c>
      <c r="H27" s="87">
        <f t="shared" si="2"/>
        <v>811449</v>
      </c>
      <c r="J27" s="138">
        <f t="shared" si="3"/>
      </c>
      <c r="K27" s="138">
        <f t="shared" si="4"/>
        <v>9302812</v>
      </c>
      <c r="L27" s="138">
        <f t="shared" si="5"/>
      </c>
      <c r="M27" s="138">
        <f t="shared" si="6"/>
      </c>
      <c r="N27" s="138">
        <f t="shared" si="7"/>
      </c>
      <c r="O27" s="138">
        <f t="shared" si="8"/>
      </c>
      <c r="P27" s="138">
        <f t="shared" si="9"/>
        <v>10114261</v>
      </c>
      <c r="Q27" s="138">
        <f t="shared" si="10"/>
      </c>
      <c r="R27" s="138">
        <f t="shared" si="11"/>
      </c>
      <c r="S27" s="138">
        <f t="shared" si="12"/>
      </c>
    </row>
    <row r="28" spans="1:19" ht="13.5">
      <c r="A28" s="29">
        <v>2</v>
      </c>
      <c r="B28" s="84">
        <v>207</v>
      </c>
      <c r="C28" s="84" t="s">
        <v>23</v>
      </c>
      <c r="D28" s="136">
        <v>34207127</v>
      </c>
      <c r="E28" s="136">
        <v>36082705</v>
      </c>
      <c r="F28" s="85">
        <f t="shared" si="13"/>
        <v>5.080598418705974</v>
      </c>
      <c r="G28" s="86">
        <f t="shared" si="1"/>
        <v>5.483003585773227</v>
      </c>
      <c r="H28" s="87">
        <f t="shared" si="2"/>
        <v>1875578</v>
      </c>
      <c r="J28" s="138">
        <f t="shared" si="3"/>
      </c>
      <c r="K28" s="138">
        <f t="shared" si="4"/>
        <v>34207127</v>
      </c>
      <c r="L28" s="138">
        <f t="shared" si="5"/>
      </c>
      <c r="M28" s="138">
        <f t="shared" si="6"/>
      </c>
      <c r="N28" s="138">
        <f t="shared" si="7"/>
      </c>
      <c r="O28" s="138">
        <f t="shared" si="8"/>
      </c>
      <c r="P28" s="138">
        <f t="shared" si="9"/>
        <v>36082705</v>
      </c>
      <c r="Q28" s="138">
        <f t="shared" si="10"/>
      </c>
      <c r="R28" s="138">
        <f t="shared" si="11"/>
      </c>
      <c r="S28" s="138">
        <f t="shared" si="12"/>
      </c>
    </row>
    <row r="29" spans="1:19" ht="13.5">
      <c r="A29" s="29">
        <v>1</v>
      </c>
      <c r="B29" s="84">
        <v>208</v>
      </c>
      <c r="C29" s="84" t="s">
        <v>24</v>
      </c>
      <c r="D29" s="136">
        <v>656788</v>
      </c>
      <c r="E29" s="136">
        <v>661622</v>
      </c>
      <c r="F29" s="85">
        <f t="shared" si="13"/>
        <v>0.09315919321960711</v>
      </c>
      <c r="G29" s="86">
        <f t="shared" si="1"/>
        <v>0.7360061389672268</v>
      </c>
      <c r="H29" s="87">
        <f t="shared" si="2"/>
        <v>4834</v>
      </c>
      <c r="J29" s="138">
        <f t="shared" si="3"/>
        <v>656788</v>
      </c>
      <c r="K29" s="138">
        <f t="shared" si="4"/>
      </c>
      <c r="L29" s="138">
        <f t="shared" si="5"/>
      </c>
      <c r="M29" s="138">
        <f t="shared" si="6"/>
      </c>
      <c r="N29" s="138">
        <f t="shared" si="7"/>
      </c>
      <c r="O29" s="138">
        <f t="shared" si="8"/>
        <v>661622</v>
      </c>
      <c r="P29" s="138">
        <f t="shared" si="9"/>
      </c>
      <c r="Q29" s="138">
        <f t="shared" si="10"/>
      </c>
      <c r="R29" s="138">
        <f t="shared" si="11"/>
      </c>
      <c r="S29" s="138">
        <f t="shared" si="12"/>
      </c>
    </row>
    <row r="30" spans="1:19" ht="13.5">
      <c r="A30" s="29">
        <v>4</v>
      </c>
      <c r="B30" s="84">
        <v>209</v>
      </c>
      <c r="C30" s="84" t="s">
        <v>25</v>
      </c>
      <c r="D30" s="136">
        <v>13221908</v>
      </c>
      <c r="E30" s="136">
        <v>13684109</v>
      </c>
      <c r="F30" s="85">
        <f t="shared" si="13"/>
        <v>1.926780781729091</v>
      </c>
      <c r="G30" s="86">
        <f t="shared" si="1"/>
        <v>3.495720889904841</v>
      </c>
      <c r="H30" s="87">
        <f t="shared" si="2"/>
        <v>462201</v>
      </c>
      <c r="J30" s="138">
        <f t="shared" si="3"/>
      </c>
      <c r="K30" s="138">
        <f t="shared" si="4"/>
      </c>
      <c r="L30" s="138">
        <f t="shared" si="5"/>
      </c>
      <c r="M30" s="138">
        <f t="shared" si="6"/>
        <v>13221908</v>
      </c>
      <c r="N30" s="138">
        <f t="shared" si="7"/>
      </c>
      <c r="O30" s="138">
        <f t="shared" si="8"/>
      </c>
      <c r="P30" s="138">
        <f t="shared" si="9"/>
      </c>
      <c r="Q30" s="138">
        <f t="shared" si="10"/>
      </c>
      <c r="R30" s="138">
        <f t="shared" si="11"/>
        <v>13684109</v>
      </c>
      <c r="S30" s="138">
        <f t="shared" si="12"/>
      </c>
    </row>
    <row r="31" spans="1:19" ht="13.5">
      <c r="A31" s="29">
        <v>2</v>
      </c>
      <c r="B31" s="84">
        <v>210</v>
      </c>
      <c r="C31" s="84" t="s">
        <v>26</v>
      </c>
      <c r="D31" s="136">
        <v>49621146</v>
      </c>
      <c r="E31" s="136">
        <v>46267640</v>
      </c>
      <c r="F31" s="85">
        <f t="shared" si="13"/>
        <v>6.514680610038999</v>
      </c>
      <c r="G31" s="86">
        <f t="shared" si="1"/>
        <v>-6.75821957034205</v>
      </c>
      <c r="H31" s="87">
        <f t="shared" si="2"/>
        <v>-3353506</v>
      </c>
      <c r="J31" s="138">
        <f t="shared" si="3"/>
      </c>
      <c r="K31" s="138">
        <f t="shared" si="4"/>
        <v>49621146</v>
      </c>
      <c r="L31" s="138">
        <f t="shared" si="5"/>
      </c>
      <c r="M31" s="138">
        <f t="shared" si="6"/>
      </c>
      <c r="N31" s="138">
        <f t="shared" si="7"/>
      </c>
      <c r="O31" s="138">
        <f t="shared" si="8"/>
      </c>
      <c r="P31" s="138">
        <f t="shared" si="9"/>
        <v>46267640</v>
      </c>
      <c r="Q31" s="138">
        <f t="shared" si="10"/>
      </c>
      <c r="R31" s="138">
        <f t="shared" si="11"/>
      </c>
      <c r="S31" s="138">
        <f t="shared" si="12"/>
      </c>
    </row>
    <row r="32" spans="1:19" ht="13.5">
      <c r="A32" s="29">
        <v>4</v>
      </c>
      <c r="B32" s="84">
        <v>211</v>
      </c>
      <c r="C32" s="84" t="s">
        <v>27</v>
      </c>
      <c r="D32" s="136">
        <v>88190889</v>
      </c>
      <c r="E32" s="136">
        <v>77066884</v>
      </c>
      <c r="F32" s="85">
        <f t="shared" si="13"/>
        <v>10.851345235480453</v>
      </c>
      <c r="G32" s="86">
        <f t="shared" si="1"/>
        <v>-12.613553538393296</v>
      </c>
      <c r="H32" s="87">
        <f t="shared" si="2"/>
        <v>-11124005</v>
      </c>
      <c r="J32" s="138">
        <f t="shared" si="3"/>
      </c>
      <c r="K32" s="138">
        <f t="shared" si="4"/>
      </c>
      <c r="L32" s="138">
        <f t="shared" si="5"/>
      </c>
      <c r="M32" s="138">
        <f t="shared" si="6"/>
        <v>88190889</v>
      </c>
      <c r="N32" s="138">
        <f t="shared" si="7"/>
      </c>
      <c r="O32" s="138">
        <f t="shared" si="8"/>
      </c>
      <c r="P32" s="138">
        <f t="shared" si="9"/>
      </c>
      <c r="Q32" s="138">
        <f t="shared" si="10"/>
      </c>
      <c r="R32" s="138">
        <f t="shared" si="11"/>
        <v>77066884</v>
      </c>
      <c r="S32" s="138">
        <f t="shared" si="12"/>
      </c>
    </row>
    <row r="33" spans="1:19" ht="13.5">
      <c r="A33" s="29">
        <v>4</v>
      </c>
      <c r="B33" s="84">
        <v>212</v>
      </c>
      <c r="C33" s="84" t="s">
        <v>28</v>
      </c>
      <c r="D33" s="136">
        <v>11271850</v>
      </c>
      <c r="E33" s="136">
        <v>12907760</v>
      </c>
      <c r="F33" s="85">
        <f t="shared" si="13"/>
        <v>1.8174675386736172</v>
      </c>
      <c r="G33" s="86">
        <f t="shared" si="1"/>
        <v>14.51323429605611</v>
      </c>
      <c r="H33" s="87">
        <f t="shared" si="2"/>
        <v>1635910</v>
      </c>
      <c r="J33" s="138">
        <f t="shared" si="3"/>
      </c>
      <c r="K33" s="138">
        <f t="shared" si="4"/>
      </c>
      <c r="L33" s="138">
        <f t="shared" si="5"/>
      </c>
      <c r="M33" s="138">
        <f t="shared" si="6"/>
        <v>11271850</v>
      </c>
      <c r="N33" s="138">
        <f t="shared" si="7"/>
      </c>
      <c r="O33" s="138">
        <f t="shared" si="8"/>
      </c>
      <c r="P33" s="138">
        <f t="shared" si="9"/>
      </c>
      <c r="Q33" s="138">
        <f t="shared" si="10"/>
      </c>
      <c r="R33" s="138">
        <f t="shared" si="11"/>
        <v>12907760</v>
      </c>
      <c r="S33" s="138">
        <f t="shared" si="12"/>
      </c>
    </row>
    <row r="34" spans="1:19" ht="13.5">
      <c r="A34" s="29">
        <v>4</v>
      </c>
      <c r="B34" s="84">
        <v>213</v>
      </c>
      <c r="C34" s="84" t="s">
        <v>29</v>
      </c>
      <c r="D34" s="136">
        <v>55762311</v>
      </c>
      <c r="E34" s="136">
        <v>59285769</v>
      </c>
      <c r="F34" s="85">
        <f t="shared" si="13"/>
        <v>8.34768857360244</v>
      </c>
      <c r="G34" s="86">
        <f t="shared" si="1"/>
        <v>6.31870870631599</v>
      </c>
      <c r="H34" s="87">
        <f t="shared" si="2"/>
        <v>3523458</v>
      </c>
      <c r="J34" s="138">
        <f t="shared" si="3"/>
      </c>
      <c r="K34" s="138">
        <f t="shared" si="4"/>
      </c>
      <c r="L34" s="138">
        <f t="shared" si="5"/>
      </c>
      <c r="M34" s="138">
        <f t="shared" si="6"/>
        <v>55762311</v>
      </c>
      <c r="N34" s="138">
        <f t="shared" si="7"/>
      </c>
      <c r="O34" s="138">
        <f t="shared" si="8"/>
      </c>
      <c r="P34" s="138">
        <f t="shared" si="9"/>
      </c>
      <c r="Q34" s="138">
        <f t="shared" si="10"/>
      </c>
      <c r="R34" s="138">
        <f t="shared" si="11"/>
        <v>59285769</v>
      </c>
      <c r="S34" s="138">
        <f t="shared" si="12"/>
      </c>
    </row>
    <row r="35" spans="1:19" ht="13.5">
      <c r="A35" s="29">
        <v>4</v>
      </c>
      <c r="B35" s="84">
        <v>214</v>
      </c>
      <c r="C35" s="84" t="s">
        <v>30</v>
      </c>
      <c r="D35" s="136">
        <v>16998595</v>
      </c>
      <c r="E35" s="136">
        <v>16812154</v>
      </c>
      <c r="F35" s="85">
        <f t="shared" si="13"/>
        <v>2.3672228295367908</v>
      </c>
      <c r="G35" s="86">
        <f t="shared" si="1"/>
        <v>-1.0968024121993603</v>
      </c>
      <c r="H35" s="87">
        <f t="shared" si="2"/>
        <v>-186441</v>
      </c>
      <c r="J35" s="138">
        <f t="shared" si="3"/>
      </c>
      <c r="K35" s="138">
        <f t="shared" si="4"/>
      </c>
      <c r="L35" s="138">
        <f t="shared" si="5"/>
      </c>
      <c r="M35" s="138">
        <f t="shared" si="6"/>
        <v>16998595</v>
      </c>
      <c r="N35" s="138">
        <f t="shared" si="7"/>
      </c>
      <c r="O35" s="138">
        <f t="shared" si="8"/>
      </c>
      <c r="P35" s="138">
        <f t="shared" si="9"/>
      </c>
      <c r="Q35" s="138">
        <f t="shared" si="10"/>
      </c>
      <c r="R35" s="138">
        <f t="shared" si="11"/>
        <v>16812154</v>
      </c>
      <c r="S35" s="138">
        <f t="shared" si="12"/>
      </c>
    </row>
    <row r="36" spans="1:19" ht="13.5">
      <c r="A36" s="29">
        <v>2</v>
      </c>
      <c r="B36" s="84">
        <v>215</v>
      </c>
      <c r="C36" s="84" t="s">
        <v>31</v>
      </c>
      <c r="D36" s="136">
        <v>12084337</v>
      </c>
      <c r="E36" s="136">
        <v>14962873</v>
      </c>
      <c r="F36" s="85">
        <f t="shared" si="13"/>
        <v>2.106836194877804</v>
      </c>
      <c r="G36" s="86">
        <f t="shared" si="1"/>
        <v>23.820388325813813</v>
      </c>
      <c r="H36" s="87">
        <f t="shared" si="2"/>
        <v>2878536</v>
      </c>
      <c r="J36" s="138">
        <f t="shared" si="3"/>
      </c>
      <c r="K36" s="138">
        <f t="shared" si="4"/>
        <v>12084337</v>
      </c>
      <c r="L36" s="138">
        <f t="shared" si="5"/>
      </c>
      <c r="M36" s="138">
        <f t="shared" si="6"/>
      </c>
      <c r="N36" s="138">
        <f t="shared" si="7"/>
      </c>
      <c r="O36" s="138">
        <f t="shared" si="8"/>
      </c>
      <c r="P36" s="138">
        <f t="shared" si="9"/>
        <v>14962873</v>
      </c>
      <c r="Q36" s="138">
        <f t="shared" si="10"/>
      </c>
      <c r="R36" s="138">
        <f t="shared" si="11"/>
      </c>
      <c r="S36" s="138">
        <f t="shared" si="12"/>
      </c>
    </row>
    <row r="37" spans="1:19" ht="13.5">
      <c r="A37" s="29">
        <v>4</v>
      </c>
      <c r="B37" s="84">
        <v>216</v>
      </c>
      <c r="C37" s="84" t="s">
        <v>32</v>
      </c>
      <c r="D37" s="136">
        <v>22313525</v>
      </c>
      <c r="E37" s="136">
        <v>19374132</v>
      </c>
      <c r="F37" s="85">
        <f t="shared" si="13"/>
        <v>2.727960234771778</v>
      </c>
      <c r="G37" s="86">
        <f t="shared" si="1"/>
        <v>-13.173144987177054</v>
      </c>
      <c r="H37" s="87">
        <f t="shared" si="2"/>
        <v>-2939393</v>
      </c>
      <c r="J37" s="138">
        <f t="shared" si="3"/>
      </c>
      <c r="K37" s="138">
        <f t="shared" si="4"/>
      </c>
      <c r="L37" s="138">
        <f t="shared" si="5"/>
      </c>
      <c r="M37" s="138">
        <f t="shared" si="6"/>
        <v>22313525</v>
      </c>
      <c r="N37" s="138">
        <f t="shared" si="7"/>
      </c>
      <c r="O37" s="138">
        <f t="shared" si="8"/>
      </c>
      <c r="P37" s="138">
        <f t="shared" si="9"/>
      </c>
      <c r="Q37" s="138">
        <f t="shared" si="10"/>
      </c>
      <c r="R37" s="138">
        <f t="shared" si="11"/>
        <v>19374132</v>
      </c>
      <c r="S37" s="138">
        <f t="shared" si="12"/>
      </c>
    </row>
    <row r="38" spans="1:19" ht="13.5">
      <c r="A38" s="29">
        <v>1</v>
      </c>
      <c r="B38" s="84">
        <v>219</v>
      </c>
      <c r="C38" s="84" t="s">
        <v>33</v>
      </c>
      <c r="D38" s="136">
        <v>142142</v>
      </c>
      <c r="E38" s="136">
        <v>160656</v>
      </c>
      <c r="F38" s="85">
        <f t="shared" si="13"/>
        <v>0.02262104849277866</v>
      </c>
      <c r="G38" s="86">
        <f t="shared" si="1"/>
        <v>13.025003165848226</v>
      </c>
      <c r="H38" s="87">
        <f t="shared" si="2"/>
        <v>18514</v>
      </c>
      <c r="J38" s="138">
        <f t="shared" si="3"/>
        <v>142142</v>
      </c>
      <c r="K38" s="138">
        <f t="shared" si="4"/>
      </c>
      <c r="L38" s="138">
        <f t="shared" si="5"/>
      </c>
      <c r="M38" s="138">
        <f t="shared" si="6"/>
      </c>
      <c r="N38" s="138">
        <f t="shared" si="7"/>
      </c>
      <c r="O38" s="138">
        <f t="shared" si="8"/>
        <v>160656</v>
      </c>
      <c r="P38" s="138">
        <f t="shared" si="9"/>
      </c>
      <c r="Q38" s="138">
        <f t="shared" si="10"/>
      </c>
      <c r="R38" s="138">
        <f t="shared" si="11"/>
      </c>
      <c r="S38" s="138">
        <f t="shared" si="12"/>
      </c>
    </row>
    <row r="39" spans="1:19" ht="13.5">
      <c r="A39" s="29">
        <v>2</v>
      </c>
      <c r="B39" s="84">
        <v>220</v>
      </c>
      <c r="C39" s="84" t="s">
        <v>34</v>
      </c>
      <c r="D39" s="136">
        <v>16315105</v>
      </c>
      <c r="E39" s="136">
        <v>14077002</v>
      </c>
      <c r="F39" s="85">
        <f>E39/E$8*100</f>
        <v>1.9821017881370264</v>
      </c>
      <c r="G39" s="86">
        <f>(E39/D39-1)*100</f>
        <v>-13.71798097529866</v>
      </c>
      <c r="H39" s="87">
        <f t="shared" si="2"/>
        <v>-2238103</v>
      </c>
      <c r="J39" s="138">
        <f t="shared" si="3"/>
      </c>
      <c r="K39" s="138">
        <f t="shared" si="4"/>
        <v>16315105</v>
      </c>
      <c r="L39" s="138">
        <f t="shared" si="5"/>
      </c>
      <c r="M39" s="138">
        <f t="shared" si="6"/>
      </c>
      <c r="N39" s="138">
        <f t="shared" si="7"/>
      </c>
      <c r="O39" s="138">
        <f t="shared" si="8"/>
      </c>
      <c r="P39" s="138">
        <f t="shared" si="9"/>
        <v>14077002</v>
      </c>
      <c r="Q39" s="138">
        <f t="shared" si="10"/>
      </c>
      <c r="R39" s="138">
        <f t="shared" si="11"/>
      </c>
      <c r="S39" s="138">
        <f t="shared" si="12"/>
      </c>
    </row>
    <row r="40" spans="1:19" ht="13.5">
      <c r="A40" s="29">
        <v>5</v>
      </c>
      <c r="B40" s="84">
        <v>221</v>
      </c>
      <c r="C40" s="84" t="s">
        <v>35</v>
      </c>
      <c r="D40" s="136">
        <v>42356562</v>
      </c>
      <c r="E40" s="136">
        <v>53483276</v>
      </c>
      <c r="F40" s="85">
        <f>E40/E$8*100</f>
        <v>7.530672865928848</v>
      </c>
      <c r="G40" s="86">
        <f>(E40/D40-1)*100</f>
        <v>26.269162261091928</v>
      </c>
      <c r="H40" s="87">
        <f t="shared" si="2"/>
        <v>11126714</v>
      </c>
      <c r="J40" s="138">
        <f t="shared" si="3"/>
      </c>
      <c r="K40" s="138">
        <f t="shared" si="4"/>
      </c>
      <c r="L40" s="138">
        <f t="shared" si="5"/>
      </c>
      <c r="M40" s="138">
        <f t="shared" si="6"/>
      </c>
      <c r="N40" s="138">
        <f t="shared" si="7"/>
        <v>42356562</v>
      </c>
      <c r="O40" s="138">
        <f t="shared" si="8"/>
      </c>
      <c r="P40" s="138">
        <f t="shared" si="9"/>
      </c>
      <c r="Q40" s="138">
        <f t="shared" si="10"/>
      </c>
      <c r="R40" s="138">
        <f t="shared" si="11"/>
      </c>
      <c r="S40" s="138">
        <f t="shared" si="12"/>
        <v>53483276</v>
      </c>
    </row>
    <row r="41" spans="1:19" ht="13.5">
      <c r="A41" s="29">
        <v>1</v>
      </c>
      <c r="B41" s="84">
        <v>222</v>
      </c>
      <c r="C41" s="88" t="s">
        <v>99</v>
      </c>
      <c r="D41" s="136">
        <v>1026923</v>
      </c>
      <c r="E41" s="136">
        <v>1092141</v>
      </c>
      <c r="F41" s="85">
        <f>E41/E$8*100</f>
        <v>0.15377810054994384</v>
      </c>
      <c r="G41" s="86">
        <f>(E41/D41-1)*100</f>
        <v>6.3508169551173665</v>
      </c>
      <c r="H41" s="87">
        <f t="shared" si="2"/>
        <v>65218</v>
      </c>
      <c r="J41" s="138">
        <f t="shared" si="3"/>
        <v>1026923</v>
      </c>
      <c r="K41" s="138">
        <f t="shared" si="4"/>
      </c>
      <c r="L41" s="138">
        <f t="shared" si="5"/>
      </c>
      <c r="M41" s="138">
        <f t="shared" si="6"/>
      </c>
      <c r="N41" s="138">
        <f t="shared" si="7"/>
      </c>
      <c r="O41" s="138">
        <f t="shared" si="8"/>
        <v>1092141</v>
      </c>
      <c r="P41" s="138">
        <f t="shared" si="9"/>
      </c>
      <c r="Q41" s="138">
        <f t="shared" si="10"/>
      </c>
      <c r="R41" s="138">
        <f t="shared" si="11"/>
      </c>
      <c r="S41" s="138">
        <f t="shared" si="12"/>
      </c>
    </row>
    <row r="42" spans="1:19" ht="13.5">
      <c r="A42" s="29">
        <v>4</v>
      </c>
      <c r="B42" s="84">
        <v>223</v>
      </c>
      <c r="C42" s="88" t="s">
        <v>100</v>
      </c>
      <c r="D42" s="136">
        <v>3845778</v>
      </c>
      <c r="E42" s="136">
        <v>4257173</v>
      </c>
      <c r="F42" s="85">
        <f t="shared" si="13"/>
        <v>0.5994280753606961</v>
      </c>
      <c r="G42" s="86">
        <f aca="true" t="shared" si="14" ref="G42:G47">(E42/D42-1)*100</f>
        <v>10.69731534165519</v>
      </c>
      <c r="H42" s="87">
        <f t="shared" si="2"/>
        <v>411395</v>
      </c>
      <c r="J42" s="138">
        <f t="shared" si="3"/>
      </c>
      <c r="K42" s="138">
        <f t="shared" si="4"/>
      </c>
      <c r="L42" s="138">
        <f t="shared" si="5"/>
      </c>
      <c r="M42" s="138">
        <f t="shared" si="6"/>
        <v>3845778</v>
      </c>
      <c r="N42" s="138">
        <f t="shared" si="7"/>
      </c>
      <c r="O42" s="138">
        <f t="shared" si="8"/>
      </c>
      <c r="P42" s="138">
        <f t="shared" si="9"/>
      </c>
      <c r="Q42" s="138">
        <f t="shared" si="10"/>
      </c>
      <c r="R42" s="138">
        <f t="shared" si="11"/>
        <v>4257173</v>
      </c>
      <c r="S42" s="138">
        <f t="shared" si="12"/>
      </c>
    </row>
    <row r="43" spans="1:19" ht="13.5">
      <c r="A43" s="29">
        <v>4</v>
      </c>
      <c r="B43" s="84">
        <v>224</v>
      </c>
      <c r="C43" s="88" t="s">
        <v>101</v>
      </c>
      <c r="D43" s="136">
        <v>8890564</v>
      </c>
      <c r="E43" s="136">
        <v>9231196</v>
      </c>
      <c r="F43" s="85">
        <f t="shared" si="13"/>
        <v>1.299791681371031</v>
      </c>
      <c r="G43" s="86">
        <f t="shared" si="14"/>
        <v>3.831387974936118</v>
      </c>
      <c r="H43" s="87">
        <f t="shared" si="2"/>
        <v>340632</v>
      </c>
      <c r="J43" s="138">
        <f t="shared" si="3"/>
      </c>
      <c r="K43" s="138">
        <f t="shared" si="4"/>
      </c>
      <c r="L43" s="138">
        <f t="shared" si="5"/>
      </c>
      <c r="M43" s="138">
        <f t="shared" si="6"/>
        <v>8890564</v>
      </c>
      <c r="N43" s="138">
        <f t="shared" si="7"/>
      </c>
      <c r="O43" s="138">
        <f t="shared" si="8"/>
      </c>
      <c r="P43" s="138">
        <f t="shared" si="9"/>
      </c>
      <c r="Q43" s="138">
        <f t="shared" si="10"/>
      </c>
      <c r="R43" s="138">
        <f t="shared" si="11"/>
        <v>9231196</v>
      </c>
      <c r="S43" s="138">
        <f t="shared" si="12"/>
      </c>
    </row>
    <row r="44" spans="1:19" ht="13.5">
      <c r="A44" s="29">
        <v>1</v>
      </c>
      <c r="B44" s="84">
        <v>225</v>
      </c>
      <c r="C44" s="88" t="s">
        <v>102</v>
      </c>
      <c r="D44" s="136">
        <v>7010046</v>
      </c>
      <c r="E44" s="136">
        <v>6832756</v>
      </c>
      <c r="F44" s="85">
        <f t="shared" si="13"/>
        <v>0.9620811224935535</v>
      </c>
      <c r="G44" s="86">
        <f t="shared" si="14"/>
        <v>-2.529084687889349</v>
      </c>
      <c r="H44" s="87">
        <f t="shared" si="2"/>
        <v>-177290</v>
      </c>
      <c r="J44" s="138">
        <f t="shared" si="3"/>
        <v>7010046</v>
      </c>
      <c r="K44" s="138">
        <f t="shared" si="4"/>
      </c>
      <c r="L44" s="138">
        <f t="shared" si="5"/>
      </c>
      <c r="M44" s="138">
        <f t="shared" si="6"/>
      </c>
      <c r="N44" s="138">
        <f t="shared" si="7"/>
      </c>
      <c r="O44" s="138">
        <f t="shared" si="8"/>
        <v>6832756</v>
      </c>
      <c r="P44" s="138">
        <f t="shared" si="9"/>
      </c>
      <c r="Q44" s="138">
        <f t="shared" si="10"/>
      </c>
      <c r="R44" s="138">
        <f t="shared" si="11"/>
      </c>
      <c r="S44" s="138">
        <f t="shared" si="12"/>
      </c>
    </row>
    <row r="45" spans="1:19" ht="13.5">
      <c r="A45" s="29">
        <v>4</v>
      </c>
      <c r="B45" s="84">
        <v>226</v>
      </c>
      <c r="C45" s="88" t="s">
        <v>103</v>
      </c>
      <c r="D45" s="136">
        <v>27163132</v>
      </c>
      <c r="E45" s="136">
        <v>29398488</v>
      </c>
      <c r="F45" s="85">
        <f t="shared" si="13"/>
        <v>4.139432219539708</v>
      </c>
      <c r="G45" s="86">
        <f t="shared" si="14"/>
        <v>8.22937502199672</v>
      </c>
      <c r="H45" s="87">
        <f t="shared" si="2"/>
        <v>2235356</v>
      </c>
      <c r="J45" s="138">
        <f t="shared" si="3"/>
      </c>
      <c r="K45" s="138">
        <f t="shared" si="4"/>
      </c>
      <c r="L45" s="138">
        <f t="shared" si="5"/>
      </c>
      <c r="M45" s="138">
        <f t="shared" si="6"/>
        <v>27163132</v>
      </c>
      <c r="N45" s="138">
        <f t="shared" si="7"/>
      </c>
      <c r="O45" s="138">
        <f t="shared" si="8"/>
      </c>
      <c r="P45" s="138">
        <f t="shared" si="9"/>
      </c>
      <c r="Q45" s="138">
        <f t="shared" si="10"/>
      </c>
      <c r="R45" s="138">
        <f t="shared" si="11"/>
        <v>29398488</v>
      </c>
      <c r="S45" s="138">
        <f t="shared" si="12"/>
      </c>
    </row>
    <row r="46" spans="1:19" ht="13.5">
      <c r="A46" s="29">
        <v>1</v>
      </c>
      <c r="B46" s="84">
        <v>301</v>
      </c>
      <c r="C46" s="84" t="s">
        <v>36</v>
      </c>
      <c r="D46" s="136">
        <v>30039</v>
      </c>
      <c r="E46" s="136">
        <v>34367</v>
      </c>
      <c r="F46" s="85">
        <f t="shared" si="13"/>
        <v>0.004839019853297257</v>
      </c>
      <c r="G46" s="86">
        <f t="shared" si="14"/>
        <v>14.40793634941242</v>
      </c>
      <c r="H46" s="87">
        <f t="shared" si="2"/>
        <v>4328</v>
      </c>
      <c r="J46" s="138">
        <f t="shared" si="3"/>
        <v>30039</v>
      </c>
      <c r="K46" s="138">
        <f t="shared" si="4"/>
      </c>
      <c r="L46" s="138">
        <f t="shared" si="5"/>
      </c>
      <c r="M46" s="138">
        <f t="shared" si="6"/>
      </c>
      <c r="N46" s="138">
        <f t="shared" si="7"/>
      </c>
      <c r="O46" s="138">
        <f t="shared" si="8"/>
        <v>34367</v>
      </c>
      <c r="P46" s="138">
        <f t="shared" si="9"/>
      </c>
      <c r="Q46" s="138">
        <f t="shared" si="10"/>
      </c>
      <c r="R46" s="138">
        <f t="shared" si="11"/>
      </c>
      <c r="S46" s="138">
        <f t="shared" si="12"/>
      </c>
    </row>
    <row r="47" spans="1:19" ht="13.5">
      <c r="A47" s="29">
        <v>1</v>
      </c>
      <c r="B47" s="84">
        <v>302</v>
      </c>
      <c r="C47" s="84" t="s">
        <v>37</v>
      </c>
      <c r="D47" s="136">
        <v>88953</v>
      </c>
      <c r="E47" s="136">
        <v>93094</v>
      </c>
      <c r="F47" s="85">
        <f t="shared" si="13"/>
        <v>0.013108031373784584</v>
      </c>
      <c r="G47" s="86">
        <f t="shared" si="14"/>
        <v>4.655267388396123</v>
      </c>
      <c r="H47" s="87">
        <f t="shared" si="2"/>
        <v>4141</v>
      </c>
      <c r="J47" s="138">
        <f t="shared" si="3"/>
        <v>88953</v>
      </c>
      <c r="K47" s="138">
        <f t="shared" si="4"/>
      </c>
      <c r="L47" s="138">
        <f t="shared" si="5"/>
      </c>
      <c r="M47" s="138">
        <f t="shared" si="6"/>
      </c>
      <c r="N47" s="138">
        <f t="shared" si="7"/>
      </c>
      <c r="O47" s="138">
        <f t="shared" si="8"/>
        <v>93094</v>
      </c>
      <c r="P47" s="138">
        <f t="shared" si="9"/>
      </c>
      <c r="Q47" s="138">
        <f t="shared" si="10"/>
      </c>
      <c r="R47" s="138">
        <f t="shared" si="11"/>
      </c>
      <c r="S47" s="138">
        <f t="shared" si="12"/>
      </c>
    </row>
    <row r="48" spans="1:19" ht="13.5">
      <c r="A48" s="29">
        <v>1</v>
      </c>
      <c r="B48" s="84">
        <v>304</v>
      </c>
      <c r="C48" s="84" t="s">
        <v>38</v>
      </c>
      <c r="D48" s="136">
        <v>82533</v>
      </c>
      <c r="E48" s="136">
        <v>112740</v>
      </c>
      <c r="F48" s="85">
        <f t="shared" si="13"/>
        <v>0.015874271779926463</v>
      </c>
      <c r="G48" s="86">
        <f>(E48/D48-1)*100</f>
        <v>36.599905492348505</v>
      </c>
      <c r="H48" s="87">
        <f t="shared" si="2"/>
        <v>30207</v>
      </c>
      <c r="J48" s="138">
        <f t="shared" si="3"/>
        <v>82533</v>
      </c>
      <c r="K48" s="138">
        <f t="shared" si="4"/>
      </c>
      <c r="L48" s="138">
        <f t="shared" si="5"/>
      </c>
      <c r="M48" s="138">
        <f t="shared" si="6"/>
      </c>
      <c r="N48" s="138">
        <f t="shared" si="7"/>
      </c>
      <c r="O48" s="138">
        <f t="shared" si="8"/>
        <v>112740</v>
      </c>
      <c r="P48" s="138">
        <f t="shared" si="9"/>
      </c>
      <c r="Q48" s="138">
        <f t="shared" si="10"/>
      </c>
      <c r="R48" s="138">
        <f t="shared" si="11"/>
      </c>
      <c r="S48" s="138">
        <f t="shared" si="12"/>
      </c>
    </row>
    <row r="49" spans="1:19" ht="13.5">
      <c r="A49" s="29">
        <v>1</v>
      </c>
      <c r="B49" s="84">
        <v>305</v>
      </c>
      <c r="C49" s="84" t="s">
        <v>39</v>
      </c>
      <c r="D49" s="136">
        <v>67275</v>
      </c>
      <c r="E49" s="136">
        <v>69375</v>
      </c>
      <c r="F49" s="85">
        <f t="shared" si="13"/>
        <v>0.009768295234454482</v>
      </c>
      <c r="G49" s="86">
        <f>(E49/D49-1)*100</f>
        <v>3.121516164994431</v>
      </c>
      <c r="H49" s="87">
        <f t="shared" si="2"/>
        <v>2100</v>
      </c>
      <c r="J49" s="138">
        <f t="shared" si="3"/>
        <v>67275</v>
      </c>
      <c r="K49" s="138">
        <f t="shared" si="4"/>
      </c>
      <c r="L49" s="138">
        <f t="shared" si="5"/>
      </c>
      <c r="M49" s="138">
        <f t="shared" si="6"/>
      </c>
      <c r="N49" s="138">
        <f t="shared" si="7"/>
      </c>
      <c r="O49" s="138">
        <f t="shared" si="8"/>
        <v>69375</v>
      </c>
      <c r="P49" s="138">
        <f t="shared" si="9"/>
      </c>
      <c r="Q49" s="138">
        <f t="shared" si="10"/>
      </c>
      <c r="R49" s="138">
        <f t="shared" si="11"/>
      </c>
      <c r="S49" s="138">
        <f t="shared" si="12"/>
      </c>
    </row>
    <row r="50" spans="1:19" ht="13.5">
      <c r="A50" s="29">
        <v>1</v>
      </c>
      <c r="B50" s="84">
        <v>306</v>
      </c>
      <c r="C50" s="84" t="s">
        <v>40</v>
      </c>
      <c r="D50" s="136">
        <v>260618</v>
      </c>
      <c r="E50" s="136">
        <v>245651</v>
      </c>
      <c r="F50" s="85">
        <f t="shared" si="13"/>
        <v>0.034588706200201484</v>
      </c>
      <c r="G50" s="86">
        <f>(E50/D50-1)*100</f>
        <v>-5.742888058384299</v>
      </c>
      <c r="H50" s="87">
        <f t="shared" si="2"/>
        <v>-14967</v>
      </c>
      <c r="J50" s="138">
        <f t="shared" si="3"/>
        <v>260618</v>
      </c>
      <c r="K50" s="138">
        <f t="shared" si="4"/>
      </c>
      <c r="L50" s="138">
        <f t="shared" si="5"/>
      </c>
      <c r="M50" s="138">
        <f t="shared" si="6"/>
      </c>
      <c r="N50" s="138">
        <f t="shared" si="7"/>
      </c>
      <c r="O50" s="138">
        <f t="shared" si="8"/>
        <v>245651</v>
      </c>
      <c r="P50" s="138">
        <f t="shared" si="9"/>
      </c>
      <c r="Q50" s="138">
        <f t="shared" si="10"/>
      </c>
      <c r="R50" s="138">
        <f t="shared" si="11"/>
      </c>
      <c r="S50" s="138">
        <f t="shared" si="12"/>
      </c>
    </row>
    <row r="51" spans="1:19" ht="13.5">
      <c r="A51" s="29">
        <v>2</v>
      </c>
      <c r="B51" s="84">
        <v>325</v>
      </c>
      <c r="C51" s="84" t="s">
        <v>41</v>
      </c>
      <c r="D51" s="136">
        <v>1574231</v>
      </c>
      <c r="E51" s="136">
        <v>1406919</v>
      </c>
      <c r="F51" s="85">
        <f t="shared" si="13"/>
        <v>0.19810018252920314</v>
      </c>
      <c r="G51" s="86">
        <f>(E51/D51-1)*100</f>
        <v>-10.628173374809668</v>
      </c>
      <c r="H51" s="87">
        <f t="shared" si="2"/>
        <v>-167312</v>
      </c>
      <c r="J51" s="138">
        <f t="shared" si="3"/>
      </c>
      <c r="K51" s="138">
        <f t="shared" si="4"/>
        <v>1574231</v>
      </c>
      <c r="L51" s="138">
        <f t="shared" si="5"/>
      </c>
      <c r="M51" s="138">
        <f t="shared" si="6"/>
      </c>
      <c r="N51" s="138">
        <f t="shared" si="7"/>
      </c>
      <c r="O51" s="138">
        <f t="shared" si="8"/>
      </c>
      <c r="P51" s="138">
        <f t="shared" si="9"/>
        <v>1406919</v>
      </c>
      <c r="Q51" s="138">
        <f t="shared" si="10"/>
      </c>
      <c r="R51" s="138">
        <f t="shared" si="11"/>
      </c>
      <c r="S51" s="138">
        <f t="shared" si="12"/>
      </c>
    </row>
    <row r="52" spans="1:19" ht="13.5">
      <c r="A52" s="29">
        <v>2</v>
      </c>
      <c r="B52" s="84">
        <v>341</v>
      </c>
      <c r="C52" s="84" t="s">
        <v>42</v>
      </c>
      <c r="D52" s="136">
        <v>4319497</v>
      </c>
      <c r="E52" s="136">
        <v>4012549</v>
      </c>
      <c r="F52" s="85">
        <f t="shared" si="13"/>
        <v>0.5649839751310284</v>
      </c>
      <c r="G52" s="86">
        <f>(E52/D52-1)*100</f>
        <v>-7.106105178450173</v>
      </c>
      <c r="H52" s="87">
        <f t="shared" si="2"/>
        <v>-306948</v>
      </c>
      <c r="J52" s="138">
        <f t="shared" si="3"/>
      </c>
      <c r="K52" s="138">
        <f t="shared" si="4"/>
        <v>4319497</v>
      </c>
      <c r="L52" s="138">
        <f t="shared" si="5"/>
      </c>
      <c r="M52" s="138">
        <f t="shared" si="6"/>
      </c>
      <c r="N52" s="138">
        <f t="shared" si="7"/>
      </c>
      <c r="O52" s="138">
        <f t="shared" si="8"/>
      </c>
      <c r="P52" s="138">
        <f t="shared" si="9"/>
        <v>4012549</v>
      </c>
      <c r="Q52" s="138">
        <f t="shared" si="10"/>
      </c>
      <c r="R52" s="138">
        <f t="shared" si="11"/>
      </c>
      <c r="S52" s="138">
        <f t="shared" si="12"/>
      </c>
    </row>
    <row r="53" spans="1:19" ht="13.5">
      <c r="A53" s="29">
        <v>2</v>
      </c>
      <c r="B53" s="84">
        <v>342</v>
      </c>
      <c r="C53" s="84" t="s">
        <v>43</v>
      </c>
      <c r="D53" s="136">
        <v>18206297</v>
      </c>
      <c r="E53" s="136">
        <v>18906325</v>
      </c>
      <c r="F53" s="85">
        <f t="shared" si="13"/>
        <v>2.6620910183574433</v>
      </c>
      <c r="G53" s="86">
        <f aca="true" t="shared" si="15" ref="G53:G64">(E53/D53-1)*100</f>
        <v>3.8449773723893355</v>
      </c>
      <c r="H53" s="87">
        <f t="shared" si="2"/>
        <v>700028</v>
      </c>
      <c r="J53" s="138">
        <f t="shared" si="3"/>
      </c>
      <c r="K53" s="138">
        <f t="shared" si="4"/>
        <v>18206297</v>
      </c>
      <c r="L53" s="138">
        <f t="shared" si="5"/>
      </c>
      <c r="M53" s="138">
        <f t="shared" si="6"/>
      </c>
      <c r="N53" s="138">
        <f t="shared" si="7"/>
      </c>
      <c r="O53" s="138">
        <f t="shared" si="8"/>
      </c>
      <c r="P53" s="138">
        <f t="shared" si="9"/>
        <v>18906325</v>
      </c>
      <c r="Q53" s="138">
        <f t="shared" si="10"/>
      </c>
      <c r="R53" s="138">
        <f t="shared" si="11"/>
      </c>
      <c r="S53" s="138">
        <f t="shared" si="12"/>
      </c>
    </row>
    <row r="54" spans="1:19" ht="13.5">
      <c r="A54" s="29">
        <v>2</v>
      </c>
      <c r="B54" s="84">
        <v>344</v>
      </c>
      <c r="C54" s="84" t="s">
        <v>44</v>
      </c>
      <c r="D54" s="136">
        <v>7240892</v>
      </c>
      <c r="E54" s="136">
        <v>8864657</v>
      </c>
      <c r="F54" s="85">
        <f t="shared" si="13"/>
        <v>1.2481814303160155</v>
      </c>
      <c r="G54" s="86">
        <f t="shared" si="15"/>
        <v>22.424930519610008</v>
      </c>
      <c r="H54" s="87">
        <f t="shared" si="2"/>
        <v>1623765</v>
      </c>
      <c r="J54" s="138">
        <f t="shared" si="3"/>
      </c>
      <c r="K54" s="138">
        <f t="shared" si="4"/>
        <v>7240892</v>
      </c>
      <c r="L54" s="138">
        <f t="shared" si="5"/>
      </c>
      <c r="M54" s="138">
        <f t="shared" si="6"/>
      </c>
      <c r="N54" s="138">
        <f t="shared" si="7"/>
      </c>
      <c r="O54" s="138">
        <f t="shared" si="8"/>
      </c>
      <c r="P54" s="138">
        <f t="shared" si="9"/>
        <v>8864657</v>
      </c>
      <c r="Q54" s="138">
        <f t="shared" si="10"/>
      </c>
      <c r="R54" s="138">
        <f t="shared" si="11"/>
      </c>
      <c r="S54" s="138">
        <f t="shared" si="12"/>
      </c>
    </row>
    <row r="55" spans="1:19" ht="13.5">
      <c r="A55" s="29">
        <v>2</v>
      </c>
      <c r="B55" s="84">
        <v>361</v>
      </c>
      <c r="C55" s="84" t="s">
        <v>45</v>
      </c>
      <c r="D55" s="136">
        <v>1723358</v>
      </c>
      <c r="E55" s="136">
        <v>1660514</v>
      </c>
      <c r="F55" s="85">
        <f t="shared" si="13"/>
        <v>0.23380743773614346</v>
      </c>
      <c r="G55" s="86">
        <f t="shared" si="15"/>
        <v>-3.6466015766892346</v>
      </c>
      <c r="H55" s="87">
        <f t="shared" si="2"/>
        <v>-62844</v>
      </c>
      <c r="J55" s="138">
        <f t="shared" si="3"/>
      </c>
      <c r="K55" s="138">
        <f t="shared" si="4"/>
        <v>1723358</v>
      </c>
      <c r="L55" s="138">
        <f t="shared" si="5"/>
      </c>
      <c r="M55" s="138">
        <f t="shared" si="6"/>
      </c>
      <c r="N55" s="138">
        <f t="shared" si="7"/>
      </c>
      <c r="O55" s="138">
        <f t="shared" si="8"/>
      </c>
      <c r="P55" s="138">
        <f t="shared" si="9"/>
        <v>1660514</v>
      </c>
      <c r="Q55" s="138">
        <f t="shared" si="10"/>
      </c>
      <c r="R55" s="138">
        <f t="shared" si="11"/>
      </c>
      <c r="S55" s="138">
        <f t="shared" si="12"/>
      </c>
    </row>
    <row r="56" spans="1:19" ht="13.5">
      <c r="A56" s="29">
        <v>2</v>
      </c>
      <c r="B56" s="84">
        <v>381</v>
      </c>
      <c r="C56" s="84" t="s">
        <v>46</v>
      </c>
      <c r="D56" s="136">
        <v>4047911</v>
      </c>
      <c r="E56" s="136">
        <v>3879724</v>
      </c>
      <c r="F56" s="85">
        <f t="shared" si="13"/>
        <v>0.5462816498767378</v>
      </c>
      <c r="G56" s="86">
        <f t="shared" si="15"/>
        <v>-4.154908544184888</v>
      </c>
      <c r="H56" s="87">
        <f t="shared" si="2"/>
        <v>-168187</v>
      </c>
      <c r="J56" s="138">
        <f t="shared" si="3"/>
      </c>
      <c r="K56" s="138">
        <f t="shared" si="4"/>
        <v>4047911</v>
      </c>
      <c r="L56" s="138">
        <f t="shared" si="5"/>
      </c>
      <c r="M56" s="138">
        <f t="shared" si="6"/>
      </c>
      <c r="N56" s="138">
        <f t="shared" si="7"/>
      </c>
      <c r="O56" s="138">
        <f t="shared" si="8"/>
      </c>
      <c r="P56" s="138">
        <f t="shared" si="9"/>
        <v>3879724</v>
      </c>
      <c r="Q56" s="138">
        <f t="shared" si="10"/>
      </c>
      <c r="R56" s="138">
        <f t="shared" si="11"/>
      </c>
      <c r="S56" s="138">
        <f t="shared" si="12"/>
      </c>
    </row>
    <row r="57" spans="1:19" ht="13.5">
      <c r="A57" s="29">
        <v>3</v>
      </c>
      <c r="B57" s="84">
        <v>383</v>
      </c>
      <c r="C57" s="84" t="s">
        <v>47</v>
      </c>
      <c r="D57" s="136">
        <v>1538355</v>
      </c>
      <c r="E57" s="136">
        <v>1565205</v>
      </c>
      <c r="F57" s="85">
        <f t="shared" si="13"/>
        <v>0.22038752493613445</v>
      </c>
      <c r="G57" s="86">
        <f t="shared" si="15"/>
        <v>1.7453708669325385</v>
      </c>
      <c r="H57" s="87">
        <f t="shared" si="2"/>
        <v>26850</v>
      </c>
      <c r="J57" s="138">
        <f t="shared" si="3"/>
      </c>
      <c r="K57" s="138">
        <f t="shared" si="4"/>
      </c>
      <c r="L57" s="138">
        <f t="shared" si="5"/>
        <v>1538355</v>
      </c>
      <c r="M57" s="138">
        <f t="shared" si="6"/>
      </c>
      <c r="N57" s="138">
        <f t="shared" si="7"/>
      </c>
      <c r="O57" s="138">
        <f t="shared" si="8"/>
      </c>
      <c r="P57" s="138">
        <f t="shared" si="9"/>
      </c>
      <c r="Q57" s="138">
        <f t="shared" si="10"/>
        <v>1565205</v>
      </c>
      <c r="R57" s="138">
        <f t="shared" si="11"/>
      </c>
      <c r="S57" s="138">
        <f t="shared" si="12"/>
      </c>
    </row>
    <row r="58" spans="1:19" ht="13.5">
      <c r="A58" s="29">
        <v>4</v>
      </c>
      <c r="B58" s="84">
        <v>401</v>
      </c>
      <c r="C58" s="84" t="s">
        <v>48</v>
      </c>
      <c r="D58" s="136">
        <v>2686965</v>
      </c>
      <c r="E58" s="136">
        <v>2477910</v>
      </c>
      <c r="F58" s="85">
        <f t="shared" si="13"/>
        <v>0.3489002730725349</v>
      </c>
      <c r="G58" s="86">
        <f t="shared" si="15"/>
        <v>-7.780339528054892</v>
      </c>
      <c r="H58" s="87">
        <f t="shared" si="2"/>
        <v>-209055</v>
      </c>
      <c r="J58" s="138">
        <f t="shared" si="3"/>
      </c>
      <c r="K58" s="138">
        <f t="shared" si="4"/>
      </c>
      <c r="L58" s="138">
        <f t="shared" si="5"/>
      </c>
      <c r="M58" s="138">
        <f t="shared" si="6"/>
        <v>2686965</v>
      </c>
      <c r="N58" s="138">
        <f t="shared" si="7"/>
      </c>
      <c r="O58" s="138">
        <f t="shared" si="8"/>
      </c>
      <c r="P58" s="138">
        <f t="shared" si="9"/>
      </c>
      <c r="Q58" s="138">
        <f t="shared" si="10"/>
      </c>
      <c r="R58" s="138">
        <f t="shared" si="11"/>
        <v>2477910</v>
      </c>
      <c r="S58" s="138">
        <f t="shared" si="12"/>
      </c>
    </row>
    <row r="59" spans="1:19" ht="13.5">
      <c r="A59" s="29">
        <v>4</v>
      </c>
      <c r="B59" s="84">
        <v>402</v>
      </c>
      <c r="C59" s="84" t="s">
        <v>49</v>
      </c>
      <c r="D59" s="136">
        <v>8889124</v>
      </c>
      <c r="E59" s="136">
        <v>8660505</v>
      </c>
      <c r="F59" s="85">
        <f t="shared" si="13"/>
        <v>1.219435959920277</v>
      </c>
      <c r="G59" s="86">
        <f t="shared" si="15"/>
        <v>-2.5718957233581197</v>
      </c>
      <c r="H59" s="87">
        <f t="shared" si="2"/>
        <v>-228619</v>
      </c>
      <c r="J59" s="138">
        <f t="shared" si="3"/>
      </c>
      <c r="K59" s="138">
        <f t="shared" si="4"/>
      </c>
      <c r="L59" s="138">
        <f t="shared" si="5"/>
      </c>
      <c r="M59" s="138">
        <f t="shared" si="6"/>
        <v>8889124</v>
      </c>
      <c r="N59" s="138">
        <f t="shared" si="7"/>
      </c>
      <c r="O59" s="138">
        <f t="shared" si="8"/>
      </c>
      <c r="P59" s="138">
        <f t="shared" si="9"/>
      </c>
      <c r="Q59" s="138">
        <f t="shared" si="10"/>
      </c>
      <c r="R59" s="138">
        <f t="shared" si="11"/>
        <v>8660505</v>
      </c>
      <c r="S59" s="138">
        <f t="shared" si="12"/>
      </c>
    </row>
    <row r="60" spans="1:19" ht="13.5">
      <c r="A60" s="29">
        <v>4</v>
      </c>
      <c r="B60" s="84">
        <v>424</v>
      </c>
      <c r="C60" s="84" t="s">
        <v>50</v>
      </c>
      <c r="D60" s="136">
        <v>11638391</v>
      </c>
      <c r="E60" s="136">
        <v>11574712</v>
      </c>
      <c r="F60" s="85">
        <f t="shared" si="13"/>
        <v>1.629768707312189</v>
      </c>
      <c r="G60" s="86">
        <f t="shared" si="15"/>
        <v>-0.5471460788694982</v>
      </c>
      <c r="H60" s="87">
        <f t="shared" si="2"/>
        <v>-63679</v>
      </c>
      <c r="J60" s="138">
        <f t="shared" si="3"/>
      </c>
      <c r="K60" s="138">
        <f t="shared" si="4"/>
      </c>
      <c r="L60" s="138">
        <f t="shared" si="5"/>
      </c>
      <c r="M60" s="138">
        <f t="shared" si="6"/>
        <v>11638391</v>
      </c>
      <c r="N60" s="138">
        <f t="shared" si="7"/>
      </c>
      <c r="O60" s="138">
        <f t="shared" si="8"/>
      </c>
      <c r="P60" s="138">
        <f t="shared" si="9"/>
      </c>
      <c r="Q60" s="138">
        <f t="shared" si="10"/>
      </c>
      <c r="R60" s="138">
        <f t="shared" si="11"/>
        <v>11574712</v>
      </c>
      <c r="S60" s="138">
        <f t="shared" si="12"/>
      </c>
    </row>
    <row r="61" spans="1:19" ht="13.5">
      <c r="A61" s="29">
        <v>4</v>
      </c>
      <c r="B61" s="84">
        <v>426</v>
      </c>
      <c r="C61" s="84" t="s">
        <v>51</v>
      </c>
      <c r="D61" s="136">
        <v>312078</v>
      </c>
      <c r="E61" s="136">
        <v>329478</v>
      </c>
      <c r="F61" s="85">
        <f t="shared" si="13"/>
        <v>0.0463919045370464</v>
      </c>
      <c r="G61" s="86">
        <f t="shared" si="15"/>
        <v>5.575529194624429</v>
      </c>
      <c r="H61" s="87">
        <f t="shared" si="2"/>
        <v>17400</v>
      </c>
      <c r="J61" s="138">
        <f t="shared" si="3"/>
      </c>
      <c r="K61" s="138">
        <f t="shared" si="4"/>
      </c>
      <c r="L61" s="138">
        <f t="shared" si="5"/>
      </c>
      <c r="M61" s="138">
        <f t="shared" si="6"/>
        <v>312078</v>
      </c>
      <c r="N61" s="138">
        <f t="shared" si="7"/>
      </c>
      <c r="O61" s="138">
        <f t="shared" si="8"/>
      </c>
      <c r="P61" s="138">
        <f t="shared" si="9"/>
      </c>
      <c r="Q61" s="138">
        <f t="shared" si="10"/>
      </c>
      <c r="R61" s="138">
        <f t="shared" si="11"/>
        <v>329478</v>
      </c>
      <c r="S61" s="138">
        <f t="shared" si="12"/>
      </c>
    </row>
    <row r="62" spans="1:19" ht="13.5">
      <c r="A62" s="29">
        <v>4</v>
      </c>
      <c r="B62" s="84">
        <v>429</v>
      </c>
      <c r="C62" s="88" t="s">
        <v>107</v>
      </c>
      <c r="D62" s="136">
        <v>300065</v>
      </c>
      <c r="E62" s="136">
        <v>270371</v>
      </c>
      <c r="F62" s="85">
        <f t="shared" si="13"/>
        <v>0.038069387399419</v>
      </c>
      <c r="G62" s="86">
        <f t="shared" si="15"/>
        <v>-9.895855897888794</v>
      </c>
      <c r="H62" s="87">
        <f t="shared" si="2"/>
        <v>-29694</v>
      </c>
      <c r="J62" s="138">
        <f t="shared" si="3"/>
      </c>
      <c r="K62" s="138">
        <f t="shared" si="4"/>
      </c>
      <c r="L62" s="138">
        <f t="shared" si="5"/>
      </c>
      <c r="M62" s="138">
        <f t="shared" si="6"/>
        <v>300065</v>
      </c>
      <c r="N62" s="138">
        <f t="shared" si="7"/>
      </c>
      <c r="O62" s="138">
        <f t="shared" si="8"/>
      </c>
      <c r="P62" s="138">
        <f t="shared" si="9"/>
      </c>
      <c r="Q62" s="138">
        <f t="shared" si="10"/>
      </c>
      <c r="R62" s="138">
        <f t="shared" si="11"/>
        <v>270371</v>
      </c>
      <c r="S62" s="138">
        <f t="shared" si="12"/>
      </c>
    </row>
    <row r="63" spans="1:19" ht="13.5">
      <c r="A63" s="29">
        <v>4</v>
      </c>
      <c r="B63" s="84">
        <v>461</v>
      </c>
      <c r="C63" s="84" t="s">
        <v>52</v>
      </c>
      <c r="D63" s="136">
        <v>6439309</v>
      </c>
      <c r="E63" s="136">
        <v>3746305</v>
      </c>
      <c r="F63" s="85">
        <f t="shared" si="13"/>
        <v>0.5274956868946018</v>
      </c>
      <c r="G63" s="86">
        <f t="shared" si="15"/>
        <v>-41.82131964780693</v>
      </c>
      <c r="H63" s="87">
        <f t="shared" si="2"/>
        <v>-2693004</v>
      </c>
      <c r="J63" s="138">
        <f t="shared" si="3"/>
      </c>
      <c r="K63" s="138">
        <f t="shared" si="4"/>
      </c>
      <c r="L63" s="138">
        <f t="shared" si="5"/>
      </c>
      <c r="M63" s="138">
        <f t="shared" si="6"/>
        <v>6439309</v>
      </c>
      <c r="N63" s="138">
        <f t="shared" si="7"/>
      </c>
      <c r="O63" s="138">
        <f t="shared" si="8"/>
      </c>
      <c r="P63" s="138">
        <f t="shared" si="9"/>
      </c>
      <c r="Q63" s="138">
        <f t="shared" si="10"/>
      </c>
      <c r="R63" s="138">
        <f t="shared" si="11"/>
        <v>3746305</v>
      </c>
      <c r="S63" s="138">
        <f t="shared" si="12"/>
      </c>
    </row>
    <row r="64" spans="1:19" ht="13.5">
      <c r="A64" s="29">
        <v>5</v>
      </c>
      <c r="B64" s="84">
        <v>503</v>
      </c>
      <c r="C64" s="84" t="s">
        <v>53</v>
      </c>
      <c r="D64" s="136">
        <v>1405179</v>
      </c>
      <c r="E64" s="136">
        <v>1776331</v>
      </c>
      <c r="F64" s="85">
        <f t="shared" si="13"/>
        <v>0.2501149642106489</v>
      </c>
      <c r="G64" s="86">
        <f t="shared" si="15"/>
        <v>26.41314736414364</v>
      </c>
      <c r="H64" s="87">
        <f t="shared" si="2"/>
        <v>371152</v>
      </c>
      <c r="J64" s="138">
        <f t="shared" si="3"/>
      </c>
      <c r="K64" s="138">
        <f t="shared" si="4"/>
      </c>
      <c r="L64" s="138">
        <f t="shared" si="5"/>
      </c>
      <c r="M64" s="138">
        <f t="shared" si="6"/>
      </c>
      <c r="N64" s="138">
        <f t="shared" si="7"/>
        <v>1405179</v>
      </c>
      <c r="O64" s="138">
        <f t="shared" si="8"/>
      </c>
      <c r="P64" s="138">
        <f t="shared" si="9"/>
      </c>
      <c r="Q64" s="138">
        <f t="shared" si="10"/>
      </c>
      <c r="R64" s="138">
        <f t="shared" si="11"/>
      </c>
      <c r="S64" s="138">
        <f t="shared" si="12"/>
        <v>1776331</v>
      </c>
    </row>
    <row r="65" spans="3:19" ht="13.5">
      <c r="C65" s="120"/>
      <c r="D65" s="134" t="s">
        <v>135</v>
      </c>
      <c r="E65" s="135" t="s">
        <v>136</v>
      </c>
      <c r="F65" s="55"/>
      <c r="G65" s="79"/>
      <c r="J65" s="29">
        <f aca="true" t="shared" si="16" ref="J65:S65">SUM(J13:J64)</f>
        <v>9594871</v>
      </c>
      <c r="K65" s="29">
        <f t="shared" si="16"/>
        <v>184979970</v>
      </c>
      <c r="L65" s="29">
        <f>SUM(L17:L64)+L13</f>
        <v>68360132</v>
      </c>
      <c r="M65" s="29">
        <f t="shared" si="16"/>
        <v>277924484</v>
      </c>
      <c r="N65" s="29">
        <f t="shared" si="16"/>
        <v>151467979</v>
      </c>
      <c r="O65" s="29">
        <f>SUM(O13:O64)</f>
        <v>9528994</v>
      </c>
      <c r="P65" s="29">
        <f>SUM(P13:P64)</f>
        <v>186168461</v>
      </c>
      <c r="Q65" s="29">
        <f>SUM(Q17:Q64)+Q13</f>
        <v>72372233</v>
      </c>
      <c r="R65" s="29">
        <f t="shared" si="16"/>
        <v>269076946</v>
      </c>
      <c r="S65" s="29">
        <f t="shared" si="16"/>
        <v>173059173</v>
      </c>
    </row>
    <row r="66" spans="3:7" ht="13.5">
      <c r="C66" s="122" t="s">
        <v>115</v>
      </c>
      <c r="D66" s="123">
        <f>J65</f>
        <v>9594871</v>
      </c>
      <c r="E66" s="130">
        <f>O65</f>
        <v>9528994</v>
      </c>
      <c r="F66" s="55"/>
      <c r="G66" s="79"/>
    </row>
    <row r="67" spans="3:7" ht="13.5">
      <c r="C67" s="122" t="s">
        <v>94</v>
      </c>
      <c r="D67" s="125">
        <f>K65</f>
        <v>184979970</v>
      </c>
      <c r="E67" s="130">
        <f>P65</f>
        <v>186168461</v>
      </c>
      <c r="F67" s="55"/>
      <c r="G67" s="79"/>
    </row>
    <row r="68" spans="3:7" ht="13.5">
      <c r="C68" s="122" t="s">
        <v>95</v>
      </c>
      <c r="D68" s="125">
        <f>L65</f>
        <v>68360132</v>
      </c>
      <c r="E68" s="130">
        <f>Q65</f>
        <v>72372233</v>
      </c>
      <c r="F68" s="55"/>
      <c r="G68" s="79"/>
    </row>
    <row r="69" spans="3:7" ht="13.5">
      <c r="C69" s="122" t="s">
        <v>116</v>
      </c>
      <c r="D69" s="125">
        <f>M65</f>
        <v>277924484</v>
      </c>
      <c r="E69" s="130">
        <f>R65</f>
        <v>269076946</v>
      </c>
      <c r="F69" s="55"/>
      <c r="G69" s="79"/>
    </row>
    <row r="70" spans="3:7" ht="13.5">
      <c r="C70" s="122" t="s">
        <v>96</v>
      </c>
      <c r="D70" s="125">
        <f>N65</f>
        <v>151467979</v>
      </c>
      <c r="E70" s="130">
        <f>S65</f>
        <v>173059173</v>
      </c>
      <c r="F70" s="55"/>
      <c r="G70" s="79"/>
    </row>
    <row r="71" spans="3:7" ht="13.5">
      <c r="C71" s="126"/>
      <c r="D71" s="127">
        <f>SUM(D66:D70)</f>
        <v>692327436</v>
      </c>
      <c r="E71" s="131">
        <f>SUM(E66:E70)</f>
        <v>710205807</v>
      </c>
      <c r="F71" s="55"/>
      <c r="G71" s="79"/>
    </row>
  </sheetData>
  <printOptions/>
  <pageMargins left="0.75" right="0.75" top="0.9" bottom="0.4" header="0.512" footer="0.3"/>
  <pageSetup horizontalDpi="600" verticalDpi="600" orientation="landscape" paperSize="8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ＦＵＪ９９０３Ｂ０３１５</dc:creator>
  <cp:keywords/>
  <dc:description/>
  <cp:lastModifiedBy>00174745</cp:lastModifiedBy>
  <cp:lastPrinted>2015-02-02T07:28:48Z</cp:lastPrinted>
  <dcterms:created xsi:type="dcterms:W3CDTF">1999-07-29T01:31:55Z</dcterms:created>
  <dcterms:modified xsi:type="dcterms:W3CDTF">2015-02-02T07:28:50Z</dcterms:modified>
  <cp:category/>
  <cp:version/>
  <cp:contentType/>
  <cp:contentStatus/>
</cp:coreProperties>
</file>