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71" windowWidth="20370" windowHeight="8400" activeTab="0"/>
  </bookViews>
  <sheets>
    <sheet name="第１表" sheetId="1" r:id="rId1"/>
    <sheet name="第２表 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'第３－１表'!$A$1:$O$37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<sst xmlns="http://schemas.openxmlformats.org/spreadsheetml/2006/main" count="1202" uniqueCount="261">
  <si>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</si>
  <si>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</si>
  <si>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</si>
  <si>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</si>
  <si>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</si>
  <si>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</si>
  <si>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</si>
  <si>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</si>
  <si>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</si>
  <si>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</si>
  <si>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</si>
  <si>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</si>
  <si>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</si>
  <si>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</si>
  <si>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</si>
  <si>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</si>
  <si>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</si>
  <si>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</si>
  <si>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</si>
  <si>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</si>
  <si>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</si>
  <si>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</si>
  <si>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</si>
  <si>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</si>
  <si>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</si>
  <si>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</si>
  <si>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</si>
  <si>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</si>
  <si>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</si>
  <si>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</si>
  <si>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</si>
  <si>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</si>
  <si>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</si>
  <si>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</si>
  <si>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</si>
  <si>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</si>
  <si>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</si>
  <si>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</si>
  <si>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</si>
  <si>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</si>
  <si>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</si>
  <si>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</si>
  <si>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</si>
  <si>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</si>
  <si>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</si>
  <si>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</si>
  <si>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</si>
  <si>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</si>
  <si>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</si>
  <si>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</si>
  <si>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</si>
  <si>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</si>
  <si>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</si>
  <si>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</si>
  <si>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</si>
  <si>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</si>
  <si>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</si>
  <si>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</si>
  <si>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</si>
  <si>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</si>
  <si>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</si>
  <si>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</si>
  <si>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</si>
  <si>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</si>
  <si>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</si>
  <si>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</si>
  <si>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</si>
  <si>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</si>
  <si>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</si>
  <si>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</si>
  <si>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</si>
  <si>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</si>
  <si>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</si>
  <si>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</si>
  <si>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</si>
  <si>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（百万円）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</si>
  <si>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</si>
  <si>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</si>
  <si>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</si>
  <si>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</si>
  <si>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</si>
  <si>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</si>
  <si>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</si>
  <si>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</si>
  <si>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</si>
  <si>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</si>
  <si>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</si>
  <si>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</si>
  <si>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</si>
  <si>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</si>
  <si>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</si>
  <si>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</si>
  <si>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</si>
  <si>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</si>
  <si>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</si>
  <si>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</si>
  <si>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</si>
  <si>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</si>
  <si>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</si>
  <si>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</si>
  <si>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</si>
  <si>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</si>
  <si>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</si>
  <si>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</si>
  <si>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</si>
  <si>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</si>
  <si>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</si>
  <si>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</si>
  <si>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</si>
  <si>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</si>
  <si>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</si>
  <si>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</si>
  <si>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</si>
  <si>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</si>
  <si>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</si>
  <si>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</si>
  <si>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</si>
  <si>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</si>
  <si>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ｘ</t>
  </si>
  <si>
    <t>前年差</t>
  </si>
  <si>
    <t>従業者数
(従業者４人以上）</t>
  </si>
  <si>
    <t>事業所数
(従業者４人以上）</t>
  </si>
  <si>
    <t>製造品出荷額等
(従業者４人以上）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</si>
  <si>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</si>
  <si>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</si>
  <si>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</si>
  <si>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</si>
  <si>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</si>
  <si>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</si>
  <si>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</si>
  <si>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</si>
  <si>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</si>
  <si>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</si>
  <si>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</si>
  <si>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</si>
  <si>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</si>
  <si>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</si>
  <si>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</si>
  <si>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</si>
  <si>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</si>
  <si>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</si>
  <si>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</si>
  <si>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</si>
  <si>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</si>
  <si>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</si>
  <si>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</si>
  <si>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</si>
  <si>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</si>
  <si>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</si>
  <si>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</si>
  <si>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</si>
  <si>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</si>
  <si>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</si>
  <si>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</si>
  <si>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</si>
  <si>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</si>
  <si>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</si>
  <si>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</si>
  <si>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</si>
  <si>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</si>
  <si>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</si>
  <si>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</si>
  <si>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</si>
  <si>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</si>
  <si>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</si>
  <si>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</si>
  <si>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</si>
  <si>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</si>
  <si>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</si>
  <si>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</si>
  <si>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</si>
  <si>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</si>
  <si>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</si>
  <si>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</si>
  <si>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</si>
  <si>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</si>
  <si>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</si>
  <si>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</si>
  <si>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</si>
  <si>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</si>
  <si>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</si>
  <si>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</si>
  <si>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</si>
  <si>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</si>
  <si>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</si>
  <si>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</si>
  <si>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</si>
  <si>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</si>
  <si>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</si>
  <si>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</si>
  <si>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</si>
  <si>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現金給与総額
(従業者４人以上）</t>
  </si>
  <si>
    <t>原材料使用額等
(従業者４人以上）</t>
  </si>
  <si>
    <t>粗付加価値額
(従業者４人以上）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</si>
  <si>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</si>
  <si>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</si>
  <si>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</si>
  <si>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</si>
  <si>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</si>
  <si>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</si>
  <si>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</si>
  <si>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</si>
  <si>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</si>
  <si>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</si>
  <si>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</si>
  <si>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</si>
  <si>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</si>
  <si>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</si>
  <si>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</si>
  <si>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</si>
  <si>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</si>
  <si>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</si>
  <si>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</si>
  <si>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</si>
  <si>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</si>
  <si>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</si>
  <si>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</si>
  <si>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</si>
  <si>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</si>
  <si>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</si>
  <si>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</si>
  <si>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</si>
  <si>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</si>
  <si>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</si>
  <si>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</si>
  <si>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</si>
  <si>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有形固定資産投資総額
（従業者30人以上）</t>
  </si>
  <si>
    <t>前年比</t>
  </si>
  <si>
    <t>重化学工業</t>
  </si>
  <si>
    <t>軽工業</t>
  </si>
  <si>
    <t>09</t>
  </si>
  <si>
    <t>14</t>
  </si>
  <si>
    <t>15</t>
  </si>
  <si>
    <t>16</t>
  </si>
  <si>
    <t>17</t>
  </si>
  <si>
    <t>18</t>
  </si>
  <si>
    <t>19</t>
  </si>
  <si>
    <t>24</t>
  </si>
  <si>
    <t>-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</si>
  <si>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</si>
  <si>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</si>
  <si>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</si>
  <si>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</si>
  <si>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</si>
  <si>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</si>
  <si>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平成22年</t>
  </si>
  <si>
    <t>西区</t>
  </si>
  <si>
    <t>南区</t>
  </si>
  <si>
    <t xml:space="preserve"> </t>
  </si>
  <si>
    <t xml:space="preserve">        x</t>
  </si>
  <si>
    <t>x</t>
  </si>
  <si>
    <t>平成23年</t>
  </si>
  <si>
    <t>市計</t>
  </si>
  <si>
    <t>町計</t>
  </si>
  <si>
    <t>第１表　　事業所数、従業者数、製造品出荷額等、粗付加価値額(従業者４人以上の事業所）、付加価値額、有形固定資産投資総額（従業者30人以上の事業所）の推移</t>
  </si>
  <si>
    <t>第２－１表  産業中分類別の事業所数、従業者数、製造品出荷額等（従業者４人以上の事業所）</t>
  </si>
  <si>
    <t>第２－２表  産業中分類別の現金給与総額、原材料使用額等、粗付加価値額（従業者４人以上の事業所）、有形固定資産投資総額（従業者30人以上の事業所）</t>
  </si>
  <si>
    <t>第３－１表  従業者規模別の事業所数、従業者数、製造品出荷額等（従業者４人以上の事業所）</t>
  </si>
  <si>
    <t>第３－２表  従業者規模別の現金給与総額、原材料使用額等、粗付加価値額（従業者４人以上の事業所）</t>
  </si>
  <si>
    <t>第４表  市区町別の事業所数、従業者数、製造品出荷額等、現金給与総額、原材料使用額等、粗付加価値額(従業者４人以上の事業所）</t>
  </si>
  <si>
    <t>昭和62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</si>
</sst>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00000"/>
    <numFmt numFmtId="182" formatCode="0.0%"/>
    <numFmt numFmtId="183" formatCode="0.000"/>
    <numFmt numFmtId="184" formatCode="#,###,###"/>
    <numFmt numFmtId="185" formatCode="#,##0.0_ "/>
    <numFmt numFmtId="186" formatCode="0_);[Red]\(0\)"/>
    <numFmt numFmtId="187" formatCode="0.00_);[Red]\(0.00\)"/>
    <numFmt numFmtId="188" formatCode="\(0.0\)_ "/>
    <numFmt numFmtId="189" formatCode="0.0_);[Red]\(0.0\)"/>
    <numFmt numFmtId="190" formatCode="0_);\(0\)"/>
    <numFmt numFmtId="191" formatCode="\(0.0%\)_ "/>
    <numFmt numFmtId="192" formatCode="0.0000"/>
    <numFmt numFmtId="193" formatCode="0.0000000"/>
    <numFmt numFmtId="194" formatCode="0.00000"/>
    <numFmt numFmtId="195" formatCode="#,##0_ "/>
    <numFmt numFmtId="196" formatCode="0.0_ ;[Red]\-0.0\ "/>
    <numFmt numFmtId="197" formatCode="0,"/>
    <numFmt numFmtId="198" formatCode="0.0;&quot;▲ &quot;0.0"/>
    <numFmt numFmtId="199" formatCode="0;&quot;▲ &quot;0"/>
    <numFmt numFmtId="200" formatCode="#,##0;&quot;▲ &quot;#,##0"/>
    <numFmt numFmtId="201" formatCode="0.00000_ "/>
    <numFmt numFmtId="202" formatCode="0.0000_ "/>
    <numFmt numFmtId="203" formatCode="0.000000_ "/>
    <numFmt numFmtId="204" formatCode="0.000_ "/>
    <numFmt numFmtId="205" formatCode="0.00_ "/>
    <numFmt numFmtId="206" formatCode="#\ ###\ ###\ ###\ ##0;\-#\ ###\ ###\ ###\ ##0"/>
    <numFmt numFmtId="207" formatCode="#\ ###\ ###\ ##0;\-#\ ###\ ###\ ##0"/>
    <numFmt numFmtId="208" formatCode="0.0000_);[Red]\(0.0000\)"/>
    <numFmt numFmtId="209" formatCode="0.00000_);[Red]\(0.00000\)"/>
    <numFmt numFmtId="210" formatCode="0.00;&quot;▲ &quot;0.00"/>
    <numFmt numFmtId="211" formatCode="#\ ###\ ###\ ###"/>
    <numFmt numFmtId="212" formatCode="#\ ###\ ##0;\-#\ ###\ ##0"/>
    <numFmt numFmtId="213" formatCode="#\ ###\ ##0;[Red]\-#\ ###\ ##0"/>
    <numFmt numFmtId="214" formatCode="#,##0.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_);[Red]\(#,##0\)"/>
    <numFmt numFmtId="220" formatCode="#,##0.0;&quot;▲ &quot;#,##0.0"/>
    <numFmt numFmtId="221" formatCode="0.000_);[Red]\(0.000\)"/>
    <numFmt numFmtId="222" formatCode="\(@\)"/>
    <numFmt numFmtId="223" formatCode="#,##0_);\(#,##0\)"/>
    <numFmt numFmtId="224" formatCode="#,##0;[Red]#,##0"/>
    <numFmt numFmtId="225" formatCode="#\ ###\ ##0"/>
    <numFmt numFmtId="226" formatCode="###.0\ ##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Arial"/>
      <family val="2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sz val="8.5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77" fontId="3" fillId="0" borderId="11" xfId="0" applyNumberFormat="1" applyFont="1" applyBorder="1" applyAlignment="1">
      <alignment horizontal="centerContinuous"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79" fontId="3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0" xfId="65">
      <alignment/>
      <protection/>
    </xf>
    <xf numFmtId="0" fontId="3" fillId="0" borderId="13" xfId="0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6" xfId="0" applyNumberFormat="1" applyFont="1" applyBorder="1" applyAlignment="1">
      <alignment horizontal="distributed"/>
    </xf>
    <xf numFmtId="49" fontId="3" fillId="0" borderId="17" xfId="0" applyNumberFormat="1" applyFont="1" applyBorder="1" applyAlignment="1">
      <alignment horizontal="distributed"/>
    </xf>
    <xf numFmtId="49" fontId="3" fillId="0" borderId="18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0" xfId="65" applyFont="1">
      <alignment/>
      <protection/>
    </xf>
    <xf numFmtId="38" fontId="6" fillId="0" borderId="0" xfId="49" applyFont="1" applyAlignment="1">
      <alignment/>
    </xf>
    <xf numFmtId="177" fontId="6" fillId="0" borderId="0" xfId="65" applyNumberFormat="1">
      <alignment/>
      <protection/>
    </xf>
    <xf numFmtId="38" fontId="0" fillId="0" borderId="0" xfId="49" applyFont="1" applyAlignment="1">
      <alignment/>
    </xf>
    <xf numFmtId="0" fontId="6" fillId="0" borderId="0" xfId="65" applyNumberFormat="1">
      <alignment/>
      <protection/>
    </xf>
    <xf numFmtId="0" fontId="6" fillId="0" borderId="0" xfId="65" applyNumberFormat="1" applyFont="1">
      <alignment/>
      <protection/>
    </xf>
    <xf numFmtId="177" fontId="3" fillId="0" borderId="0" xfId="0" applyNumberFormat="1" applyFont="1" applyAlignment="1">
      <alignment horizontal="right"/>
    </xf>
    <xf numFmtId="196" fontId="11" fillId="0" borderId="19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center" vertical="center" textRotation="180"/>
    </xf>
    <xf numFmtId="177" fontId="3" fillId="0" borderId="20" xfId="0" applyNumberFormat="1" applyFont="1" applyBorder="1" applyAlignment="1">
      <alignment horizontal="centerContinuous"/>
    </xf>
    <xf numFmtId="177" fontId="3" fillId="0" borderId="21" xfId="0" applyNumberFormat="1" applyFont="1" applyBorder="1" applyAlignment="1">
      <alignment horizontal="centerContinuous"/>
    </xf>
    <xf numFmtId="189" fontId="6" fillId="0" borderId="0" xfId="65" applyNumberFormat="1">
      <alignment/>
      <protection/>
    </xf>
    <xf numFmtId="189" fontId="6" fillId="0" borderId="0" xfId="49" applyNumberFormat="1" applyFon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98" fontId="3" fillId="0" borderId="0" xfId="0" applyNumberFormat="1" applyFont="1" applyAlignment="1">
      <alignment horizontal="centerContinuous"/>
    </xf>
    <xf numFmtId="198" fontId="3" fillId="0" borderId="0" xfId="0" applyNumberFormat="1" applyFont="1" applyAlignment="1">
      <alignment/>
    </xf>
    <xf numFmtId="198" fontId="3" fillId="0" borderId="16" xfId="0" applyNumberFormat="1" applyFont="1" applyBorder="1" applyAlignment="1">
      <alignment horizontal="centerContinuous"/>
    </xf>
    <xf numFmtId="198" fontId="3" fillId="0" borderId="18" xfId="0" applyNumberFormat="1" applyFont="1" applyBorder="1" applyAlignment="1">
      <alignment horizontal="centerContinuous"/>
    </xf>
    <xf numFmtId="198" fontId="3" fillId="0" borderId="12" xfId="0" applyNumberFormat="1" applyFont="1" applyBorder="1" applyAlignment="1">
      <alignment horizontal="center"/>
    </xf>
    <xf numFmtId="198" fontId="3" fillId="0" borderId="16" xfId="0" applyNumberFormat="1" applyFont="1" applyBorder="1" applyAlignment="1">
      <alignment horizontal="right"/>
    </xf>
    <xf numFmtId="198" fontId="3" fillId="0" borderId="13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0" xfId="0" applyNumberFormat="1" applyFont="1" applyBorder="1" applyAlignment="1">
      <alignment horizontal="right"/>
    </xf>
    <xf numFmtId="198" fontId="3" fillId="0" borderId="11" xfId="0" applyNumberFormat="1" applyFont="1" applyBorder="1" applyAlignment="1">
      <alignment horizontal="centerContinuous"/>
    </xf>
    <xf numFmtId="198" fontId="3" fillId="0" borderId="0" xfId="0" applyNumberFormat="1" applyFont="1" applyBorder="1" applyAlignment="1">
      <alignment horizontal="centerContinuous"/>
    </xf>
    <xf numFmtId="198" fontId="3" fillId="0" borderId="14" xfId="0" applyNumberFormat="1" applyFont="1" applyBorder="1" applyAlignment="1">
      <alignment horizontal="center"/>
    </xf>
    <xf numFmtId="198" fontId="3" fillId="0" borderId="15" xfId="0" applyNumberFormat="1" applyFont="1" applyBorder="1" applyAlignment="1">
      <alignment/>
    </xf>
    <xf numFmtId="198" fontId="3" fillId="0" borderId="0" xfId="0" applyNumberFormat="1" applyFont="1" applyBorder="1" applyAlignment="1">
      <alignment horizontal="center"/>
    </xf>
    <xf numFmtId="198" fontId="10" fillId="0" borderId="0" xfId="0" applyNumberFormat="1" applyFont="1" applyAlignment="1">
      <alignment horizontal="centerContinuous" vertical="center"/>
    </xf>
    <xf numFmtId="198" fontId="3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198" fontId="6" fillId="0" borderId="0" xfId="65" applyNumberFormat="1">
      <alignment/>
      <protection/>
    </xf>
    <xf numFmtId="198" fontId="6" fillId="0" borderId="0" xfId="49" applyNumberFormat="1" applyFont="1" applyAlignment="1">
      <alignment/>
    </xf>
    <xf numFmtId="200" fontId="6" fillId="0" borderId="0" xfId="49" applyNumberFormat="1" applyFont="1" applyAlignment="1">
      <alignment/>
    </xf>
    <xf numFmtId="200" fontId="0" fillId="0" borderId="0" xfId="49" applyNumberFormat="1" applyFont="1" applyAlignment="1">
      <alignment/>
    </xf>
    <xf numFmtId="0" fontId="6" fillId="0" borderId="14" xfId="65" applyBorder="1">
      <alignment/>
      <protection/>
    </xf>
    <xf numFmtId="189" fontId="6" fillId="0" borderId="14" xfId="65" applyNumberFormat="1" applyBorder="1">
      <alignment/>
      <protection/>
    </xf>
    <xf numFmtId="198" fontId="6" fillId="0" borderId="14" xfId="65" applyNumberFormat="1" applyBorder="1">
      <alignment/>
      <protection/>
    </xf>
    <xf numFmtId="200" fontId="6" fillId="0" borderId="14" xfId="49" applyNumberFormat="1" applyFont="1" applyBorder="1" applyAlignment="1">
      <alignment/>
    </xf>
    <xf numFmtId="0" fontId="6" fillId="0" borderId="14" xfId="65" applyFont="1" applyBorder="1">
      <alignment/>
      <protection/>
    </xf>
    <xf numFmtId="179" fontId="11" fillId="0" borderId="19" xfId="0" applyNumberFormat="1" applyFont="1" applyFill="1" applyBorder="1" applyAlignment="1">
      <alignment horizontal="centerContinuous" wrapText="1"/>
    </xf>
    <xf numFmtId="0" fontId="0" fillId="0" borderId="22" xfId="0" applyBorder="1" applyAlignment="1">
      <alignment/>
    </xf>
    <xf numFmtId="0" fontId="6" fillId="0" borderId="23" xfId="65" applyBorder="1">
      <alignment/>
      <protection/>
    </xf>
    <xf numFmtId="0" fontId="6" fillId="0" borderId="19" xfId="65" applyFont="1" applyBorder="1" applyAlignment="1">
      <alignment horizontal="left"/>
      <protection/>
    </xf>
    <xf numFmtId="0" fontId="6" fillId="0" borderId="19" xfId="65" applyBorder="1" applyAlignment="1">
      <alignment horizontal="centerContinuous"/>
      <protection/>
    </xf>
    <xf numFmtId="0" fontId="6" fillId="0" borderId="24" xfId="65" applyBorder="1" applyAlignment="1">
      <alignment horizontal="centerContinuous"/>
      <protection/>
    </xf>
    <xf numFmtId="0" fontId="6" fillId="0" borderId="23" xfId="65" applyBorder="1" applyAlignment="1">
      <alignment horizontal="centerContinuous"/>
      <protection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177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177" fontId="3" fillId="0" borderId="3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98" fontId="3" fillId="0" borderId="17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98" fontId="3" fillId="0" borderId="12" xfId="0" applyNumberFormat="1" applyFont="1" applyBorder="1" applyAlignment="1">
      <alignment horizontal="right"/>
    </xf>
    <xf numFmtId="0" fontId="0" fillId="0" borderId="32" xfId="0" applyFill="1" applyBorder="1" applyAlignment="1">
      <alignment/>
    </xf>
    <xf numFmtId="198" fontId="3" fillId="0" borderId="24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98" fontId="3" fillId="0" borderId="14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33" xfId="65" applyBorder="1">
      <alignment/>
      <protection/>
    </xf>
    <xf numFmtId="177" fontId="6" fillId="0" borderId="34" xfId="65" applyNumberFormat="1" applyFont="1" applyBorder="1" applyAlignment="1">
      <alignment horizontal="center"/>
      <protection/>
    </xf>
    <xf numFmtId="0" fontId="6" fillId="0" borderId="30" xfId="65" applyFont="1" applyBorder="1">
      <alignment/>
      <protection/>
    </xf>
    <xf numFmtId="177" fontId="6" fillId="0" borderId="31" xfId="65" applyNumberFormat="1" applyBorder="1">
      <alignment/>
      <protection/>
    </xf>
    <xf numFmtId="177" fontId="13" fillId="0" borderId="22" xfId="0" applyNumberFormat="1" applyFont="1" applyBorder="1" applyAlignment="1">
      <alignment/>
    </xf>
    <xf numFmtId="177" fontId="13" fillId="0" borderId="31" xfId="0" applyNumberFormat="1" applyFont="1" applyBorder="1" applyAlignment="1">
      <alignment/>
    </xf>
    <xf numFmtId="0" fontId="6" fillId="0" borderId="35" xfId="65" applyBorder="1">
      <alignment/>
      <protection/>
    </xf>
    <xf numFmtId="177" fontId="13" fillId="0" borderId="36" xfId="0" applyNumberFormat="1" applyFont="1" applyBorder="1" applyAlignment="1">
      <alignment/>
    </xf>
    <xf numFmtId="177" fontId="13" fillId="0" borderId="37" xfId="0" applyNumberFormat="1" applyFont="1" applyBorder="1" applyAlignment="1">
      <alignment/>
    </xf>
    <xf numFmtId="177" fontId="6" fillId="0" borderId="38" xfId="65" applyNumberFormat="1" applyFont="1" applyBorder="1" applyAlignment="1">
      <alignment horizontal="center"/>
      <protection/>
    </xf>
    <xf numFmtId="177" fontId="6" fillId="0" borderId="22" xfId="65" applyNumberFormat="1" applyBorder="1">
      <alignment/>
      <protection/>
    </xf>
    <xf numFmtId="177" fontId="6" fillId="0" borderId="37" xfId="65" applyNumberFormat="1" applyBorder="1">
      <alignment/>
      <protection/>
    </xf>
    <xf numFmtId="177" fontId="6" fillId="0" borderId="34" xfId="65" applyNumberFormat="1" applyFont="1" applyBorder="1" applyAlignment="1">
      <alignment horizontal="left"/>
      <protection/>
    </xf>
    <xf numFmtId="177" fontId="13" fillId="0" borderId="38" xfId="0" applyNumberFormat="1" applyFont="1" applyBorder="1" applyAlignment="1">
      <alignment horizontal="left"/>
    </xf>
    <xf numFmtId="177" fontId="6" fillId="0" borderId="34" xfId="65" applyNumberFormat="1" applyFont="1" applyBorder="1">
      <alignment/>
      <protection/>
    </xf>
    <xf numFmtId="177" fontId="6" fillId="0" borderId="38" xfId="65" applyNumberFormat="1" applyFont="1" applyBorder="1">
      <alignment/>
      <protection/>
    </xf>
    <xf numFmtId="177" fontId="13" fillId="21" borderId="14" xfId="0" applyNumberFormat="1" applyFont="1" applyFill="1" applyBorder="1" applyAlignment="1">
      <alignment/>
    </xf>
    <xf numFmtId="177" fontId="13" fillId="21" borderId="14" xfId="0" applyNumberFormat="1" applyFont="1" applyFill="1" applyBorder="1" applyAlignment="1">
      <alignment horizontal="right"/>
    </xf>
    <xf numFmtId="0" fontId="6" fillId="0" borderId="14" xfId="65" applyFill="1" applyBorder="1">
      <alignment/>
      <protection/>
    </xf>
    <xf numFmtId="0" fontId="6" fillId="0" borderId="0" xfId="65" applyFill="1">
      <alignment/>
      <protection/>
    </xf>
    <xf numFmtId="0" fontId="6" fillId="24" borderId="0" xfId="65" applyFill="1">
      <alignment/>
      <protection/>
    </xf>
    <xf numFmtId="0" fontId="6" fillId="24" borderId="0" xfId="65" applyNumberFormat="1" applyFill="1">
      <alignment/>
      <protection/>
    </xf>
    <xf numFmtId="189" fontId="6" fillId="24" borderId="0" xfId="65" applyNumberFormat="1" applyFill="1">
      <alignment/>
      <protection/>
    </xf>
    <xf numFmtId="198" fontId="6" fillId="24" borderId="0" xfId="65" applyNumberFormat="1" applyFill="1">
      <alignment/>
      <protection/>
    </xf>
    <xf numFmtId="200" fontId="6" fillId="24" borderId="0" xfId="49" applyNumberFormat="1" applyFont="1" applyFill="1" applyAlignment="1">
      <alignment/>
    </xf>
    <xf numFmtId="38" fontId="6" fillId="24" borderId="0" xfId="49" applyFont="1" applyFill="1" applyAlignment="1">
      <alignment/>
    </xf>
    <xf numFmtId="189" fontId="6" fillId="24" borderId="0" xfId="49" applyNumberFormat="1" applyFont="1" applyFill="1" applyAlignment="1">
      <alignment/>
    </xf>
    <xf numFmtId="198" fontId="6" fillId="24" borderId="0" xfId="49" applyNumberFormat="1" applyFont="1" applyFill="1" applyAlignment="1">
      <alignment/>
    </xf>
    <xf numFmtId="177" fontId="3" fillId="0" borderId="14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35" xfId="65" applyFont="1" applyBorder="1">
      <alignment/>
      <protection/>
    </xf>
    <xf numFmtId="177" fontId="6" fillId="0" borderId="0" xfId="65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98" fontId="6" fillId="0" borderId="14" xfId="65" applyNumberFormat="1" applyFont="1" applyBorder="1">
      <alignment/>
      <protection/>
    </xf>
    <xf numFmtId="38" fontId="6" fillId="0" borderId="0" xfId="49" applyFont="1" applyFill="1" applyAlignment="1">
      <alignment/>
    </xf>
    <xf numFmtId="189" fontId="6" fillId="0" borderId="0" xfId="49" applyNumberFormat="1" applyFont="1" applyFill="1" applyAlignment="1">
      <alignment/>
    </xf>
    <xf numFmtId="198" fontId="6" fillId="0" borderId="0" xfId="49" applyNumberFormat="1" applyFont="1" applyFill="1" applyAlignment="1">
      <alignment/>
    </xf>
    <xf numFmtId="200" fontId="6" fillId="0" borderId="0" xfId="49" applyNumberFormat="1" applyFont="1" applyFill="1" applyAlignment="1">
      <alignment/>
    </xf>
    <xf numFmtId="0" fontId="16" fillId="24" borderId="0" xfId="65" applyFont="1" applyFill="1">
      <alignment/>
      <protection/>
    </xf>
    <xf numFmtId="0" fontId="0" fillId="0" borderId="0" xfId="63">
      <alignment vertical="center"/>
      <protection/>
    </xf>
    <xf numFmtId="177" fontId="13" fillId="21" borderId="14" xfId="63" applyNumberFormat="1" applyFont="1" applyFill="1" applyBorder="1">
      <alignment vertical="center"/>
      <protection/>
    </xf>
    <xf numFmtId="0" fontId="0" fillId="0" borderId="0" xfId="63" applyFont="1">
      <alignment vertical="center"/>
      <protection/>
    </xf>
    <xf numFmtId="49" fontId="3" fillId="0" borderId="17" xfId="0" applyNumberFormat="1" applyFont="1" applyBorder="1" applyAlignment="1">
      <alignment shrinkToFit="1"/>
    </xf>
    <xf numFmtId="49" fontId="11" fillId="0" borderId="17" xfId="0" applyNumberFormat="1" applyFont="1" applyBorder="1" applyAlignment="1">
      <alignment shrinkToFit="1"/>
    </xf>
    <xf numFmtId="0" fontId="11" fillId="0" borderId="17" xfId="0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textRotation="180"/>
    </xf>
    <xf numFmtId="198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98" fontId="6" fillId="0" borderId="0" xfId="0" applyNumberFormat="1" applyFont="1" applyFill="1" applyAlignment="1">
      <alignment horizontal="centerContinuous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98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198" fontId="5" fillId="0" borderId="19" xfId="0" applyNumberFormat="1" applyFont="1" applyFill="1" applyBorder="1" applyAlignment="1" applyProtection="1">
      <alignment vertical="center"/>
      <protection/>
    </xf>
    <xf numFmtId="178" fontId="5" fillId="0" borderId="19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98" fontId="5" fillId="0" borderId="11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 horizontal="center"/>
    </xf>
    <xf numFmtId="178" fontId="5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 textRotation="180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199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98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96" fontId="0" fillId="0" borderId="0" xfId="0" applyNumberForma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15" xfId="0" applyFont="1" applyFill="1" applyBorder="1" applyAlignment="1">
      <alignment horizontal="left"/>
    </xf>
    <xf numFmtId="179" fontId="3" fillId="0" borderId="15" xfId="0" applyNumberFormat="1" applyFont="1" applyFill="1" applyBorder="1" applyAlignment="1">
      <alignment/>
    </xf>
    <xf numFmtId="196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8" fontId="8" fillId="0" borderId="0" xfId="49" applyFont="1" applyFill="1" applyAlignment="1">
      <alignment/>
    </xf>
    <xf numFmtId="0" fontId="11" fillId="0" borderId="17" xfId="0" applyFont="1" applyFill="1" applyBorder="1" applyAlignment="1">
      <alignment horizontal="right"/>
    </xf>
    <xf numFmtId="198" fontId="11" fillId="0" borderId="17" xfId="0" applyNumberFormat="1" applyFont="1" applyFill="1" applyBorder="1" applyAlignment="1">
      <alignment horizontal="distributed"/>
    </xf>
    <xf numFmtId="0" fontId="11" fillId="0" borderId="18" xfId="0" applyFont="1" applyFill="1" applyBorder="1" applyAlignment="1">
      <alignment horizontal="distributed"/>
    </xf>
    <xf numFmtId="177" fontId="11" fillId="0" borderId="15" xfId="0" applyNumberFormat="1" applyFont="1" applyFill="1" applyBorder="1" applyAlignment="1">
      <alignment/>
    </xf>
    <xf numFmtId="196" fontId="11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177" fontId="12" fillId="0" borderId="0" xfId="0" applyNumberFormat="1" applyFont="1" applyFill="1" applyBorder="1" applyAlignment="1">
      <alignment horizontal="centerContinuous"/>
    </xf>
    <xf numFmtId="196" fontId="12" fillId="0" borderId="0" xfId="0" applyNumberFormat="1" applyFont="1" applyFill="1" applyBorder="1" applyAlignment="1">
      <alignment horizontal="centerContinuous"/>
    </xf>
    <xf numFmtId="0" fontId="5" fillId="21" borderId="17" xfId="0" applyFont="1" applyFill="1" applyBorder="1" applyAlignment="1" applyProtection="1">
      <alignment horizontal="center"/>
      <protection/>
    </xf>
    <xf numFmtId="178" fontId="5" fillId="21" borderId="0" xfId="0" applyNumberFormat="1" applyFont="1" applyFill="1" applyBorder="1" applyAlignment="1" applyProtection="1">
      <alignment/>
      <protection/>
    </xf>
    <xf numFmtId="176" fontId="5" fillId="21" borderId="0" xfId="0" applyNumberFormat="1" applyFont="1" applyFill="1" applyBorder="1" applyAlignment="1" applyProtection="1">
      <alignment/>
      <protection/>
    </xf>
    <xf numFmtId="198" fontId="5" fillId="21" borderId="0" xfId="0" applyNumberFormat="1" applyFont="1" applyFill="1" applyBorder="1" applyAlignment="1" applyProtection="1">
      <alignment vertical="center"/>
      <protection/>
    </xf>
    <xf numFmtId="0" fontId="11" fillId="21" borderId="17" xfId="0" applyFont="1" applyFill="1" applyBorder="1" applyAlignment="1">
      <alignment horizontal="distributed"/>
    </xf>
    <xf numFmtId="177" fontId="11" fillId="21" borderId="0" xfId="0" applyNumberFormat="1" applyFont="1" applyFill="1" applyAlignment="1">
      <alignment/>
    </xf>
    <xf numFmtId="196" fontId="11" fillId="21" borderId="0" xfId="0" applyNumberFormat="1" applyFont="1" applyFill="1" applyAlignment="1">
      <alignment/>
    </xf>
    <xf numFmtId="49" fontId="3" fillId="0" borderId="17" xfId="0" applyNumberFormat="1" applyFont="1" applyBorder="1" applyAlignment="1">
      <alignment horizontal="distributed" shrinkToFit="1"/>
    </xf>
    <xf numFmtId="0" fontId="7" fillId="0" borderId="0" xfId="0" applyFont="1" applyAlignment="1">
      <alignment horizontal="center" vertical="center" textRotation="180" shrinkToFit="1"/>
    </xf>
    <xf numFmtId="177" fontId="3" fillId="0" borderId="0" xfId="0" applyNumberFormat="1" applyFont="1" applyAlignment="1">
      <alignment shrinkToFit="1"/>
    </xf>
    <xf numFmtId="180" fontId="3" fillId="0" borderId="0" xfId="0" applyNumberFormat="1" applyFont="1" applyAlignment="1">
      <alignment shrinkToFit="1"/>
    </xf>
    <xf numFmtId="198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horizontal="right" shrinkToFit="1"/>
    </xf>
    <xf numFmtId="208" fontId="9" fillId="0" borderId="0" xfId="0" applyNumberFormat="1" applyFont="1" applyAlignment="1">
      <alignment horizontal="left" vertical="center" textRotation="180"/>
    </xf>
    <xf numFmtId="208" fontId="3" fillId="0" borderId="0" xfId="0" applyNumberFormat="1" applyFont="1" applyAlignment="1">
      <alignment/>
    </xf>
    <xf numFmtId="208" fontId="3" fillId="0" borderId="0" xfId="0" applyNumberFormat="1" applyFont="1" applyAlignment="1">
      <alignment shrinkToFit="1"/>
    </xf>
    <xf numFmtId="208" fontId="0" fillId="0" borderId="0" xfId="0" applyNumberFormat="1" applyAlignment="1">
      <alignment/>
    </xf>
    <xf numFmtId="208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7" fontId="3" fillId="0" borderId="0" xfId="0" applyNumberFormat="1" applyFont="1" applyAlignment="1">
      <alignment textRotation="93" shrinkToFit="1"/>
    </xf>
    <xf numFmtId="198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0" fontId="0" fillId="0" borderId="0" xfId="0" applyBorder="1" applyAlignment="1">
      <alignment textRotation="93" shrinkToFit="1"/>
    </xf>
    <xf numFmtId="180" fontId="17" fillId="0" borderId="0" xfId="0" applyNumberFormat="1" applyFont="1" applyAlignment="1">
      <alignment shrinkToFit="1"/>
    </xf>
    <xf numFmtId="198" fontId="17" fillId="0" borderId="0" xfId="0" applyNumberFormat="1" applyFont="1" applyAlignment="1">
      <alignment shrinkToFit="1"/>
    </xf>
    <xf numFmtId="49" fontId="18" fillId="0" borderId="17" xfId="0" applyNumberFormat="1" applyFont="1" applyBorder="1" applyAlignment="1">
      <alignment horizontal="distributed" shrinkToFit="1"/>
    </xf>
    <xf numFmtId="177" fontId="18" fillId="0" borderId="0" xfId="0" applyNumberFormat="1" applyFont="1" applyAlignment="1">
      <alignment shrinkToFit="1"/>
    </xf>
    <xf numFmtId="49" fontId="18" fillId="0" borderId="0" xfId="0" applyNumberFormat="1" applyFont="1" applyAlignment="1">
      <alignment shrinkToFit="1"/>
    </xf>
    <xf numFmtId="180" fontId="18" fillId="0" borderId="0" xfId="0" applyNumberFormat="1" applyFont="1" applyAlignment="1">
      <alignment shrinkToFit="1"/>
    </xf>
    <xf numFmtId="198" fontId="18" fillId="0" borderId="0" xfId="0" applyNumberFormat="1" applyFont="1" applyAlignment="1">
      <alignment shrinkToFit="1"/>
    </xf>
    <xf numFmtId="198" fontId="18" fillId="0" borderId="0" xfId="0" applyNumberFormat="1" applyFont="1" applyAlignment="1">
      <alignment horizontal="right" shrinkToFit="1"/>
    </xf>
    <xf numFmtId="0" fontId="19" fillId="0" borderId="0" xfId="0" applyFont="1" applyAlignment="1">
      <alignment shrinkToFit="1"/>
    </xf>
    <xf numFmtId="0" fontId="18" fillId="0" borderId="17" xfId="0" applyFont="1" applyBorder="1" applyAlignment="1">
      <alignment horizontal="distributed" shrinkToFit="1"/>
    </xf>
    <xf numFmtId="0" fontId="18" fillId="0" borderId="0" xfId="0" applyFont="1" applyAlignment="1">
      <alignment shrinkToFit="1"/>
    </xf>
    <xf numFmtId="180" fontId="0" fillId="0" borderId="0" xfId="0" applyNumberFormat="1" applyFill="1" applyAlignment="1">
      <alignment/>
    </xf>
    <xf numFmtId="196" fontId="3" fillId="0" borderId="0" xfId="0" applyNumberFormat="1" applyFont="1" applyFill="1" applyBorder="1" applyAlignment="1">
      <alignment horizontal="centerContinuous"/>
    </xf>
    <xf numFmtId="180" fontId="3" fillId="0" borderId="0" xfId="0" applyNumberFormat="1" applyFont="1" applyAlignment="1">
      <alignment horizontal="left" shrinkToFit="1"/>
    </xf>
    <xf numFmtId="196" fontId="3" fillId="0" borderId="14" xfId="0" applyNumberFormat="1" applyFont="1" applyBorder="1" applyAlignment="1">
      <alignment horizontal="right" wrapText="1"/>
    </xf>
    <xf numFmtId="178" fontId="18" fillId="0" borderId="0" xfId="0" applyNumberFormat="1" applyFont="1" applyAlignment="1">
      <alignment shrinkToFit="1"/>
    </xf>
    <xf numFmtId="177" fontId="3" fillId="0" borderId="39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98" fontId="5" fillId="0" borderId="10" xfId="0" applyNumberFormat="1" applyFont="1" applyFill="1" applyBorder="1" applyAlignment="1" applyProtection="1">
      <alignment horizontal="center"/>
      <protection/>
    </xf>
    <xf numFmtId="198" fontId="5" fillId="0" borderId="20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/>
      <protection/>
    </xf>
    <xf numFmtId="198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6" fontId="5" fillId="0" borderId="18" xfId="0" applyNumberFormat="1" applyFont="1" applyFill="1" applyBorder="1" applyAlignment="1" applyProtection="1">
      <alignment horizontal="right"/>
      <protection/>
    </xf>
    <xf numFmtId="198" fontId="5" fillId="0" borderId="39" xfId="0" applyNumberFormat="1" applyFont="1" applyFill="1" applyBorder="1" applyAlignment="1" applyProtection="1">
      <alignment horizontal="right"/>
      <protection/>
    </xf>
    <xf numFmtId="180" fontId="3" fillId="0" borderId="10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/>
    </xf>
    <xf numFmtId="179" fontId="3" fillId="0" borderId="16" xfId="0" applyNumberFormat="1" applyFont="1" applyFill="1" applyBorder="1" applyAlignment="1">
      <alignment horizontal="center"/>
    </xf>
    <xf numFmtId="198" fontId="3" fillId="0" borderId="0" xfId="0" applyNumberFormat="1" applyFont="1" applyFill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98" fontId="5" fillId="0" borderId="13" xfId="0" applyNumberFormat="1" applyFont="1" applyFill="1" applyBorder="1" applyAlignment="1" applyProtection="1">
      <alignment horizontal="right"/>
      <protection/>
    </xf>
    <xf numFmtId="198" fontId="3" fillId="0" borderId="12" xfId="0" applyNumberFormat="1" applyFont="1" applyFill="1" applyBorder="1" applyAlignment="1">
      <alignment horizontal="center"/>
    </xf>
    <xf numFmtId="198" fontId="3" fillId="0" borderId="17" xfId="0" applyNumberFormat="1" applyFont="1" applyFill="1" applyBorder="1" applyAlignment="1">
      <alignment horizontal="center"/>
    </xf>
    <xf numFmtId="179" fontId="3" fillId="0" borderId="18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198" fontId="3" fillId="0" borderId="13" xfId="0" applyNumberFormat="1" applyFont="1" applyFill="1" applyBorder="1" applyAlignment="1">
      <alignment horizontal="right"/>
    </xf>
    <xf numFmtId="198" fontId="3" fillId="0" borderId="15" xfId="0" applyNumberFormat="1" applyFont="1" applyFill="1" applyBorder="1" applyAlignment="1">
      <alignment horizontal="right"/>
    </xf>
    <xf numFmtId="198" fontId="3" fillId="0" borderId="18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center"/>
    </xf>
    <xf numFmtId="198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 horizontal="right"/>
    </xf>
    <xf numFmtId="177" fontId="18" fillId="25" borderId="0" xfId="0" applyNumberFormat="1" applyFont="1" applyFill="1" applyAlignment="1">
      <alignment horizontal="right" shrinkToFit="1"/>
    </xf>
    <xf numFmtId="177" fontId="18" fillId="25" borderId="0" xfId="0" applyNumberFormat="1" applyFont="1" applyFill="1" applyAlignment="1">
      <alignment shrinkToFit="1"/>
    </xf>
    <xf numFmtId="177" fontId="3" fillId="25" borderId="0" xfId="0" applyNumberFormat="1" applyFont="1" applyFill="1" applyAlignment="1">
      <alignment shrinkToFit="1"/>
    </xf>
    <xf numFmtId="177" fontId="3" fillId="25" borderId="0" xfId="0" applyNumberFormat="1" applyFont="1" applyFill="1" applyAlignment="1">
      <alignment horizontal="right" shrinkToFit="1"/>
    </xf>
    <xf numFmtId="180" fontId="3" fillId="25" borderId="0" xfId="0" applyNumberFormat="1" applyFont="1" applyFill="1" applyAlignment="1">
      <alignment horizontal="right"/>
    </xf>
    <xf numFmtId="179" fontId="11" fillId="25" borderId="10" xfId="0" applyNumberFormat="1" applyFont="1" applyFill="1" applyBorder="1" applyAlignment="1">
      <alignment horizontal="center"/>
    </xf>
    <xf numFmtId="196" fontId="11" fillId="25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179" fontId="11" fillId="25" borderId="0" xfId="0" applyNumberFormat="1" applyFont="1" applyFill="1" applyAlignment="1">
      <alignment horizontal="center"/>
    </xf>
    <xf numFmtId="179" fontId="11" fillId="25" borderId="12" xfId="0" applyNumberFormat="1" applyFont="1" applyFill="1" applyBorder="1" applyAlignment="1">
      <alignment horizontal="center"/>
    </xf>
    <xf numFmtId="196" fontId="11" fillId="25" borderId="12" xfId="0" applyNumberFormat="1" applyFont="1" applyFill="1" applyBorder="1" applyAlignment="1">
      <alignment horizontal="center"/>
    </xf>
    <xf numFmtId="196" fontId="11" fillId="25" borderId="13" xfId="0" applyNumberFormat="1" applyFont="1" applyFill="1" applyBorder="1" applyAlignment="1">
      <alignment horizontal="right"/>
    </xf>
    <xf numFmtId="179" fontId="11" fillId="25" borderId="13" xfId="0" applyNumberFormat="1" applyFont="1" applyFill="1" applyBorder="1" applyAlignment="1">
      <alignment horizontal="right"/>
    </xf>
    <xf numFmtId="179" fontId="11" fillId="25" borderId="15" xfId="0" applyNumberFormat="1" applyFont="1" applyFill="1" applyBorder="1" applyAlignment="1">
      <alignment horizontal="right"/>
    </xf>
    <xf numFmtId="179" fontId="11" fillId="25" borderId="0" xfId="0" applyNumberFormat="1" applyFont="1" applyFill="1" applyBorder="1" applyAlignment="1">
      <alignment horizontal="center"/>
    </xf>
    <xf numFmtId="196" fontId="11" fillId="25" borderId="0" xfId="0" applyNumberFormat="1" applyFont="1" applyFill="1" applyBorder="1" applyAlignment="1">
      <alignment horizontal="center"/>
    </xf>
    <xf numFmtId="179" fontId="11" fillId="25" borderId="18" xfId="0" applyNumberFormat="1" applyFont="1" applyFill="1" applyBorder="1" applyAlignment="1">
      <alignment horizontal="right"/>
    </xf>
    <xf numFmtId="179" fontId="11" fillId="0" borderId="14" xfId="0" applyNumberFormat="1" applyFont="1" applyFill="1" applyBorder="1" applyAlignment="1">
      <alignment horizontal="centerContinuous" wrapText="1"/>
    </xf>
    <xf numFmtId="196" fontId="11" fillId="25" borderId="20" xfId="0" applyNumberFormat="1" applyFont="1" applyFill="1" applyBorder="1" applyAlignment="1">
      <alignment horizontal="center"/>
    </xf>
    <xf numFmtId="196" fontId="11" fillId="25" borderId="21" xfId="0" applyNumberFormat="1" applyFont="1" applyFill="1" applyBorder="1" applyAlignment="1">
      <alignment horizontal="center"/>
    </xf>
    <xf numFmtId="196" fontId="11" fillId="25" borderId="39" xfId="0" applyNumberFormat="1" applyFont="1" applyFill="1" applyBorder="1" applyAlignment="1">
      <alignment horizontal="right"/>
    </xf>
    <xf numFmtId="179" fontId="11" fillId="0" borderId="15" xfId="0" applyNumberFormat="1" applyFont="1" applyFill="1" applyBorder="1" applyAlignment="1">
      <alignment/>
    </xf>
    <xf numFmtId="177" fontId="41" fillId="0" borderId="0" xfId="0" applyNumberFormat="1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200" fontId="40" fillId="0" borderId="0" xfId="64" applyNumberFormat="1" applyFont="1" applyFill="1" applyBorder="1" applyAlignment="1">
      <alignment horizontal="right" vertical="center" shrinkToFit="1"/>
      <protection/>
    </xf>
    <xf numFmtId="0" fontId="7" fillId="0" borderId="0" xfId="0" applyFont="1" applyAlignment="1">
      <alignment vertical="center" textRotation="180"/>
    </xf>
    <xf numFmtId="0" fontId="42" fillId="0" borderId="0" xfId="0" applyFont="1" applyAlignment="1">
      <alignment/>
    </xf>
    <xf numFmtId="0" fontId="18" fillId="0" borderId="0" xfId="0" applyFont="1" applyBorder="1" applyAlignment="1">
      <alignment horizontal="distributed" shrinkToFit="1"/>
    </xf>
    <xf numFmtId="0" fontId="18" fillId="0" borderId="17" xfId="0" applyFont="1" applyBorder="1" applyAlignment="1">
      <alignment horizontal="distributed" shrinkToFit="1"/>
    </xf>
    <xf numFmtId="49" fontId="3" fillId="0" borderId="0" xfId="0" applyNumberFormat="1" applyFont="1" applyBorder="1" applyAlignment="1">
      <alignment horizontal="distributed"/>
    </xf>
    <xf numFmtId="49" fontId="3" fillId="0" borderId="17" xfId="0" applyNumberFormat="1" applyFont="1" applyBorder="1" applyAlignment="1">
      <alignment horizontal="distributed"/>
    </xf>
    <xf numFmtId="49" fontId="18" fillId="0" borderId="0" xfId="0" applyNumberFormat="1" applyFont="1" applyBorder="1" applyAlignment="1">
      <alignment horizontal="distributed" shrinkToFit="1"/>
    </xf>
    <xf numFmtId="49" fontId="18" fillId="0" borderId="17" xfId="0" applyNumberFormat="1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179" fontId="3" fillId="0" borderId="23" xfId="0" applyNumberFormat="1" applyFont="1" applyBorder="1" applyAlignment="1">
      <alignment horizontal="center" wrapText="1"/>
    </xf>
    <xf numFmtId="179" fontId="3" fillId="0" borderId="19" xfId="0" applyNumberFormat="1" applyFont="1" applyBorder="1" applyAlignment="1">
      <alignment horizontal="center" wrapText="1"/>
    </xf>
    <xf numFmtId="179" fontId="3" fillId="0" borderId="24" xfId="0" applyNumberFormat="1" applyFont="1" applyBorder="1" applyAlignment="1">
      <alignment horizontal="center" wrapText="1"/>
    </xf>
    <xf numFmtId="198" fontId="3" fillId="0" borderId="23" xfId="0" applyNumberFormat="1" applyFont="1" applyBorder="1" applyAlignment="1">
      <alignment horizontal="center" wrapText="1"/>
    </xf>
    <xf numFmtId="198" fontId="3" fillId="0" borderId="19" xfId="0" applyNumberFormat="1" applyFont="1" applyBorder="1" applyAlignment="1">
      <alignment horizontal="center" wrapText="1"/>
    </xf>
    <xf numFmtId="0" fontId="5" fillId="0" borderId="23" xfId="0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horizontal="center" wrapText="1"/>
      <protection/>
    </xf>
    <xf numFmtId="0" fontId="5" fillId="0" borderId="24" xfId="0" applyFont="1" applyFill="1" applyBorder="1" applyAlignment="1" applyProtection="1">
      <alignment horizontal="center" wrapText="1"/>
      <protection/>
    </xf>
    <xf numFmtId="0" fontId="5" fillId="0" borderId="2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Book1" xfId="63"/>
    <cellStyle name="標準_Sheet1" xfId="64"/>
    <cellStyle name="標準_市町村別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'参考'!$D$12:$D$69</c:f>
              <c:numCache/>
            </c:numRef>
          </c:val>
        </c:ser>
        <c:axId val="26517140"/>
        <c:axId val="37327669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/>
            </c:strRef>
          </c:cat>
          <c:val>
            <c:numRef>
              <c:f>'参考'!$R$12:$R$69</c:f>
              <c:numCache/>
            </c:numRef>
          </c:val>
          <c:smooth val="0"/>
        </c:ser>
        <c:marker val="1"/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2319"/>
        <c:crosses val="autoZero"/>
        <c:auto val="0"/>
        <c:lblOffset val="100"/>
        <c:tickLblSkip val="1"/>
        <c:noMultiLvlLbl val="0"/>
      </c:catAx>
      <c:valAx>
        <c:axId val="3642319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At val="1"/>
        <c:crossBetween val="between"/>
        <c:dispUnits/>
      </c:valAx>
      <c:catAx>
        <c:axId val="26517140"/>
        <c:scaling>
          <c:orientation val="minMax"/>
        </c:scaling>
        <c:axPos val="b"/>
        <c:delete val="1"/>
        <c:majorTickMark val="out"/>
        <c:minorTickMark val="none"/>
        <c:tickLblPos val="nextTo"/>
        <c:crossAx val="37327669"/>
        <c:crosses val="autoZero"/>
        <c:auto val="0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146"/>
          <c:w val="0.096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20</xdr:row>
      <xdr:rowOff>9525</xdr:rowOff>
    </xdr:from>
    <xdr:ext cx="180975" cy="161925"/>
    <xdr:sp>
      <xdr:nvSpPr>
        <xdr:cNvPr id="1" name="AutoShape 1"/>
        <xdr:cNvSpPr>
          <a:spLocks/>
        </xdr:cNvSpPr>
      </xdr:nvSpPr>
      <xdr:spPr>
        <a:xfrm>
          <a:off x="1504950" y="3343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21</xdr:row>
      <xdr:rowOff>9525</xdr:rowOff>
    </xdr:from>
    <xdr:ext cx="180975" cy="161925"/>
    <xdr:sp>
      <xdr:nvSpPr>
        <xdr:cNvPr id="2" name="AutoShape 2"/>
        <xdr:cNvSpPr>
          <a:spLocks/>
        </xdr:cNvSpPr>
      </xdr:nvSpPr>
      <xdr:spPr>
        <a:xfrm>
          <a:off x="1504950" y="3514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27</xdr:row>
      <xdr:rowOff>9525</xdr:rowOff>
    </xdr:from>
    <xdr:ext cx="180975" cy="161925"/>
    <xdr:sp>
      <xdr:nvSpPr>
        <xdr:cNvPr id="3" name="AutoShape 3"/>
        <xdr:cNvSpPr>
          <a:spLocks/>
        </xdr:cNvSpPr>
      </xdr:nvSpPr>
      <xdr:spPr>
        <a:xfrm>
          <a:off x="1504950" y="4486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0</xdr:rowOff>
    </xdr:from>
    <xdr:ext cx="180975" cy="161925"/>
    <xdr:sp>
      <xdr:nvSpPr>
        <xdr:cNvPr id="4" name="AutoShape 4"/>
        <xdr:cNvSpPr>
          <a:spLocks/>
        </xdr:cNvSpPr>
      </xdr:nvSpPr>
      <xdr:spPr>
        <a:xfrm>
          <a:off x="1504950" y="464820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5" name="AutoShape 5"/>
        <xdr:cNvSpPr>
          <a:spLocks/>
        </xdr:cNvSpPr>
      </xdr:nvSpPr>
      <xdr:spPr>
        <a:xfrm>
          <a:off x="1504950" y="4943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6" name="AutoShape 6"/>
        <xdr:cNvSpPr>
          <a:spLocks/>
        </xdr:cNvSpPr>
      </xdr:nvSpPr>
      <xdr:spPr>
        <a:xfrm>
          <a:off x="1504950" y="5114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32</xdr:row>
      <xdr:rowOff>9525</xdr:rowOff>
    </xdr:from>
    <xdr:ext cx="180975" cy="161925"/>
    <xdr:sp>
      <xdr:nvSpPr>
        <xdr:cNvPr id="7" name="AutoShape 7"/>
        <xdr:cNvSpPr>
          <a:spLocks/>
        </xdr:cNvSpPr>
      </xdr:nvSpPr>
      <xdr:spPr>
        <a:xfrm>
          <a:off x="1504950" y="5286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8" name="AutoShape 8"/>
        <xdr:cNvSpPr>
          <a:spLocks/>
        </xdr:cNvSpPr>
      </xdr:nvSpPr>
      <xdr:spPr>
        <a:xfrm>
          <a:off x="1504950" y="5457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36</xdr:row>
      <xdr:rowOff>9525</xdr:rowOff>
    </xdr:from>
    <xdr:ext cx="180975" cy="161925"/>
    <xdr:sp>
      <xdr:nvSpPr>
        <xdr:cNvPr id="9" name="AutoShape 9"/>
        <xdr:cNvSpPr>
          <a:spLocks/>
        </xdr:cNvSpPr>
      </xdr:nvSpPr>
      <xdr:spPr>
        <a:xfrm>
          <a:off x="1504950" y="59150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37</xdr:row>
      <xdr:rowOff>9525</xdr:rowOff>
    </xdr:from>
    <xdr:ext cx="180975" cy="161925"/>
    <xdr:sp>
      <xdr:nvSpPr>
        <xdr:cNvPr id="10" name="AutoShape 10"/>
        <xdr:cNvSpPr>
          <a:spLocks/>
        </xdr:cNvSpPr>
      </xdr:nvSpPr>
      <xdr:spPr>
        <a:xfrm>
          <a:off x="1504950" y="6086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38</xdr:row>
      <xdr:rowOff>9525</xdr:rowOff>
    </xdr:from>
    <xdr:ext cx="180975" cy="161925"/>
    <xdr:sp>
      <xdr:nvSpPr>
        <xdr:cNvPr id="11" name="AutoShape 11"/>
        <xdr:cNvSpPr>
          <a:spLocks/>
        </xdr:cNvSpPr>
      </xdr:nvSpPr>
      <xdr:spPr>
        <a:xfrm>
          <a:off x="1504950" y="6257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2" name="AutoShape 12"/>
        <xdr:cNvSpPr>
          <a:spLocks/>
        </xdr:cNvSpPr>
      </xdr:nvSpPr>
      <xdr:spPr>
        <a:xfrm>
          <a:off x="11115675" y="4676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3" name="AutoShape 13"/>
        <xdr:cNvSpPr>
          <a:spLocks/>
        </xdr:cNvSpPr>
      </xdr:nvSpPr>
      <xdr:spPr>
        <a:xfrm>
          <a:off x="11115675" y="49625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4" name="AutoShape 14"/>
        <xdr:cNvSpPr>
          <a:spLocks/>
        </xdr:cNvSpPr>
      </xdr:nvSpPr>
      <xdr:spPr>
        <a:xfrm>
          <a:off x="11115675" y="5133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32</xdr:row>
      <xdr:rowOff>28575</xdr:rowOff>
    </xdr:from>
    <xdr:ext cx="180975" cy="161925"/>
    <xdr:sp>
      <xdr:nvSpPr>
        <xdr:cNvPr id="15" name="AutoShape 15"/>
        <xdr:cNvSpPr>
          <a:spLocks/>
        </xdr:cNvSpPr>
      </xdr:nvSpPr>
      <xdr:spPr>
        <a:xfrm>
          <a:off x="11115675" y="5305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6" name="AutoShape 16"/>
        <xdr:cNvSpPr>
          <a:spLocks/>
        </xdr:cNvSpPr>
      </xdr:nvSpPr>
      <xdr:spPr>
        <a:xfrm>
          <a:off x="11115675" y="5476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17" name="AutoShape 17"/>
        <xdr:cNvSpPr>
          <a:spLocks/>
        </xdr:cNvSpPr>
      </xdr:nvSpPr>
      <xdr:spPr>
        <a:xfrm>
          <a:off x="11115675" y="5648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36</xdr:row>
      <xdr:rowOff>28575</xdr:rowOff>
    </xdr:from>
    <xdr:ext cx="180975" cy="161925"/>
    <xdr:sp>
      <xdr:nvSpPr>
        <xdr:cNvPr id="18" name="AutoShape 18"/>
        <xdr:cNvSpPr>
          <a:spLocks/>
        </xdr:cNvSpPr>
      </xdr:nvSpPr>
      <xdr:spPr>
        <a:xfrm>
          <a:off x="11115675" y="59340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19" name="AutoShape 19"/>
        <xdr:cNvSpPr>
          <a:spLocks/>
        </xdr:cNvSpPr>
      </xdr:nvSpPr>
      <xdr:spPr>
        <a:xfrm>
          <a:off x="11115675" y="61055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38</xdr:row>
      <xdr:rowOff>28575</xdr:rowOff>
    </xdr:from>
    <xdr:ext cx="180975" cy="161925"/>
    <xdr:sp>
      <xdr:nvSpPr>
        <xdr:cNvPr id="20" name="AutoShape 20"/>
        <xdr:cNvSpPr>
          <a:spLocks/>
        </xdr:cNvSpPr>
      </xdr:nvSpPr>
      <xdr:spPr>
        <a:xfrm>
          <a:off x="11115675" y="6276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19050</xdr:rowOff>
    </xdr:from>
    <xdr:ext cx="180975" cy="161925"/>
    <xdr:sp>
      <xdr:nvSpPr>
        <xdr:cNvPr id="21" name="AutoShape 21"/>
        <xdr:cNvSpPr>
          <a:spLocks/>
        </xdr:cNvSpPr>
      </xdr:nvSpPr>
      <xdr:spPr>
        <a:xfrm>
          <a:off x="1504950" y="678180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41</xdr:row>
      <xdr:rowOff>9525</xdr:rowOff>
    </xdr:from>
    <xdr:ext cx="180975" cy="161925"/>
    <xdr:sp>
      <xdr:nvSpPr>
        <xdr:cNvPr id="22" name="AutoShape 22"/>
        <xdr:cNvSpPr>
          <a:spLocks/>
        </xdr:cNvSpPr>
      </xdr:nvSpPr>
      <xdr:spPr>
        <a:xfrm>
          <a:off x="11115675" y="6772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20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11115675" y="334327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AutoShap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26" name="AutoShape 26"/>
        <xdr:cNvSpPr>
          <a:spLocks/>
        </xdr:cNvSpPr>
      </xdr:nvSpPr>
      <xdr:spPr>
        <a:xfrm>
          <a:off x="1504950" y="5629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27</xdr:row>
      <xdr:rowOff>9525</xdr:rowOff>
    </xdr:from>
    <xdr:ext cx="180975" cy="161925"/>
    <xdr:sp>
      <xdr:nvSpPr>
        <xdr:cNvPr id="27" name="AutoShape 27"/>
        <xdr:cNvSpPr>
          <a:spLocks/>
        </xdr:cNvSpPr>
      </xdr:nvSpPr>
      <xdr:spPr>
        <a:xfrm>
          <a:off x="11106150" y="4486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グラフ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8"/>
  <sheetViews>
    <sheetView showGridLines="0" tabSelected="1" zoomScalePageLayoutView="0" workbookViewId="0" topLeftCell="A1">
      <selection activeCell="F9" sqref="F9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4" customWidth="1"/>
    <col min="5" max="5" width="7.625" style="62" customWidth="1"/>
    <col min="6" max="6" width="7.625" style="4" customWidth="1"/>
    <col min="7" max="7" width="7.625" style="62" customWidth="1"/>
    <col min="8" max="8" width="9.625" style="4" customWidth="1"/>
    <col min="9" max="9" width="7.625" style="62" customWidth="1"/>
    <col min="10" max="10" width="9.625" style="4" customWidth="1"/>
    <col min="11" max="11" width="7.625" style="62" customWidth="1"/>
    <col min="12" max="12" width="9.625" style="4" customWidth="1"/>
    <col min="13" max="13" width="7.625" style="62" customWidth="1"/>
    <col min="14" max="14" width="9.625" style="4" customWidth="1"/>
    <col min="15" max="15" width="7.625" style="62" customWidth="1"/>
    <col min="21" max="21" width="8.75390625" style="0" customWidth="1"/>
  </cols>
  <sheetData>
    <row r="1" spans="1:14" ht="13.5" customHeight="1">
      <c r="A1" s="330"/>
      <c r="C1" s="331" t="s">
        <v>254</v>
      </c>
      <c r="D1" s="15"/>
      <c r="E1" s="61"/>
      <c r="F1" s="3"/>
      <c r="G1" s="61"/>
      <c r="H1" s="3"/>
      <c r="I1" s="61"/>
      <c r="J1" s="3"/>
      <c r="K1" s="61"/>
      <c r="L1" s="3"/>
      <c r="N1" s="3"/>
    </row>
    <row r="2" ht="13.5">
      <c r="A2" s="330"/>
    </row>
    <row r="3" spans="1:15" ht="13.5">
      <c r="A3" s="330"/>
      <c r="C3" s="5" t="s">
        <v>0</v>
      </c>
      <c r="D3" s="6" t="s">
        <v>1</v>
      </c>
      <c r="E3" s="63"/>
      <c r="F3" s="6" t="s">
        <v>2</v>
      </c>
      <c r="G3" s="63"/>
      <c r="H3" s="6" t="s">
        <v>77</v>
      </c>
      <c r="I3" s="70"/>
      <c r="J3" s="54" t="s">
        <v>3</v>
      </c>
      <c r="K3" s="63"/>
      <c r="L3" s="6" t="s">
        <v>4</v>
      </c>
      <c r="M3" s="63"/>
      <c r="N3" s="6" t="s">
        <v>5</v>
      </c>
      <c r="O3" s="63"/>
    </row>
    <row r="4" spans="1:15" ht="13.5">
      <c r="A4" s="330"/>
      <c r="C4" s="7"/>
      <c r="D4" s="8" t="s">
        <v>123</v>
      </c>
      <c r="E4" s="64"/>
      <c r="F4" s="8" t="s">
        <v>6</v>
      </c>
      <c r="G4" s="64"/>
      <c r="H4" s="8" t="s">
        <v>6</v>
      </c>
      <c r="I4" s="71"/>
      <c r="J4" s="55" t="s">
        <v>6</v>
      </c>
      <c r="K4" s="64"/>
      <c r="L4" s="8" t="s">
        <v>7</v>
      </c>
      <c r="M4" s="64"/>
      <c r="N4" s="8" t="s">
        <v>7</v>
      </c>
      <c r="O4" s="64"/>
    </row>
    <row r="5" spans="1:15" ht="13.5">
      <c r="A5" s="330"/>
      <c r="C5" s="7" t="s">
        <v>8</v>
      </c>
      <c r="D5" s="9"/>
      <c r="E5" s="65" t="s">
        <v>9</v>
      </c>
      <c r="F5" s="9"/>
      <c r="G5" s="65" t="s">
        <v>9</v>
      </c>
      <c r="H5" s="34"/>
      <c r="I5" s="72" t="s">
        <v>9</v>
      </c>
      <c r="J5" s="9"/>
      <c r="K5" s="65" t="s">
        <v>9</v>
      </c>
      <c r="L5" s="9"/>
      <c r="M5" s="65" t="s">
        <v>9</v>
      </c>
      <c r="N5" s="9"/>
      <c r="O5" s="65" t="s">
        <v>9</v>
      </c>
    </row>
    <row r="6" spans="1:15" ht="15" customHeight="1">
      <c r="A6" s="330"/>
      <c r="C6" s="10"/>
      <c r="D6" s="35" t="s">
        <v>147</v>
      </c>
      <c r="E6" s="66" t="s">
        <v>90</v>
      </c>
      <c r="F6" s="35" t="s">
        <v>91</v>
      </c>
      <c r="G6" s="69" t="s">
        <v>90</v>
      </c>
      <c r="H6" s="35" t="s">
        <v>92</v>
      </c>
      <c r="I6" s="69" t="s">
        <v>90</v>
      </c>
      <c r="J6" s="35" t="s">
        <v>92</v>
      </c>
      <c r="K6" s="69" t="s">
        <v>90</v>
      </c>
      <c r="L6" s="35" t="s">
        <v>92</v>
      </c>
      <c r="M6" s="69" t="s">
        <v>90</v>
      </c>
      <c r="N6" s="35" t="s">
        <v>92</v>
      </c>
      <c r="O6" s="69" t="s">
        <v>90</v>
      </c>
    </row>
    <row r="7" spans="1:15" ht="15" customHeight="1">
      <c r="A7" s="330"/>
      <c r="C7" s="34" t="s">
        <v>260</v>
      </c>
      <c r="D7" s="12">
        <v>18434</v>
      </c>
      <c r="E7" s="67">
        <v>-3.6</v>
      </c>
      <c r="F7" s="12">
        <v>499413</v>
      </c>
      <c r="G7" s="67">
        <v>-0.5</v>
      </c>
      <c r="H7" s="12">
        <v>12864065</v>
      </c>
      <c r="I7" s="67">
        <v>1.1</v>
      </c>
      <c r="J7" s="12">
        <v>5041653</v>
      </c>
      <c r="K7" s="67">
        <v>4.2</v>
      </c>
      <c r="L7" s="12">
        <v>3809230</v>
      </c>
      <c r="M7" s="67">
        <v>7.1</v>
      </c>
      <c r="N7" s="12">
        <v>521570</v>
      </c>
      <c r="O7" s="67">
        <v>-5.1</v>
      </c>
    </row>
    <row r="8" spans="1:15" ht="15" customHeight="1">
      <c r="A8" s="330"/>
      <c r="C8" s="14">
        <v>63</v>
      </c>
      <c r="D8" s="13">
        <v>19372</v>
      </c>
      <c r="E8" s="68">
        <v>5.1</v>
      </c>
      <c r="F8" s="13">
        <v>511203</v>
      </c>
      <c r="G8" s="68">
        <v>2.4</v>
      </c>
      <c r="H8" s="13">
        <v>13930102</v>
      </c>
      <c r="I8" s="68">
        <v>8.3</v>
      </c>
      <c r="J8" s="13">
        <v>5543396</v>
      </c>
      <c r="K8" s="68">
        <v>10</v>
      </c>
      <c r="L8" s="13">
        <v>4230795</v>
      </c>
      <c r="M8" s="68">
        <v>11.1</v>
      </c>
      <c r="N8" s="13">
        <v>629843</v>
      </c>
      <c r="O8" s="68">
        <v>20.8</v>
      </c>
    </row>
    <row r="9" spans="1:15" ht="15" customHeight="1">
      <c r="A9" s="330"/>
      <c r="C9" s="14" t="s">
        <v>117</v>
      </c>
      <c r="D9" s="13">
        <v>18635</v>
      </c>
      <c r="E9" s="68">
        <v>-3.8</v>
      </c>
      <c r="F9" s="13">
        <v>514060</v>
      </c>
      <c r="G9" s="68">
        <v>0.6</v>
      </c>
      <c r="H9" s="13">
        <v>15202701</v>
      </c>
      <c r="I9" s="68">
        <v>9.1</v>
      </c>
      <c r="J9" s="13">
        <v>5907499</v>
      </c>
      <c r="K9" s="68">
        <v>6.6</v>
      </c>
      <c r="L9" s="13">
        <v>4577119</v>
      </c>
      <c r="M9" s="68">
        <v>8.2</v>
      </c>
      <c r="N9" s="13">
        <v>809498</v>
      </c>
      <c r="O9" s="68">
        <v>28.5</v>
      </c>
    </row>
    <row r="10" spans="1:15" ht="15" customHeight="1">
      <c r="A10" s="330"/>
      <c r="C10" s="14">
        <v>2</v>
      </c>
      <c r="D10" s="13">
        <v>19366</v>
      </c>
      <c r="E10" s="68">
        <v>3.9</v>
      </c>
      <c r="F10" s="13">
        <v>523810</v>
      </c>
      <c r="G10" s="68">
        <v>1.9</v>
      </c>
      <c r="H10" s="13">
        <v>16265222</v>
      </c>
      <c r="I10" s="68">
        <v>7</v>
      </c>
      <c r="J10" s="13">
        <v>6309484</v>
      </c>
      <c r="K10" s="68">
        <v>6.8</v>
      </c>
      <c r="L10" s="13">
        <v>4777162</v>
      </c>
      <c r="M10" s="68">
        <v>4.4</v>
      </c>
      <c r="N10" s="13">
        <v>895333</v>
      </c>
      <c r="O10" s="68">
        <v>10.6</v>
      </c>
    </row>
    <row r="11" spans="1:16" ht="15" customHeight="1">
      <c r="A11" s="330"/>
      <c r="C11" s="14">
        <v>3</v>
      </c>
      <c r="D11" s="13">
        <v>18709</v>
      </c>
      <c r="E11" s="68">
        <v>-3.4</v>
      </c>
      <c r="F11" s="13">
        <v>528845</v>
      </c>
      <c r="G11" s="68">
        <v>1</v>
      </c>
      <c r="H11" s="13">
        <v>17218708</v>
      </c>
      <c r="I11" s="68">
        <v>5.9</v>
      </c>
      <c r="J11" s="13">
        <v>6755280</v>
      </c>
      <c r="K11" s="68">
        <v>7.1</v>
      </c>
      <c r="L11" s="13">
        <v>5191021</v>
      </c>
      <c r="M11" s="68">
        <v>8.7</v>
      </c>
      <c r="N11" s="13">
        <v>932000</v>
      </c>
      <c r="O11" s="68">
        <v>4.1</v>
      </c>
      <c r="P11" s="95"/>
    </row>
    <row r="12" spans="1:16" ht="15" customHeight="1">
      <c r="A12" s="330"/>
      <c r="C12" s="14">
        <v>4</v>
      </c>
      <c r="D12" s="13">
        <v>18096</v>
      </c>
      <c r="E12" s="68">
        <v>-3.3</v>
      </c>
      <c r="F12" s="13">
        <v>524826</v>
      </c>
      <c r="G12" s="68">
        <v>-0.8</v>
      </c>
      <c r="H12" s="13">
        <v>16810547</v>
      </c>
      <c r="I12" s="68">
        <v>-2.4</v>
      </c>
      <c r="J12" s="13">
        <v>6673936</v>
      </c>
      <c r="K12" s="68">
        <v>-1.2</v>
      </c>
      <c r="L12" s="13">
        <v>5017225</v>
      </c>
      <c r="M12" s="68">
        <v>-3.3</v>
      </c>
      <c r="N12" s="13">
        <v>855447</v>
      </c>
      <c r="O12" s="68">
        <v>-8.2</v>
      </c>
      <c r="P12" s="95"/>
    </row>
    <row r="13" spans="1:16" ht="15" customHeight="1">
      <c r="A13" s="330"/>
      <c r="C13" s="14">
        <v>5</v>
      </c>
      <c r="D13" s="13">
        <v>18382</v>
      </c>
      <c r="E13" s="68">
        <v>1.6</v>
      </c>
      <c r="F13" s="13">
        <v>514853</v>
      </c>
      <c r="G13" s="68">
        <v>-1.9</v>
      </c>
      <c r="H13" s="13">
        <v>15911106</v>
      </c>
      <c r="I13" s="68">
        <v>-5.4</v>
      </c>
      <c r="J13" s="13">
        <v>6465710</v>
      </c>
      <c r="K13" s="68">
        <v>-3.1</v>
      </c>
      <c r="L13" s="13">
        <v>4809671</v>
      </c>
      <c r="M13" s="68">
        <v>-4.1</v>
      </c>
      <c r="N13" s="13">
        <v>614005</v>
      </c>
      <c r="O13" s="68">
        <v>-28.2</v>
      </c>
      <c r="P13" s="95"/>
    </row>
    <row r="14" spans="1:16" ht="15" customHeight="1">
      <c r="A14" s="330"/>
      <c r="C14" s="14">
        <v>6</v>
      </c>
      <c r="D14" s="13">
        <v>17200</v>
      </c>
      <c r="E14" s="68">
        <v>-6.4</v>
      </c>
      <c r="F14" s="13">
        <v>502232</v>
      </c>
      <c r="G14" s="68">
        <v>-2.5</v>
      </c>
      <c r="H14" s="13">
        <v>15570122</v>
      </c>
      <c r="I14" s="68">
        <v>-2.1</v>
      </c>
      <c r="J14" s="13">
        <v>6413435</v>
      </c>
      <c r="K14" s="68">
        <v>-0.8</v>
      </c>
      <c r="L14" s="13">
        <v>4852245</v>
      </c>
      <c r="M14" s="68">
        <v>0.9</v>
      </c>
      <c r="N14" s="13">
        <v>512372</v>
      </c>
      <c r="O14" s="68">
        <v>-16.6</v>
      </c>
      <c r="P14" s="117"/>
    </row>
    <row r="15" spans="1:16" ht="15" customHeight="1">
      <c r="A15" s="330"/>
      <c r="C15" s="14">
        <v>7</v>
      </c>
      <c r="D15" s="13">
        <v>17479</v>
      </c>
      <c r="E15" s="68">
        <v>1.6</v>
      </c>
      <c r="F15" s="13">
        <v>495584</v>
      </c>
      <c r="G15" s="68">
        <v>-1.3</v>
      </c>
      <c r="H15" s="13">
        <v>16162954</v>
      </c>
      <c r="I15" s="68">
        <v>3.8</v>
      </c>
      <c r="J15" s="13">
        <v>6669552</v>
      </c>
      <c r="K15" s="68">
        <v>4</v>
      </c>
      <c r="L15" s="13">
        <v>5169326</v>
      </c>
      <c r="M15" s="68">
        <v>6.5</v>
      </c>
      <c r="N15" s="13">
        <v>540978</v>
      </c>
      <c r="O15" s="68">
        <v>5.6</v>
      </c>
      <c r="P15" s="117"/>
    </row>
    <row r="16" spans="1:16" ht="15" customHeight="1">
      <c r="A16" s="330"/>
      <c r="C16" s="14">
        <v>8</v>
      </c>
      <c r="D16" s="13">
        <v>16615</v>
      </c>
      <c r="E16" s="68">
        <v>-4.9</v>
      </c>
      <c r="F16" s="13">
        <v>487605</v>
      </c>
      <c r="G16" s="68">
        <v>-1.6</v>
      </c>
      <c r="H16" s="13">
        <v>16380538</v>
      </c>
      <c r="I16" s="68">
        <v>1.3</v>
      </c>
      <c r="J16" s="13">
        <v>6755661</v>
      </c>
      <c r="K16" s="68">
        <v>1.3</v>
      </c>
      <c r="L16" s="13">
        <v>5211665</v>
      </c>
      <c r="M16" s="68">
        <v>0.8</v>
      </c>
      <c r="N16" s="13">
        <v>610950</v>
      </c>
      <c r="O16" s="68">
        <v>12.9</v>
      </c>
      <c r="P16" s="117"/>
    </row>
    <row r="17" spans="1:16" ht="15" customHeight="1">
      <c r="A17" s="330"/>
      <c r="C17" s="14">
        <v>9</v>
      </c>
      <c r="D17" s="13">
        <v>16354</v>
      </c>
      <c r="E17" s="68">
        <v>-1.6</v>
      </c>
      <c r="F17" s="13">
        <v>486103</v>
      </c>
      <c r="G17" s="68">
        <v>-0.3</v>
      </c>
      <c r="H17" s="13">
        <v>17008725</v>
      </c>
      <c r="I17" s="68">
        <v>3.8</v>
      </c>
      <c r="J17" s="13">
        <v>6960748</v>
      </c>
      <c r="K17" s="68">
        <v>3</v>
      </c>
      <c r="L17" s="13">
        <v>5367913</v>
      </c>
      <c r="M17" s="68">
        <v>3</v>
      </c>
      <c r="N17" s="13">
        <v>715543</v>
      </c>
      <c r="O17" s="68">
        <v>17.1</v>
      </c>
      <c r="P17" s="117"/>
    </row>
    <row r="18" spans="1:16" ht="15" customHeight="1">
      <c r="A18" s="330"/>
      <c r="C18" s="14">
        <v>10</v>
      </c>
      <c r="D18" s="13">
        <v>17098</v>
      </c>
      <c r="E18" s="68">
        <v>4.5</v>
      </c>
      <c r="F18" s="13">
        <v>486036</v>
      </c>
      <c r="G18" s="271">
        <v>0</v>
      </c>
      <c r="H18" s="13">
        <v>16341886</v>
      </c>
      <c r="I18" s="68">
        <v>-3.9</v>
      </c>
      <c r="J18" s="13">
        <v>6747735</v>
      </c>
      <c r="K18" s="68">
        <v>-3.1</v>
      </c>
      <c r="L18" s="13">
        <v>5083979</v>
      </c>
      <c r="M18" s="68">
        <v>-5.3</v>
      </c>
      <c r="N18" s="13">
        <v>751199</v>
      </c>
      <c r="O18" s="68">
        <v>5</v>
      </c>
      <c r="P18" s="117"/>
    </row>
    <row r="19" spans="1:16" ht="15" customHeight="1">
      <c r="A19" s="330"/>
      <c r="C19" s="14">
        <v>11</v>
      </c>
      <c r="D19" s="13">
        <v>15781</v>
      </c>
      <c r="E19" s="68">
        <v>-7.7</v>
      </c>
      <c r="F19" s="13">
        <v>467232</v>
      </c>
      <c r="G19" s="68">
        <v>-3.9</v>
      </c>
      <c r="H19" s="13">
        <v>15912187</v>
      </c>
      <c r="I19" s="68">
        <v>-2.6</v>
      </c>
      <c r="J19" s="13">
        <v>6662515</v>
      </c>
      <c r="K19" s="68">
        <v>-1.3</v>
      </c>
      <c r="L19" s="13">
        <v>5042653</v>
      </c>
      <c r="M19" s="68">
        <v>-0.8</v>
      </c>
      <c r="N19" s="13">
        <v>586166</v>
      </c>
      <c r="O19" s="68">
        <v>-22</v>
      </c>
      <c r="P19" s="117"/>
    </row>
    <row r="20" spans="1:16" ht="15" customHeight="1">
      <c r="A20" s="330"/>
      <c r="C20" s="14">
        <v>12</v>
      </c>
      <c r="D20" s="13">
        <v>15736</v>
      </c>
      <c r="E20" s="68">
        <v>-0.3</v>
      </c>
      <c r="F20" s="13">
        <v>461184</v>
      </c>
      <c r="G20" s="68">
        <v>-1.3</v>
      </c>
      <c r="H20" s="13">
        <v>16610776</v>
      </c>
      <c r="I20" s="68">
        <v>4.4</v>
      </c>
      <c r="J20" s="13">
        <v>6793235</v>
      </c>
      <c r="K20" s="68">
        <v>2</v>
      </c>
      <c r="L20" s="13">
        <v>5290585</v>
      </c>
      <c r="M20" s="68">
        <v>4.9</v>
      </c>
      <c r="N20" s="13">
        <v>579273</v>
      </c>
      <c r="O20" s="68">
        <v>-1.2</v>
      </c>
      <c r="P20" s="117"/>
    </row>
    <row r="21" spans="1:16" ht="15" customHeight="1">
      <c r="A21" s="330"/>
      <c r="C21" s="14">
        <v>13</v>
      </c>
      <c r="D21" s="13">
        <v>14630</v>
      </c>
      <c r="E21" s="68">
        <v>-7</v>
      </c>
      <c r="F21" s="13">
        <v>455455</v>
      </c>
      <c r="G21" s="68">
        <v>-1.2</v>
      </c>
      <c r="H21" s="13">
        <v>16186259</v>
      </c>
      <c r="I21" s="68">
        <v>-2.6</v>
      </c>
      <c r="J21" s="13">
        <v>6438066</v>
      </c>
      <c r="K21" s="68">
        <v>-5.2</v>
      </c>
      <c r="L21" s="13">
        <v>4967372</v>
      </c>
      <c r="M21" s="68">
        <v>-6.1</v>
      </c>
      <c r="N21" s="13">
        <v>619524</v>
      </c>
      <c r="O21" s="68">
        <v>6.9</v>
      </c>
      <c r="P21" s="117"/>
    </row>
    <row r="22" spans="1:16" ht="15" customHeight="1">
      <c r="A22" s="330"/>
      <c r="C22" s="14">
        <v>14</v>
      </c>
      <c r="D22" s="13">
        <v>13730</v>
      </c>
      <c r="E22" s="68">
        <v>-6</v>
      </c>
      <c r="F22" s="13">
        <v>437004</v>
      </c>
      <c r="G22" s="68">
        <v>-3.8</v>
      </c>
      <c r="H22" s="13">
        <v>16185060</v>
      </c>
      <c r="I22" s="68">
        <v>0.2</v>
      </c>
      <c r="J22" s="13">
        <v>6712574</v>
      </c>
      <c r="K22" s="68">
        <v>4.7</v>
      </c>
      <c r="L22" s="13">
        <v>5296559</v>
      </c>
      <c r="M22" s="68">
        <v>7.2</v>
      </c>
      <c r="N22" s="13">
        <v>566821</v>
      </c>
      <c r="O22" s="68">
        <v>-8.1</v>
      </c>
      <c r="P22" s="117"/>
    </row>
    <row r="23" spans="1:16" ht="15" customHeight="1">
      <c r="A23" s="330"/>
      <c r="C23" s="14">
        <v>15</v>
      </c>
      <c r="D23" s="13">
        <v>13922</v>
      </c>
      <c r="E23" s="68">
        <v>1.4</v>
      </c>
      <c r="F23" s="13">
        <v>433906</v>
      </c>
      <c r="G23" s="68">
        <v>-0.7</v>
      </c>
      <c r="H23" s="13">
        <v>15963846</v>
      </c>
      <c r="I23" s="68">
        <v>-1.4</v>
      </c>
      <c r="J23" s="13">
        <v>6400370</v>
      </c>
      <c r="K23" s="68">
        <v>-4.7</v>
      </c>
      <c r="L23" s="13">
        <v>5099011</v>
      </c>
      <c r="M23" s="68">
        <v>-3.7</v>
      </c>
      <c r="N23" s="13">
        <v>491772</v>
      </c>
      <c r="O23" s="68">
        <v>-13.2</v>
      </c>
      <c r="P23" s="117"/>
    </row>
    <row r="24" spans="1:16" ht="15" customHeight="1">
      <c r="A24" s="330"/>
      <c r="C24" s="14">
        <v>16</v>
      </c>
      <c r="D24" s="13">
        <v>12947</v>
      </c>
      <c r="E24" s="68">
        <v>-7</v>
      </c>
      <c r="F24" s="13">
        <v>433061</v>
      </c>
      <c r="G24" s="68">
        <v>-0.2</v>
      </c>
      <c r="H24" s="13">
        <v>16699764</v>
      </c>
      <c r="I24" s="68">
        <v>4.6</v>
      </c>
      <c r="J24" s="13">
        <v>6593739</v>
      </c>
      <c r="K24" s="68">
        <v>3</v>
      </c>
      <c r="L24" s="13">
        <v>5313268</v>
      </c>
      <c r="M24" s="68">
        <v>4.2</v>
      </c>
      <c r="N24" s="13">
        <v>532295</v>
      </c>
      <c r="O24" s="68">
        <v>8.2</v>
      </c>
      <c r="P24" s="117"/>
    </row>
    <row r="25" spans="1:16" ht="15" customHeight="1">
      <c r="A25" s="330"/>
      <c r="C25" s="14">
        <v>17</v>
      </c>
      <c r="D25" s="13">
        <v>13228</v>
      </c>
      <c r="E25" s="68">
        <v>2.2</v>
      </c>
      <c r="F25" s="13">
        <v>441562</v>
      </c>
      <c r="G25" s="68">
        <v>2</v>
      </c>
      <c r="H25" s="13">
        <v>17322744</v>
      </c>
      <c r="I25" s="68">
        <v>3.7</v>
      </c>
      <c r="J25" s="13">
        <v>6738475</v>
      </c>
      <c r="K25" s="68">
        <v>2.2</v>
      </c>
      <c r="L25" s="13">
        <v>5461760</v>
      </c>
      <c r="M25" s="68">
        <v>2.8</v>
      </c>
      <c r="N25" s="13">
        <v>658236</v>
      </c>
      <c r="O25" s="68">
        <v>23.7</v>
      </c>
      <c r="P25" s="117"/>
    </row>
    <row r="26" spans="1:16" ht="15" customHeight="1">
      <c r="A26" s="330"/>
      <c r="C26" s="14">
        <v>18</v>
      </c>
      <c r="D26" s="13">
        <v>12525</v>
      </c>
      <c r="E26" s="68">
        <v>-5.3</v>
      </c>
      <c r="F26" s="13">
        <v>446948</v>
      </c>
      <c r="G26" s="68">
        <v>1.2</v>
      </c>
      <c r="H26" s="13">
        <v>18234667</v>
      </c>
      <c r="I26" s="68">
        <v>5.3</v>
      </c>
      <c r="J26" s="13">
        <v>6923274</v>
      </c>
      <c r="K26" s="68">
        <v>2.7</v>
      </c>
      <c r="L26" s="13">
        <v>5656623</v>
      </c>
      <c r="M26" s="68">
        <v>3.6</v>
      </c>
      <c r="N26" s="13">
        <v>774538</v>
      </c>
      <c r="O26" s="68">
        <v>17.7</v>
      </c>
      <c r="P26" s="117"/>
    </row>
    <row r="27" spans="1:16" ht="15" customHeight="1">
      <c r="A27" s="27"/>
      <c r="C27" s="14">
        <v>19</v>
      </c>
      <c r="D27" s="13">
        <v>12427</v>
      </c>
      <c r="E27" s="68">
        <v>-0.8</v>
      </c>
      <c r="F27" s="13">
        <v>457695</v>
      </c>
      <c r="G27" s="68">
        <v>2.4</v>
      </c>
      <c r="H27" s="13">
        <v>19410264</v>
      </c>
      <c r="I27" s="68">
        <v>6.4</v>
      </c>
      <c r="J27" s="13">
        <v>7117065</v>
      </c>
      <c r="K27" s="68">
        <v>2.8</v>
      </c>
      <c r="L27" s="147">
        <v>5730490</v>
      </c>
      <c r="M27" s="68">
        <v>1.3</v>
      </c>
      <c r="N27" s="13">
        <v>782134</v>
      </c>
      <c r="O27" s="68">
        <v>1</v>
      </c>
      <c r="P27" s="117"/>
    </row>
    <row r="28" spans="1:15" ht="15" customHeight="1">
      <c r="A28" s="59"/>
      <c r="C28" s="14">
        <v>20</v>
      </c>
      <c r="D28" s="13">
        <v>12535</v>
      </c>
      <c r="E28" s="68">
        <v>0.9</v>
      </c>
      <c r="F28" s="13">
        <v>446577</v>
      </c>
      <c r="G28" s="68">
        <v>-2.4</v>
      </c>
      <c r="H28" s="13">
        <v>19177718</v>
      </c>
      <c r="I28" s="68">
        <v>-1.2</v>
      </c>
      <c r="J28" s="13">
        <v>6858635</v>
      </c>
      <c r="K28" s="68">
        <v>-3.6</v>
      </c>
      <c r="L28" s="147">
        <v>5530341</v>
      </c>
      <c r="M28" s="68">
        <v>-3.5</v>
      </c>
      <c r="N28" s="13">
        <v>749900</v>
      </c>
      <c r="O28" s="68">
        <v>-4.1</v>
      </c>
    </row>
    <row r="29" spans="1:15" ht="15" customHeight="1">
      <c r="A29" s="59"/>
      <c r="C29" s="14">
        <v>21</v>
      </c>
      <c r="D29" s="13">
        <v>11266</v>
      </c>
      <c r="E29" s="68">
        <v>-10.1</v>
      </c>
      <c r="F29" s="13">
        <v>411551</v>
      </c>
      <c r="G29" s="68">
        <v>-7.8</v>
      </c>
      <c r="H29" s="13">
        <v>15050953</v>
      </c>
      <c r="I29" s="68">
        <v>-21.5</v>
      </c>
      <c r="J29" s="13">
        <v>5749816</v>
      </c>
      <c r="K29" s="68">
        <v>-16.2</v>
      </c>
      <c r="L29" s="147">
        <v>4307292</v>
      </c>
      <c r="M29" s="68">
        <v>-22.1</v>
      </c>
      <c r="N29" s="13">
        <v>552726</v>
      </c>
      <c r="O29" s="68">
        <v>-26.3</v>
      </c>
    </row>
    <row r="30" spans="1:15" ht="15" customHeight="1">
      <c r="A30" s="59"/>
      <c r="C30" s="14">
        <v>22</v>
      </c>
      <c r="D30" s="13">
        <v>10768</v>
      </c>
      <c r="E30" s="68">
        <v>-4.4</v>
      </c>
      <c r="F30" s="13">
        <v>409030</v>
      </c>
      <c r="G30" s="68">
        <v>-0.6</v>
      </c>
      <c r="H30" s="13">
        <v>15793109</v>
      </c>
      <c r="I30" s="68">
        <v>4.9</v>
      </c>
      <c r="J30" s="13">
        <v>5982464</v>
      </c>
      <c r="K30" s="68">
        <v>4</v>
      </c>
      <c r="L30" s="147">
        <v>4747907</v>
      </c>
      <c r="M30" s="68">
        <v>10.2</v>
      </c>
      <c r="N30" s="13">
        <v>482871</v>
      </c>
      <c r="O30" s="68">
        <v>-12.6</v>
      </c>
    </row>
    <row r="31" spans="1:15" ht="15" customHeight="1">
      <c r="A31" s="59"/>
      <c r="C31" s="302">
        <v>23</v>
      </c>
      <c r="D31" s="147">
        <v>11194</v>
      </c>
      <c r="E31" s="303">
        <v>4</v>
      </c>
      <c r="F31" s="147">
        <v>396465</v>
      </c>
      <c r="G31" s="303">
        <v>-3.1</v>
      </c>
      <c r="H31" s="147">
        <v>14949739</v>
      </c>
      <c r="I31" s="303">
        <v>-5.3</v>
      </c>
      <c r="J31" s="147">
        <v>5651737</v>
      </c>
      <c r="K31" s="303">
        <v>-5.5</v>
      </c>
      <c r="L31" s="147">
        <v>4512225</v>
      </c>
      <c r="M31" s="303">
        <v>-5</v>
      </c>
      <c r="N31" s="147">
        <v>380811</v>
      </c>
      <c r="O31" s="303">
        <v>-21.1</v>
      </c>
    </row>
    <row r="32" ht="13.5">
      <c r="A32" s="59"/>
    </row>
    <row r="33" ht="13.5">
      <c r="A33" s="59"/>
    </row>
    <row r="34" ht="13.5">
      <c r="A34" s="59"/>
    </row>
    <row r="38" ht="13.5">
      <c r="J38" s="1"/>
    </row>
  </sheetData>
  <sheetProtection/>
  <printOptions verticalCentered="1"/>
  <pageMargins left="0.7874015748031497" right="0.5905511811023623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S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48" bestFit="1" customWidth="1"/>
    <col min="5" max="5" width="13.125" style="48" customWidth="1"/>
    <col min="6" max="6" width="10.375" style="58" customWidth="1"/>
    <col min="7" max="7" width="10.625" style="77" customWidth="1"/>
    <col min="8" max="8" width="12.75390625" style="81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86</v>
      </c>
    </row>
    <row r="3" ht="13.5">
      <c r="B3" t="s">
        <v>88</v>
      </c>
    </row>
    <row r="4" ht="13.5">
      <c r="D4" s="48" t="s">
        <v>89</v>
      </c>
    </row>
    <row r="6" spans="4:8" s="33" customFormat="1" ht="13.5">
      <c r="D6" s="45" t="s">
        <v>150</v>
      </c>
      <c r="E6" s="50" t="s">
        <v>172</v>
      </c>
      <c r="F6" s="56" t="s">
        <v>11</v>
      </c>
      <c r="G6" s="78" t="s">
        <v>9</v>
      </c>
      <c r="H6" s="80" t="s">
        <v>119</v>
      </c>
    </row>
    <row r="7" spans="4:8" s="33" customFormat="1" ht="13.5">
      <c r="D7" s="45" t="s">
        <v>134</v>
      </c>
      <c r="E7" s="45" t="s">
        <v>134</v>
      </c>
      <c r="F7" s="56" t="s">
        <v>32</v>
      </c>
      <c r="G7" s="78" t="s">
        <v>32</v>
      </c>
      <c r="H7" s="80"/>
    </row>
    <row r="8" spans="3:8" s="33" customFormat="1" ht="13.5">
      <c r="C8" s="33" t="s">
        <v>72</v>
      </c>
      <c r="D8" s="47">
        <f>D10+D11</f>
        <v>1072453914</v>
      </c>
      <c r="E8" s="47">
        <f>E10+E11</f>
        <v>1168262423</v>
      </c>
      <c r="F8" s="56">
        <v>100</v>
      </c>
      <c r="G8" s="78">
        <f>(E8/D8-1)*100</f>
        <v>8.933578193831826</v>
      </c>
      <c r="H8" s="80">
        <f>E8-D8</f>
        <v>95808509</v>
      </c>
    </row>
    <row r="9" spans="6:8" s="33" customFormat="1" ht="13.5">
      <c r="F9" s="56"/>
      <c r="G9" s="78"/>
      <c r="H9" s="80"/>
    </row>
    <row r="10" spans="3:8" s="33" customFormat="1" ht="13.5">
      <c r="C10" s="33" t="s">
        <v>73</v>
      </c>
      <c r="D10" s="47">
        <f>D13+D17+SUM(D25:D45)</f>
        <v>993484939</v>
      </c>
      <c r="E10" s="47">
        <f>E13+E17+SUM(E25:E45)</f>
        <v>1081766253</v>
      </c>
      <c r="F10" s="56">
        <f>E10/E8*100</f>
        <v>92.5961694652572</v>
      </c>
      <c r="G10" s="78">
        <f>(E10/D10-1)*100</f>
        <v>8.88602439095456</v>
      </c>
      <c r="H10" s="80">
        <f>E10-D10</f>
        <v>88281314</v>
      </c>
    </row>
    <row r="11" spans="3:19" s="33" customFormat="1" ht="13.5">
      <c r="C11" s="33" t="s">
        <v>74</v>
      </c>
      <c r="D11" s="152">
        <f>SUM(D46:D64)</f>
        <v>78968975</v>
      </c>
      <c r="E11" s="152">
        <f>SUM(E46:E64)</f>
        <v>86496170</v>
      </c>
      <c r="F11" s="56">
        <f>E11/E8*100</f>
        <v>7.4038305347427915</v>
      </c>
      <c r="G11" s="78">
        <f>(E11/D11-1)*100</f>
        <v>9.531838294722705</v>
      </c>
      <c r="H11" s="80">
        <f>E11-D11</f>
        <v>7527195</v>
      </c>
      <c r="J11" s="89"/>
      <c r="K11" s="90"/>
      <c r="L11" s="90" t="s">
        <v>154</v>
      </c>
      <c r="M11" s="91"/>
      <c r="N11" s="92"/>
      <c r="O11" s="93"/>
      <c r="P11" s="90"/>
      <c r="Q11" s="90" t="s">
        <v>173</v>
      </c>
      <c r="R11" s="91"/>
      <c r="S11" s="92"/>
    </row>
    <row r="12" spans="5:19" s="33" customFormat="1" ht="13.5">
      <c r="E12" s="49"/>
      <c r="F12" s="56"/>
      <c r="G12" s="78"/>
      <c r="H12" s="80"/>
      <c r="J12" s="86" t="s">
        <v>140</v>
      </c>
      <c r="K12" s="86" t="s">
        <v>114</v>
      </c>
      <c r="L12" s="86" t="s">
        <v>115</v>
      </c>
      <c r="M12" s="86" t="s">
        <v>141</v>
      </c>
      <c r="N12" s="86" t="s">
        <v>116</v>
      </c>
      <c r="O12" s="86" t="s">
        <v>140</v>
      </c>
      <c r="P12" s="86" t="s">
        <v>114</v>
      </c>
      <c r="Q12" s="86" t="s">
        <v>115</v>
      </c>
      <c r="R12" s="86" t="s">
        <v>141</v>
      </c>
      <c r="S12" s="86" t="s">
        <v>116</v>
      </c>
    </row>
    <row r="13" spans="1:19" s="33" customFormat="1" ht="13.5">
      <c r="A13" s="33">
        <v>3</v>
      </c>
      <c r="B13" s="82">
        <v>100</v>
      </c>
      <c r="C13" s="82" t="s">
        <v>36</v>
      </c>
      <c r="D13" s="135">
        <v>95059559</v>
      </c>
      <c r="E13" s="135">
        <v>101914599</v>
      </c>
      <c r="F13" s="83">
        <f aca="true" t="shared" si="0" ref="F13:F26">E13/E$8*100</f>
        <v>8.72360498750716</v>
      </c>
      <c r="G13" s="84">
        <f>(E13/D13-1)*100</f>
        <v>7.211310542688287</v>
      </c>
      <c r="H13" s="85">
        <f aca="true" t="shared" si="1" ref="H13:H64">E13-D13</f>
        <v>6855040</v>
      </c>
      <c r="J13" s="137">
        <f>IF($A13=1,D13,"")</f>
      </c>
      <c r="K13" s="137">
        <f>IF($A13=2,$D13,"")</f>
      </c>
      <c r="L13" s="137">
        <f>IF($A13=3,$D13,"")</f>
        <v>95059559</v>
      </c>
      <c r="M13" s="137">
        <f>IF($A13=4,$D13,"")</f>
      </c>
      <c r="N13" s="137">
        <f>IF($A13=5,$D13,"")</f>
      </c>
      <c r="O13" s="137">
        <f>IF($A13=1,E13,"")</f>
      </c>
      <c r="P13" s="137">
        <f>IF($A13=2,E13,"")</f>
      </c>
      <c r="Q13" s="137">
        <f>IF($A13=3,E13,"")</f>
        <v>101914599</v>
      </c>
      <c r="R13" s="137">
        <f>IF($A13=4,E13,"")</f>
      </c>
      <c r="S13" s="137">
        <f>IF($A13=5,E13,"")</f>
      </c>
    </row>
    <row r="14" spans="1:19" s="33" customFormat="1" ht="13.5">
      <c r="A14" s="33">
        <v>3</v>
      </c>
      <c r="B14" s="82">
        <v>101</v>
      </c>
      <c r="C14" s="86" t="s">
        <v>129</v>
      </c>
      <c r="D14" s="136">
        <v>7665204</v>
      </c>
      <c r="E14" s="135">
        <v>7750553</v>
      </c>
      <c r="F14" s="83">
        <f t="shared" si="0"/>
        <v>0.6634256865077651</v>
      </c>
      <c r="G14" s="84">
        <f aca="true" t="shared" si="2" ref="G14:G38">(E14/D14-1)*100</f>
        <v>1.1134602549390804</v>
      </c>
      <c r="H14" s="85">
        <f t="shared" si="1"/>
        <v>85349</v>
      </c>
      <c r="J14" s="137">
        <f aca="true" t="shared" si="3" ref="J14:J64">IF($A14=1,D14,"")</f>
      </c>
      <c r="K14" s="137">
        <f aca="true" t="shared" si="4" ref="K14:K64">IF($A14=2,$D14,"")</f>
      </c>
      <c r="L14" s="137">
        <f aca="true" t="shared" si="5" ref="L14:L64">IF($A14=3,$D14,"")</f>
        <v>7665204</v>
      </c>
      <c r="M14" s="137">
        <f aca="true" t="shared" si="6" ref="M14:M64">IF($A14=4,$D14,"")</f>
      </c>
      <c r="N14" s="137">
        <f aca="true" t="shared" si="7" ref="N14:N64">IF($A14=5,$D14,"")</f>
      </c>
      <c r="O14" s="137">
        <f aca="true" t="shared" si="8" ref="O14:O64">IF($A14=1,E14,"")</f>
      </c>
      <c r="P14" s="137">
        <f aca="true" t="shared" si="9" ref="P14:P64">IF($A14=2,E14,"")</f>
      </c>
      <c r="Q14" s="137">
        <f aca="true" t="shared" si="10" ref="Q14:Q64">IF($A14=3,E14,"")</f>
        <v>7750553</v>
      </c>
      <c r="R14" s="137">
        <f aca="true" t="shared" si="11" ref="R14:R64">IF($A14=4,E14,"")</f>
      </c>
      <c r="S14" s="137">
        <f aca="true" t="shared" si="12" ref="S14:S64">IF($A14=5,E14,"")</f>
      </c>
    </row>
    <row r="15" spans="1:19" s="33" customFormat="1" ht="13.5">
      <c r="A15" s="33">
        <v>3</v>
      </c>
      <c r="B15" s="82">
        <v>102</v>
      </c>
      <c r="C15" s="86" t="s">
        <v>130</v>
      </c>
      <c r="D15" s="136">
        <v>25142648</v>
      </c>
      <c r="E15" s="135">
        <v>25819881</v>
      </c>
      <c r="F15" s="83">
        <f t="shared" si="0"/>
        <v>2.2101096886859297</v>
      </c>
      <c r="G15" s="84">
        <f t="shared" si="2"/>
        <v>2.6935627464537593</v>
      </c>
      <c r="H15" s="85">
        <f t="shared" si="1"/>
        <v>677233</v>
      </c>
      <c r="J15" s="137">
        <f t="shared" si="3"/>
      </c>
      <c r="K15" s="137">
        <f t="shared" si="4"/>
      </c>
      <c r="L15" s="137">
        <f t="shared" si="5"/>
        <v>25142648</v>
      </c>
      <c r="M15" s="137">
        <f t="shared" si="6"/>
      </c>
      <c r="N15" s="137">
        <f t="shared" si="7"/>
      </c>
      <c r="O15" s="137">
        <f t="shared" si="8"/>
      </c>
      <c r="P15" s="137">
        <f t="shared" si="9"/>
      </c>
      <c r="Q15" s="137">
        <f t="shared" si="10"/>
        <v>25819881</v>
      </c>
      <c r="R15" s="137">
        <f t="shared" si="11"/>
      </c>
      <c r="S15" s="137">
        <f t="shared" si="12"/>
      </c>
    </row>
    <row r="16" spans="1:19" s="33" customFormat="1" ht="13.5">
      <c r="A16" s="33">
        <v>3</v>
      </c>
      <c r="B16" s="82">
        <v>103</v>
      </c>
      <c r="C16" s="86" t="s">
        <v>131</v>
      </c>
      <c r="D16" s="136">
        <v>62251707</v>
      </c>
      <c r="E16" s="135">
        <v>68344165</v>
      </c>
      <c r="F16" s="83">
        <f t="shared" si="0"/>
        <v>5.850069612313465</v>
      </c>
      <c r="G16" s="84">
        <f t="shared" si="2"/>
        <v>9.786812753584417</v>
      </c>
      <c r="H16" s="85">
        <f t="shared" si="1"/>
        <v>6092458</v>
      </c>
      <c r="J16" s="137">
        <f t="shared" si="3"/>
      </c>
      <c r="K16" s="137">
        <f t="shared" si="4"/>
      </c>
      <c r="L16" s="137">
        <f t="shared" si="5"/>
        <v>62251707</v>
      </c>
      <c r="M16" s="137">
        <f t="shared" si="6"/>
      </c>
      <c r="N16" s="137">
        <f t="shared" si="7"/>
      </c>
      <c r="O16" s="137">
        <f t="shared" si="8"/>
      </c>
      <c r="P16" s="137">
        <f t="shared" si="9"/>
      </c>
      <c r="Q16" s="137">
        <f t="shared" si="10"/>
        <v>68344165</v>
      </c>
      <c r="R16" s="137">
        <f t="shared" si="11"/>
      </c>
      <c r="S16" s="137">
        <f t="shared" si="12"/>
      </c>
    </row>
    <row r="17" spans="1:19" s="33" customFormat="1" ht="13.5">
      <c r="A17" s="33">
        <v>5</v>
      </c>
      <c r="B17" s="82">
        <v>202</v>
      </c>
      <c r="C17" s="82" t="s">
        <v>37</v>
      </c>
      <c r="D17" s="135">
        <v>168358187</v>
      </c>
      <c r="E17" s="135">
        <v>193234271</v>
      </c>
      <c r="F17" s="83">
        <f t="shared" si="0"/>
        <v>16.540313819543265</v>
      </c>
      <c r="G17" s="84">
        <f>(E17/D17-1)*100</f>
        <v>14.775690118354623</v>
      </c>
      <c r="H17" s="85">
        <f t="shared" si="1"/>
        <v>24876084</v>
      </c>
      <c r="J17" s="137">
        <f t="shared" si="3"/>
      </c>
      <c r="K17" s="137">
        <f t="shared" si="4"/>
      </c>
      <c r="L17" s="137">
        <f t="shared" si="5"/>
      </c>
      <c r="M17" s="137">
        <f t="shared" si="6"/>
      </c>
      <c r="N17" s="137">
        <f t="shared" si="7"/>
        <v>168358187</v>
      </c>
      <c r="O17" s="137">
        <f t="shared" si="8"/>
      </c>
      <c r="P17" s="137">
        <f t="shared" si="9"/>
      </c>
      <c r="Q17" s="137">
        <f t="shared" si="10"/>
      </c>
      <c r="R17" s="137">
        <f t="shared" si="11"/>
      </c>
      <c r="S17" s="137">
        <f t="shared" si="12"/>
        <v>193234271</v>
      </c>
    </row>
    <row r="18" spans="1:19" s="33" customFormat="1" ht="13.5">
      <c r="A18" s="33">
        <v>5</v>
      </c>
      <c r="B18" s="82">
        <v>131</v>
      </c>
      <c r="C18" s="82" t="s">
        <v>164</v>
      </c>
      <c r="D18" s="135"/>
      <c r="E18" s="135">
        <v>45720966</v>
      </c>
      <c r="F18" s="83">
        <f t="shared" si="0"/>
        <v>3.9135869732583193</v>
      </c>
      <c r="G18" s="84"/>
      <c r="H18" s="85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s="33" customFormat="1" ht="13.5">
      <c r="A19" s="33">
        <v>5</v>
      </c>
      <c r="B19" s="82">
        <v>132</v>
      </c>
      <c r="C19" s="82" t="s">
        <v>165</v>
      </c>
      <c r="D19" s="135"/>
      <c r="E19" s="135">
        <v>19301415</v>
      </c>
      <c r="F19" s="83">
        <f t="shared" si="0"/>
        <v>1.6521472076826356</v>
      </c>
      <c r="G19" s="84"/>
      <c r="H19" s="85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s="33" customFormat="1" ht="13.5">
      <c r="A20" s="33">
        <v>5</v>
      </c>
      <c r="B20" s="82">
        <v>133</v>
      </c>
      <c r="C20" s="82" t="s">
        <v>166</v>
      </c>
      <c r="D20" s="135"/>
      <c r="E20" s="135">
        <v>10986392</v>
      </c>
      <c r="F20" s="83">
        <f t="shared" si="0"/>
        <v>0.9404044659579024</v>
      </c>
      <c r="G20" s="84"/>
      <c r="H20" s="85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s="33" customFormat="1" ht="13.5">
      <c r="A21" s="33">
        <v>5</v>
      </c>
      <c r="B21" s="82">
        <v>134</v>
      </c>
      <c r="C21" s="82" t="s">
        <v>167</v>
      </c>
      <c r="D21" s="135"/>
      <c r="E21" s="135">
        <v>66331838</v>
      </c>
      <c r="F21" s="83">
        <f t="shared" si="0"/>
        <v>5.67782004232109</v>
      </c>
      <c r="G21" s="84"/>
      <c r="H21" s="85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s="33" customFormat="1" ht="13.5">
      <c r="A22" s="33">
        <v>5</v>
      </c>
      <c r="B22" s="82">
        <v>135</v>
      </c>
      <c r="C22" s="82" t="s">
        <v>168</v>
      </c>
      <c r="D22" s="135"/>
      <c r="E22" s="135">
        <v>24385351</v>
      </c>
      <c r="F22" s="83">
        <f t="shared" si="0"/>
        <v>2.0873179278830576</v>
      </c>
      <c r="G22" s="84"/>
      <c r="H22" s="85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s="33" customFormat="1" ht="13.5">
      <c r="A23" s="33">
        <v>5</v>
      </c>
      <c r="B23" s="82">
        <v>136</v>
      </c>
      <c r="C23" s="82" t="s">
        <v>169</v>
      </c>
      <c r="D23" s="135"/>
      <c r="E23" s="135">
        <v>20212807</v>
      </c>
      <c r="F23" s="83">
        <f t="shared" si="0"/>
        <v>1.7301598170122774</v>
      </c>
      <c r="G23" s="84"/>
      <c r="H23" s="85"/>
      <c r="J23" s="137"/>
      <c r="K23" s="137"/>
      <c r="L23" s="137"/>
      <c r="M23" s="137"/>
      <c r="N23" s="137"/>
      <c r="O23" s="137"/>
      <c r="P23" s="137"/>
      <c r="Q23" s="137"/>
      <c r="R23" s="137"/>
      <c r="S23" s="137"/>
    </row>
    <row r="24" spans="1:19" s="33" customFormat="1" ht="13.5">
      <c r="A24" s="33">
        <v>5</v>
      </c>
      <c r="B24" s="82">
        <v>137</v>
      </c>
      <c r="C24" s="82" t="s">
        <v>170</v>
      </c>
      <c r="D24" s="135"/>
      <c r="E24" s="135">
        <v>6295502</v>
      </c>
      <c r="F24" s="83">
        <f t="shared" si="0"/>
        <v>0.5388773854279827</v>
      </c>
      <c r="G24" s="84"/>
      <c r="H24" s="85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19" s="33" customFormat="1" ht="13.5">
      <c r="A25" s="33">
        <v>2</v>
      </c>
      <c r="B25" s="82">
        <v>203</v>
      </c>
      <c r="C25" s="82" t="s">
        <v>38</v>
      </c>
      <c r="D25" s="135">
        <v>36348541</v>
      </c>
      <c r="E25" s="135">
        <v>39756172</v>
      </c>
      <c r="F25" s="83">
        <f t="shared" si="0"/>
        <v>3.4030172688349833</v>
      </c>
      <c r="G25" s="84">
        <f t="shared" si="2"/>
        <v>9.374876972365964</v>
      </c>
      <c r="H25" s="85">
        <f t="shared" si="1"/>
        <v>3407631</v>
      </c>
      <c r="J25" s="137">
        <f t="shared" si="3"/>
      </c>
      <c r="K25" s="137">
        <f t="shared" si="4"/>
        <v>36348541</v>
      </c>
      <c r="L25" s="137">
        <f t="shared" si="5"/>
      </c>
      <c r="M25" s="137">
        <f t="shared" si="6"/>
      </c>
      <c r="N25" s="137">
        <f t="shared" si="7"/>
      </c>
      <c r="O25" s="137">
        <f t="shared" si="8"/>
      </c>
      <c r="P25" s="137">
        <f t="shared" si="9"/>
        <v>39756172</v>
      </c>
      <c r="Q25" s="137">
        <f t="shared" si="10"/>
      </c>
      <c r="R25" s="137">
        <f t="shared" si="11"/>
      </c>
      <c r="S25" s="137">
        <f t="shared" si="12"/>
      </c>
    </row>
    <row r="26" spans="1:19" s="33" customFormat="1" ht="13.5">
      <c r="A26" s="33">
        <v>1</v>
      </c>
      <c r="B26" s="82">
        <v>205</v>
      </c>
      <c r="C26" s="82" t="s">
        <v>39</v>
      </c>
      <c r="D26" s="135">
        <v>169580</v>
      </c>
      <c r="E26" s="135">
        <v>175427</v>
      </c>
      <c r="F26" s="83">
        <f t="shared" si="0"/>
        <v>0.015016061164538541</v>
      </c>
      <c r="G26" s="84">
        <f t="shared" si="2"/>
        <v>3.447930180445802</v>
      </c>
      <c r="H26" s="85">
        <f t="shared" si="1"/>
        <v>5847</v>
      </c>
      <c r="J26" s="137">
        <f t="shared" si="3"/>
        <v>169580</v>
      </c>
      <c r="K26" s="137">
        <f t="shared" si="4"/>
      </c>
      <c r="L26" s="137">
        <f t="shared" si="5"/>
      </c>
      <c r="M26" s="137">
        <f t="shared" si="6"/>
      </c>
      <c r="N26" s="137">
        <f t="shared" si="7"/>
      </c>
      <c r="O26" s="137">
        <f t="shared" si="8"/>
        <v>175427</v>
      </c>
      <c r="P26" s="137">
        <f t="shared" si="9"/>
      </c>
      <c r="Q26" s="137">
        <f t="shared" si="10"/>
      </c>
      <c r="R26" s="137">
        <f t="shared" si="11"/>
      </c>
      <c r="S26" s="137">
        <f t="shared" si="12"/>
      </c>
    </row>
    <row r="27" spans="1:19" s="33" customFormat="1" ht="13.5">
      <c r="A27" s="33">
        <v>2</v>
      </c>
      <c r="B27" s="82">
        <v>206</v>
      </c>
      <c r="C27" s="82" t="s">
        <v>40</v>
      </c>
      <c r="D27" s="135">
        <v>14364325</v>
      </c>
      <c r="E27" s="135">
        <v>13047164</v>
      </c>
      <c r="F27" s="83">
        <f aca="true" t="shared" si="13" ref="F27:F64">E27/E$8*100</f>
        <v>1.116800792624655</v>
      </c>
      <c r="G27" s="84">
        <f t="shared" si="2"/>
        <v>-9.169668606077908</v>
      </c>
      <c r="H27" s="85">
        <f t="shared" si="1"/>
        <v>-1317161</v>
      </c>
      <c r="J27" s="137">
        <f t="shared" si="3"/>
      </c>
      <c r="K27" s="137">
        <f t="shared" si="4"/>
        <v>14364325</v>
      </c>
      <c r="L27" s="137">
        <f t="shared" si="5"/>
      </c>
      <c r="M27" s="137">
        <f t="shared" si="6"/>
      </c>
      <c r="N27" s="137">
        <f t="shared" si="7"/>
      </c>
      <c r="O27" s="137">
        <f t="shared" si="8"/>
      </c>
      <c r="P27" s="137">
        <f t="shared" si="9"/>
        <v>13047164</v>
      </c>
      <c r="Q27" s="137">
        <f t="shared" si="10"/>
      </c>
      <c r="R27" s="137">
        <f t="shared" si="11"/>
      </c>
      <c r="S27" s="137">
        <f t="shared" si="12"/>
      </c>
    </row>
    <row r="28" spans="1:19" s="33" customFormat="1" ht="13.5">
      <c r="A28" s="33">
        <v>2</v>
      </c>
      <c r="B28" s="82">
        <v>207</v>
      </c>
      <c r="C28" s="82" t="s">
        <v>41</v>
      </c>
      <c r="D28" s="135">
        <v>34926491</v>
      </c>
      <c r="E28" s="135">
        <v>41765502</v>
      </c>
      <c r="F28" s="83">
        <f t="shared" si="13"/>
        <v>3.5750103039991386</v>
      </c>
      <c r="G28" s="84">
        <f t="shared" si="2"/>
        <v>19.58115689320179</v>
      </c>
      <c r="H28" s="85">
        <f t="shared" si="1"/>
        <v>6839011</v>
      </c>
      <c r="J28" s="137">
        <f t="shared" si="3"/>
      </c>
      <c r="K28" s="137">
        <f t="shared" si="4"/>
        <v>34926491</v>
      </c>
      <c r="L28" s="137">
        <f t="shared" si="5"/>
      </c>
      <c r="M28" s="137">
        <f t="shared" si="6"/>
      </c>
      <c r="N28" s="137">
        <f t="shared" si="7"/>
      </c>
      <c r="O28" s="137">
        <f t="shared" si="8"/>
      </c>
      <c r="P28" s="137">
        <f t="shared" si="9"/>
        <v>41765502</v>
      </c>
      <c r="Q28" s="137">
        <f t="shared" si="10"/>
      </c>
      <c r="R28" s="137">
        <f t="shared" si="11"/>
      </c>
      <c r="S28" s="137">
        <f t="shared" si="12"/>
      </c>
    </row>
    <row r="29" spans="1:19" s="33" customFormat="1" ht="13.5">
      <c r="A29" s="33">
        <v>1</v>
      </c>
      <c r="B29" s="82">
        <v>208</v>
      </c>
      <c r="C29" s="82" t="s">
        <v>42</v>
      </c>
      <c r="D29" s="135">
        <v>617103</v>
      </c>
      <c r="E29" s="135">
        <v>627502</v>
      </c>
      <c r="F29" s="83">
        <f t="shared" si="13"/>
        <v>0.053712418344213066</v>
      </c>
      <c r="G29" s="84">
        <f t="shared" si="2"/>
        <v>1.6851319795885056</v>
      </c>
      <c r="H29" s="85">
        <f t="shared" si="1"/>
        <v>10399</v>
      </c>
      <c r="J29" s="137">
        <f t="shared" si="3"/>
        <v>617103</v>
      </c>
      <c r="K29" s="137">
        <f t="shared" si="4"/>
      </c>
      <c r="L29" s="137">
        <f t="shared" si="5"/>
      </c>
      <c r="M29" s="137">
        <f t="shared" si="6"/>
      </c>
      <c r="N29" s="137">
        <f t="shared" si="7"/>
      </c>
      <c r="O29" s="137">
        <f t="shared" si="8"/>
        <v>627502</v>
      </c>
      <c r="P29" s="137">
        <f t="shared" si="9"/>
      </c>
      <c r="Q29" s="137">
        <f t="shared" si="10"/>
      </c>
      <c r="R29" s="137">
        <f t="shared" si="11"/>
      </c>
      <c r="S29" s="137">
        <f t="shared" si="12"/>
      </c>
    </row>
    <row r="30" spans="1:19" s="33" customFormat="1" ht="13.5">
      <c r="A30" s="33">
        <v>4</v>
      </c>
      <c r="B30" s="82">
        <v>209</v>
      </c>
      <c r="C30" s="82" t="s">
        <v>43</v>
      </c>
      <c r="D30" s="135">
        <v>20543671</v>
      </c>
      <c r="E30" s="135">
        <v>20179706</v>
      </c>
      <c r="F30" s="83">
        <f t="shared" si="13"/>
        <v>1.7273264638761732</v>
      </c>
      <c r="G30" s="84">
        <f t="shared" si="2"/>
        <v>-1.771664859703015</v>
      </c>
      <c r="H30" s="85">
        <f t="shared" si="1"/>
        <v>-363965</v>
      </c>
      <c r="J30" s="137">
        <f t="shared" si="3"/>
      </c>
      <c r="K30" s="137">
        <f t="shared" si="4"/>
      </c>
      <c r="L30" s="137">
        <f t="shared" si="5"/>
      </c>
      <c r="M30" s="137">
        <f t="shared" si="6"/>
        <v>20543671</v>
      </c>
      <c r="N30" s="137">
        <f t="shared" si="7"/>
      </c>
      <c r="O30" s="137">
        <f t="shared" si="8"/>
      </c>
      <c r="P30" s="137">
        <f t="shared" si="9"/>
      </c>
      <c r="Q30" s="137">
        <f t="shared" si="10"/>
      </c>
      <c r="R30" s="137">
        <f t="shared" si="11"/>
        <v>20179706</v>
      </c>
      <c r="S30" s="137">
        <f t="shared" si="12"/>
      </c>
    </row>
    <row r="31" spans="1:19" s="33" customFormat="1" ht="13.5">
      <c r="A31" s="33">
        <v>2</v>
      </c>
      <c r="B31" s="82">
        <v>210</v>
      </c>
      <c r="C31" s="82" t="s">
        <v>44</v>
      </c>
      <c r="D31" s="135">
        <v>86378572</v>
      </c>
      <c r="E31" s="135">
        <v>97252357</v>
      </c>
      <c r="F31" s="83">
        <f t="shared" si="13"/>
        <v>8.324530095752298</v>
      </c>
      <c r="G31" s="84">
        <f t="shared" si="2"/>
        <v>12.588521375417038</v>
      </c>
      <c r="H31" s="85">
        <f t="shared" si="1"/>
        <v>10873785</v>
      </c>
      <c r="J31" s="137">
        <f t="shared" si="3"/>
      </c>
      <c r="K31" s="137">
        <f t="shared" si="4"/>
        <v>86378572</v>
      </c>
      <c r="L31" s="137">
        <f t="shared" si="5"/>
      </c>
      <c r="M31" s="137">
        <f t="shared" si="6"/>
      </c>
      <c r="N31" s="137">
        <f t="shared" si="7"/>
      </c>
      <c r="O31" s="137">
        <f t="shared" si="8"/>
      </c>
      <c r="P31" s="137">
        <f t="shared" si="9"/>
        <v>97252357</v>
      </c>
      <c r="Q31" s="137">
        <f t="shared" si="10"/>
      </c>
      <c r="R31" s="137">
        <f t="shared" si="11"/>
      </c>
      <c r="S31" s="137">
        <f t="shared" si="12"/>
      </c>
    </row>
    <row r="32" spans="1:19" s="33" customFormat="1" ht="13.5">
      <c r="A32" s="33">
        <v>4</v>
      </c>
      <c r="B32" s="82">
        <v>211</v>
      </c>
      <c r="C32" s="82" t="s">
        <v>45</v>
      </c>
      <c r="D32" s="135">
        <v>130998409</v>
      </c>
      <c r="E32" s="135">
        <v>141624868</v>
      </c>
      <c r="F32" s="83">
        <f t="shared" si="13"/>
        <v>12.122693087766976</v>
      </c>
      <c r="G32" s="84">
        <f t="shared" si="2"/>
        <v>8.111899282685187</v>
      </c>
      <c r="H32" s="85">
        <f t="shared" si="1"/>
        <v>10626459</v>
      </c>
      <c r="J32" s="137">
        <f t="shared" si="3"/>
      </c>
      <c r="K32" s="137">
        <f t="shared" si="4"/>
      </c>
      <c r="L32" s="137">
        <f t="shared" si="5"/>
      </c>
      <c r="M32" s="137">
        <f t="shared" si="6"/>
        <v>130998409</v>
      </c>
      <c r="N32" s="137">
        <f t="shared" si="7"/>
      </c>
      <c r="O32" s="137">
        <f t="shared" si="8"/>
      </c>
      <c r="P32" s="137">
        <f t="shared" si="9"/>
      </c>
      <c r="Q32" s="137">
        <f t="shared" si="10"/>
      </c>
      <c r="R32" s="137">
        <f t="shared" si="11"/>
        <v>141624868</v>
      </c>
      <c r="S32" s="137">
        <f t="shared" si="12"/>
      </c>
    </row>
    <row r="33" spans="1:19" s="33" customFormat="1" ht="13.5">
      <c r="A33" s="33">
        <v>4</v>
      </c>
      <c r="B33" s="82">
        <v>212</v>
      </c>
      <c r="C33" s="82" t="s">
        <v>46</v>
      </c>
      <c r="D33" s="135">
        <v>15638949</v>
      </c>
      <c r="E33" s="135">
        <v>17167575</v>
      </c>
      <c r="F33" s="83">
        <f t="shared" si="13"/>
        <v>1.4694964643230677</v>
      </c>
      <c r="G33" s="84">
        <f t="shared" si="2"/>
        <v>9.774480369492867</v>
      </c>
      <c r="H33" s="85">
        <f t="shared" si="1"/>
        <v>1528626</v>
      </c>
      <c r="J33" s="137">
        <f t="shared" si="3"/>
      </c>
      <c r="K33" s="137">
        <f t="shared" si="4"/>
      </c>
      <c r="L33" s="137">
        <f t="shared" si="5"/>
      </c>
      <c r="M33" s="137">
        <f t="shared" si="6"/>
        <v>15638949</v>
      </c>
      <c r="N33" s="137">
        <f t="shared" si="7"/>
      </c>
      <c r="O33" s="137">
        <f t="shared" si="8"/>
      </c>
      <c r="P33" s="137">
        <f t="shared" si="9"/>
      </c>
      <c r="Q33" s="137">
        <f t="shared" si="10"/>
      </c>
      <c r="R33" s="137">
        <f t="shared" si="11"/>
        <v>17167575</v>
      </c>
      <c r="S33" s="137">
        <f t="shared" si="12"/>
      </c>
    </row>
    <row r="34" spans="1:19" s="33" customFormat="1" ht="13.5">
      <c r="A34" s="33">
        <v>4</v>
      </c>
      <c r="B34" s="82">
        <v>213</v>
      </c>
      <c r="C34" s="82" t="s">
        <v>47</v>
      </c>
      <c r="D34" s="135">
        <v>87025915</v>
      </c>
      <c r="E34" s="135">
        <v>91141310</v>
      </c>
      <c r="F34" s="83">
        <f t="shared" si="13"/>
        <v>7.8014415430701565</v>
      </c>
      <c r="G34" s="84">
        <f t="shared" si="2"/>
        <v>4.728930457094305</v>
      </c>
      <c r="H34" s="85">
        <f t="shared" si="1"/>
        <v>4115395</v>
      </c>
      <c r="J34" s="137">
        <f t="shared" si="3"/>
      </c>
      <c r="K34" s="137">
        <f t="shared" si="4"/>
      </c>
      <c r="L34" s="137">
        <f t="shared" si="5"/>
      </c>
      <c r="M34" s="137">
        <f t="shared" si="6"/>
        <v>87025915</v>
      </c>
      <c r="N34" s="137">
        <f t="shared" si="7"/>
      </c>
      <c r="O34" s="137">
        <f t="shared" si="8"/>
      </c>
      <c r="P34" s="137">
        <f t="shared" si="9"/>
      </c>
      <c r="Q34" s="137">
        <f t="shared" si="10"/>
      </c>
      <c r="R34" s="137">
        <f t="shared" si="11"/>
        <v>91141310</v>
      </c>
      <c r="S34" s="137">
        <f t="shared" si="12"/>
      </c>
    </row>
    <row r="35" spans="1:19" s="33" customFormat="1" ht="13.5">
      <c r="A35" s="33">
        <v>4</v>
      </c>
      <c r="B35" s="82">
        <v>214</v>
      </c>
      <c r="C35" s="82" t="s">
        <v>48</v>
      </c>
      <c r="D35" s="135">
        <v>18272987</v>
      </c>
      <c r="E35" s="135">
        <v>19579696</v>
      </c>
      <c r="F35" s="83">
        <f t="shared" si="13"/>
        <v>1.6759672839361708</v>
      </c>
      <c r="G35" s="84">
        <f t="shared" si="2"/>
        <v>7.151042136679675</v>
      </c>
      <c r="H35" s="85">
        <f t="shared" si="1"/>
        <v>1306709</v>
      </c>
      <c r="J35" s="137">
        <f t="shared" si="3"/>
      </c>
      <c r="K35" s="137">
        <f t="shared" si="4"/>
      </c>
      <c r="L35" s="137">
        <f t="shared" si="5"/>
      </c>
      <c r="M35" s="137">
        <f t="shared" si="6"/>
        <v>18272987</v>
      </c>
      <c r="N35" s="137">
        <f t="shared" si="7"/>
      </c>
      <c r="O35" s="137">
        <f t="shared" si="8"/>
      </c>
      <c r="P35" s="137">
        <f t="shared" si="9"/>
      </c>
      <c r="Q35" s="137">
        <f t="shared" si="10"/>
      </c>
      <c r="R35" s="137">
        <f t="shared" si="11"/>
        <v>19579696</v>
      </c>
      <c r="S35" s="137">
        <f t="shared" si="12"/>
      </c>
    </row>
    <row r="36" spans="1:19" s="33" customFormat="1" ht="13.5">
      <c r="A36" s="33">
        <v>2</v>
      </c>
      <c r="B36" s="82">
        <v>215</v>
      </c>
      <c r="C36" s="82" t="s">
        <v>49</v>
      </c>
      <c r="D36" s="135">
        <v>34983415</v>
      </c>
      <c r="E36" s="135">
        <v>32024577</v>
      </c>
      <c r="F36" s="83">
        <f t="shared" si="13"/>
        <v>2.741214334170192</v>
      </c>
      <c r="G36" s="84">
        <f t="shared" si="2"/>
        <v>-8.457830660614462</v>
      </c>
      <c r="H36" s="85">
        <f t="shared" si="1"/>
        <v>-2958838</v>
      </c>
      <c r="J36" s="137">
        <f t="shared" si="3"/>
      </c>
      <c r="K36" s="137">
        <f t="shared" si="4"/>
        <v>34983415</v>
      </c>
      <c r="L36" s="137">
        <f t="shared" si="5"/>
      </c>
      <c r="M36" s="137">
        <f t="shared" si="6"/>
      </c>
      <c r="N36" s="137">
        <f t="shared" si="7"/>
      </c>
      <c r="O36" s="137">
        <f t="shared" si="8"/>
      </c>
      <c r="P36" s="137">
        <f t="shared" si="9"/>
        <v>32024577</v>
      </c>
      <c r="Q36" s="137">
        <f t="shared" si="10"/>
      </c>
      <c r="R36" s="137">
        <f t="shared" si="11"/>
      </c>
      <c r="S36" s="137">
        <f t="shared" si="12"/>
      </c>
    </row>
    <row r="37" spans="1:19" s="33" customFormat="1" ht="13.5">
      <c r="A37" s="33">
        <v>4</v>
      </c>
      <c r="B37" s="82">
        <v>216</v>
      </c>
      <c r="C37" s="82" t="s">
        <v>50</v>
      </c>
      <c r="D37" s="135">
        <v>29261710</v>
      </c>
      <c r="E37" s="135">
        <v>34337208</v>
      </c>
      <c r="F37" s="83">
        <f t="shared" si="13"/>
        <v>2.9391690876973455</v>
      </c>
      <c r="G37" s="84">
        <f t="shared" si="2"/>
        <v>17.345185910187745</v>
      </c>
      <c r="H37" s="85">
        <f t="shared" si="1"/>
        <v>5075498</v>
      </c>
      <c r="J37" s="137">
        <f t="shared" si="3"/>
      </c>
      <c r="K37" s="137">
        <f t="shared" si="4"/>
      </c>
      <c r="L37" s="137">
        <f t="shared" si="5"/>
      </c>
      <c r="M37" s="137">
        <f t="shared" si="6"/>
        <v>29261710</v>
      </c>
      <c r="N37" s="137">
        <f t="shared" si="7"/>
      </c>
      <c r="O37" s="137">
        <f t="shared" si="8"/>
      </c>
      <c r="P37" s="137">
        <f t="shared" si="9"/>
      </c>
      <c r="Q37" s="137">
        <f t="shared" si="10"/>
      </c>
      <c r="R37" s="137">
        <f t="shared" si="11"/>
        <v>34337208</v>
      </c>
      <c r="S37" s="137">
        <f t="shared" si="12"/>
      </c>
    </row>
    <row r="38" spans="1:19" s="33" customFormat="1" ht="13.5">
      <c r="A38" s="33">
        <v>1</v>
      </c>
      <c r="B38" s="82">
        <v>219</v>
      </c>
      <c r="C38" s="82" t="s">
        <v>51</v>
      </c>
      <c r="D38" s="135">
        <v>202210</v>
      </c>
      <c r="E38" s="135">
        <v>226188</v>
      </c>
      <c r="F38" s="83">
        <f t="shared" si="13"/>
        <v>0.01936106096943255</v>
      </c>
      <c r="G38" s="84">
        <f t="shared" si="2"/>
        <v>11.857969437713267</v>
      </c>
      <c r="H38" s="85">
        <f t="shared" si="1"/>
        <v>23978</v>
      </c>
      <c r="J38" s="137">
        <f t="shared" si="3"/>
        <v>202210</v>
      </c>
      <c r="K38" s="137">
        <f t="shared" si="4"/>
      </c>
      <c r="L38" s="137">
        <f t="shared" si="5"/>
      </c>
      <c r="M38" s="137">
        <f t="shared" si="6"/>
      </c>
      <c r="N38" s="137">
        <f t="shared" si="7"/>
      </c>
      <c r="O38" s="137">
        <f t="shared" si="8"/>
        <v>226188</v>
      </c>
      <c r="P38" s="137">
        <f t="shared" si="9"/>
      </c>
      <c r="Q38" s="137">
        <f t="shared" si="10"/>
      </c>
      <c r="R38" s="137">
        <f t="shared" si="11"/>
      </c>
      <c r="S38" s="137">
        <f t="shared" si="12"/>
      </c>
    </row>
    <row r="39" spans="1:19" s="33" customFormat="1" ht="13.5">
      <c r="A39" s="33">
        <v>2</v>
      </c>
      <c r="B39" s="82">
        <v>220</v>
      </c>
      <c r="C39" s="82" t="s">
        <v>52</v>
      </c>
      <c r="D39" s="135">
        <v>49265436</v>
      </c>
      <c r="E39" s="135">
        <v>51946681</v>
      </c>
      <c r="F39" s="83">
        <f>E39/E$8*100</f>
        <v>4.4464907864283845</v>
      </c>
      <c r="G39" s="84">
        <f>(E39/D39-1)*100</f>
        <v>5.442446505497278</v>
      </c>
      <c r="H39" s="85">
        <f t="shared" si="1"/>
        <v>2681245</v>
      </c>
      <c r="J39" s="137">
        <f t="shared" si="3"/>
      </c>
      <c r="K39" s="137">
        <f t="shared" si="4"/>
        <v>49265436</v>
      </c>
      <c r="L39" s="137">
        <f t="shared" si="5"/>
      </c>
      <c r="M39" s="137">
        <f t="shared" si="6"/>
      </c>
      <c r="N39" s="137">
        <f t="shared" si="7"/>
      </c>
      <c r="O39" s="137">
        <f t="shared" si="8"/>
      </c>
      <c r="P39" s="137">
        <f t="shared" si="9"/>
        <v>51946681</v>
      </c>
      <c r="Q39" s="137">
        <f t="shared" si="10"/>
      </c>
      <c r="R39" s="137">
        <f t="shared" si="11"/>
      </c>
      <c r="S39" s="137">
        <f t="shared" si="12"/>
      </c>
    </row>
    <row r="40" spans="1:19" s="33" customFormat="1" ht="13.5">
      <c r="A40" s="33">
        <v>5</v>
      </c>
      <c r="B40" s="82">
        <v>221</v>
      </c>
      <c r="C40" s="82" t="s">
        <v>53</v>
      </c>
      <c r="D40" s="135">
        <v>103542284</v>
      </c>
      <c r="E40" s="135">
        <v>112842892</v>
      </c>
      <c r="F40" s="83">
        <f>E40/E$8*100</f>
        <v>9.659036341358041</v>
      </c>
      <c r="G40" s="84">
        <f>(E40/D40-1)*100</f>
        <v>8.98242499653572</v>
      </c>
      <c r="H40" s="85">
        <f t="shared" si="1"/>
        <v>9300608</v>
      </c>
      <c r="J40" s="137">
        <f t="shared" si="3"/>
      </c>
      <c r="K40" s="137">
        <f t="shared" si="4"/>
      </c>
      <c r="L40" s="137">
        <f t="shared" si="5"/>
      </c>
      <c r="M40" s="137">
        <f t="shared" si="6"/>
      </c>
      <c r="N40" s="137">
        <f t="shared" si="7"/>
        <v>103542284</v>
      </c>
      <c r="O40" s="137">
        <f t="shared" si="8"/>
      </c>
      <c r="P40" s="137">
        <f t="shared" si="9"/>
      </c>
      <c r="Q40" s="137">
        <f t="shared" si="10"/>
      </c>
      <c r="R40" s="137">
        <f t="shared" si="11"/>
      </c>
      <c r="S40" s="137">
        <f t="shared" si="12"/>
        <v>112842892</v>
      </c>
    </row>
    <row r="41" spans="1:19" s="33" customFormat="1" ht="13.5">
      <c r="A41" s="33">
        <v>1</v>
      </c>
      <c r="B41" s="82">
        <v>222</v>
      </c>
      <c r="C41" s="86" t="s">
        <v>124</v>
      </c>
      <c r="D41" s="135">
        <v>1262405</v>
      </c>
      <c r="E41" s="135">
        <v>1225503</v>
      </c>
      <c r="F41" s="83">
        <f>E41/E$8*100</f>
        <v>0.10489963349612932</v>
      </c>
      <c r="G41" s="84">
        <f>(E41/D41-1)*100</f>
        <v>-2.9231506529204143</v>
      </c>
      <c r="H41" s="85">
        <f t="shared" si="1"/>
        <v>-36902</v>
      </c>
      <c r="J41" s="137">
        <f t="shared" si="3"/>
        <v>1262405</v>
      </c>
      <c r="K41" s="137">
        <f t="shared" si="4"/>
      </c>
      <c r="L41" s="137">
        <f t="shared" si="5"/>
      </c>
      <c r="M41" s="137">
        <f t="shared" si="6"/>
      </c>
      <c r="N41" s="137">
        <f t="shared" si="7"/>
      </c>
      <c r="O41" s="137">
        <f t="shared" si="8"/>
        <v>1225503</v>
      </c>
      <c r="P41" s="137">
        <f t="shared" si="9"/>
      </c>
      <c r="Q41" s="137">
        <f t="shared" si="10"/>
      </c>
      <c r="R41" s="137">
        <f t="shared" si="11"/>
      </c>
      <c r="S41" s="137">
        <f t="shared" si="12"/>
      </c>
    </row>
    <row r="42" spans="1:19" s="33" customFormat="1" ht="13.5">
      <c r="A42" s="33">
        <v>4</v>
      </c>
      <c r="B42" s="82">
        <v>223</v>
      </c>
      <c r="C42" s="86" t="s">
        <v>125</v>
      </c>
      <c r="D42" s="135">
        <v>6270961</v>
      </c>
      <c r="E42" s="135">
        <v>7089413</v>
      </c>
      <c r="F42" s="83">
        <f t="shared" si="13"/>
        <v>0.6068339493274962</v>
      </c>
      <c r="G42" s="84">
        <f aca="true" t="shared" si="14" ref="G42:G47">(E42/D42-1)*100</f>
        <v>13.051460533720437</v>
      </c>
      <c r="H42" s="85">
        <f t="shared" si="1"/>
        <v>818452</v>
      </c>
      <c r="J42" s="137">
        <f t="shared" si="3"/>
      </c>
      <c r="K42" s="137">
        <f t="shared" si="4"/>
      </c>
      <c r="L42" s="137">
        <f t="shared" si="5"/>
      </c>
      <c r="M42" s="137">
        <f t="shared" si="6"/>
        <v>6270961</v>
      </c>
      <c r="N42" s="137">
        <f t="shared" si="7"/>
      </c>
      <c r="O42" s="137">
        <f t="shared" si="8"/>
      </c>
      <c r="P42" s="137">
        <f t="shared" si="9"/>
      </c>
      <c r="Q42" s="137">
        <f t="shared" si="10"/>
      </c>
      <c r="R42" s="137">
        <f t="shared" si="11"/>
        <v>7089413</v>
      </c>
      <c r="S42" s="137">
        <f t="shared" si="12"/>
      </c>
    </row>
    <row r="43" spans="1:19" s="33" customFormat="1" ht="13.5">
      <c r="A43" s="33">
        <v>4</v>
      </c>
      <c r="B43" s="82">
        <v>224</v>
      </c>
      <c r="C43" s="86" t="s">
        <v>126</v>
      </c>
      <c r="D43" s="135">
        <v>17684813</v>
      </c>
      <c r="E43" s="135">
        <v>19603766</v>
      </c>
      <c r="F43" s="83">
        <f t="shared" si="13"/>
        <v>1.6780276086993513</v>
      </c>
      <c r="G43" s="84">
        <f t="shared" si="14"/>
        <v>10.850852649671783</v>
      </c>
      <c r="H43" s="85">
        <f t="shared" si="1"/>
        <v>1918953</v>
      </c>
      <c r="J43" s="137">
        <f t="shared" si="3"/>
      </c>
      <c r="K43" s="137">
        <f t="shared" si="4"/>
      </c>
      <c r="L43" s="137">
        <f t="shared" si="5"/>
      </c>
      <c r="M43" s="137">
        <f t="shared" si="6"/>
        <v>17684813</v>
      </c>
      <c r="N43" s="137">
        <f t="shared" si="7"/>
      </c>
      <c r="O43" s="137">
        <f t="shared" si="8"/>
      </c>
      <c r="P43" s="137">
        <f t="shared" si="9"/>
      </c>
      <c r="Q43" s="137">
        <f t="shared" si="10"/>
      </c>
      <c r="R43" s="137">
        <f t="shared" si="11"/>
        <v>19603766</v>
      </c>
      <c r="S43" s="137">
        <f t="shared" si="12"/>
      </c>
    </row>
    <row r="44" spans="1:19" s="33" customFormat="1" ht="13.5">
      <c r="A44" s="33">
        <v>1</v>
      </c>
      <c r="B44" s="82">
        <v>225</v>
      </c>
      <c r="C44" s="86" t="s">
        <v>127</v>
      </c>
      <c r="D44" s="135">
        <v>7679576</v>
      </c>
      <c r="E44" s="135">
        <v>7929633</v>
      </c>
      <c r="F44" s="83">
        <f t="shared" si="13"/>
        <v>0.6787544342680617</v>
      </c>
      <c r="G44" s="84">
        <f t="shared" si="14"/>
        <v>3.25613028635956</v>
      </c>
      <c r="H44" s="85">
        <f t="shared" si="1"/>
        <v>250057</v>
      </c>
      <c r="J44" s="137">
        <f t="shared" si="3"/>
        <v>7679576</v>
      </c>
      <c r="K44" s="137">
        <f t="shared" si="4"/>
      </c>
      <c r="L44" s="137">
        <f t="shared" si="5"/>
      </c>
      <c r="M44" s="137">
        <f t="shared" si="6"/>
      </c>
      <c r="N44" s="137">
        <f t="shared" si="7"/>
      </c>
      <c r="O44" s="137">
        <f t="shared" si="8"/>
        <v>7929633</v>
      </c>
      <c r="P44" s="137">
        <f t="shared" si="9"/>
      </c>
      <c r="Q44" s="137">
        <f t="shared" si="10"/>
      </c>
      <c r="R44" s="137">
        <f t="shared" si="11"/>
      </c>
      <c r="S44" s="137">
        <f t="shared" si="12"/>
      </c>
    </row>
    <row r="45" spans="1:19" s="33" customFormat="1" ht="13.5">
      <c r="A45" s="33">
        <v>4</v>
      </c>
      <c r="B45" s="82">
        <v>226</v>
      </c>
      <c r="C45" s="86" t="s">
        <v>128</v>
      </c>
      <c r="D45" s="135">
        <v>34629840</v>
      </c>
      <c r="E45" s="135">
        <v>37074243</v>
      </c>
      <c r="F45" s="83">
        <f t="shared" si="13"/>
        <v>3.1734516380999787</v>
      </c>
      <c r="G45" s="84">
        <f t="shared" si="14"/>
        <v>7.058660969845665</v>
      </c>
      <c r="H45" s="85">
        <f t="shared" si="1"/>
        <v>2444403</v>
      </c>
      <c r="J45" s="137">
        <f t="shared" si="3"/>
      </c>
      <c r="K45" s="137">
        <f t="shared" si="4"/>
      </c>
      <c r="L45" s="137">
        <f t="shared" si="5"/>
      </c>
      <c r="M45" s="137">
        <f t="shared" si="6"/>
        <v>34629840</v>
      </c>
      <c r="N45" s="137">
        <f t="shared" si="7"/>
      </c>
      <c r="O45" s="137">
        <f t="shared" si="8"/>
      </c>
      <c r="P45" s="137">
        <f t="shared" si="9"/>
      </c>
      <c r="Q45" s="137">
        <f t="shared" si="10"/>
      </c>
      <c r="R45" s="137">
        <f t="shared" si="11"/>
        <v>37074243</v>
      </c>
      <c r="S45" s="137">
        <f t="shared" si="12"/>
      </c>
    </row>
    <row r="46" spans="1:19" s="33" customFormat="1" ht="13.5">
      <c r="A46" s="33">
        <v>1</v>
      </c>
      <c r="B46" s="82">
        <v>301</v>
      </c>
      <c r="C46" s="82" t="s">
        <v>54</v>
      </c>
      <c r="D46" s="135">
        <v>22853</v>
      </c>
      <c r="E46" s="135">
        <v>29544</v>
      </c>
      <c r="F46" s="83">
        <f t="shared" si="13"/>
        <v>0.0025288838721811736</v>
      </c>
      <c r="G46" s="84">
        <f t="shared" si="14"/>
        <v>29.27843171574849</v>
      </c>
      <c r="H46" s="85">
        <f t="shared" si="1"/>
        <v>6691</v>
      </c>
      <c r="J46" s="137">
        <f t="shared" si="3"/>
        <v>22853</v>
      </c>
      <c r="K46" s="137">
        <f t="shared" si="4"/>
      </c>
      <c r="L46" s="137">
        <f t="shared" si="5"/>
      </c>
      <c r="M46" s="137">
        <f t="shared" si="6"/>
      </c>
      <c r="N46" s="137">
        <f t="shared" si="7"/>
      </c>
      <c r="O46" s="137">
        <f t="shared" si="8"/>
        <v>29544</v>
      </c>
      <c r="P46" s="137">
        <f t="shared" si="9"/>
      </c>
      <c r="Q46" s="137">
        <f t="shared" si="10"/>
      </c>
      <c r="R46" s="137">
        <f t="shared" si="11"/>
      </c>
      <c r="S46" s="137">
        <f t="shared" si="12"/>
      </c>
    </row>
    <row r="47" spans="1:19" s="33" customFormat="1" ht="13.5">
      <c r="A47" s="33">
        <v>1</v>
      </c>
      <c r="B47" s="82">
        <v>302</v>
      </c>
      <c r="C47" s="82" t="s">
        <v>55</v>
      </c>
      <c r="D47" s="135">
        <v>81371</v>
      </c>
      <c r="E47" s="135">
        <v>93100</v>
      </c>
      <c r="F47" s="83">
        <f t="shared" si="13"/>
        <v>0.007969099935691417</v>
      </c>
      <c r="G47" s="84">
        <f t="shared" si="14"/>
        <v>14.414226198522817</v>
      </c>
      <c r="H47" s="85">
        <f t="shared" si="1"/>
        <v>11729</v>
      </c>
      <c r="J47" s="137">
        <f t="shared" si="3"/>
        <v>81371</v>
      </c>
      <c r="K47" s="137">
        <f t="shared" si="4"/>
      </c>
      <c r="L47" s="137">
        <f t="shared" si="5"/>
      </c>
      <c r="M47" s="137">
        <f t="shared" si="6"/>
      </c>
      <c r="N47" s="137">
        <f t="shared" si="7"/>
      </c>
      <c r="O47" s="137">
        <f t="shared" si="8"/>
        <v>93100</v>
      </c>
      <c r="P47" s="137">
        <f t="shared" si="9"/>
      </c>
      <c r="Q47" s="137">
        <f t="shared" si="10"/>
      </c>
      <c r="R47" s="137">
        <f t="shared" si="11"/>
      </c>
      <c r="S47" s="137">
        <f t="shared" si="12"/>
      </c>
    </row>
    <row r="48" spans="1:19" s="33" customFormat="1" ht="13.5">
      <c r="A48" s="33">
        <v>1</v>
      </c>
      <c r="B48" s="82">
        <v>304</v>
      </c>
      <c r="C48" s="82" t="s">
        <v>56</v>
      </c>
      <c r="D48" s="135">
        <v>88142</v>
      </c>
      <c r="E48" s="135">
        <v>100272</v>
      </c>
      <c r="F48" s="83">
        <f t="shared" si="13"/>
        <v>0.008583003101521481</v>
      </c>
      <c r="G48" s="84">
        <f>(E48/D48-1)*100</f>
        <v>13.761884232261568</v>
      </c>
      <c r="H48" s="85">
        <f t="shared" si="1"/>
        <v>12130</v>
      </c>
      <c r="J48" s="137">
        <f t="shared" si="3"/>
        <v>88142</v>
      </c>
      <c r="K48" s="137">
        <f t="shared" si="4"/>
      </c>
      <c r="L48" s="137">
        <f t="shared" si="5"/>
      </c>
      <c r="M48" s="137">
        <f t="shared" si="6"/>
      </c>
      <c r="N48" s="137">
        <f t="shared" si="7"/>
      </c>
      <c r="O48" s="137">
        <f t="shared" si="8"/>
        <v>100272</v>
      </c>
      <c r="P48" s="137">
        <f t="shared" si="9"/>
      </c>
      <c r="Q48" s="137">
        <f t="shared" si="10"/>
      </c>
      <c r="R48" s="137">
        <f t="shared" si="11"/>
      </c>
      <c r="S48" s="137">
        <f t="shared" si="12"/>
      </c>
    </row>
    <row r="49" spans="1:19" s="33" customFormat="1" ht="13.5">
      <c r="A49" s="33">
        <v>1</v>
      </c>
      <c r="B49" s="82">
        <v>305</v>
      </c>
      <c r="C49" s="82" t="s">
        <v>57</v>
      </c>
      <c r="D49" s="135">
        <v>29131</v>
      </c>
      <c r="E49" s="135">
        <v>29708</v>
      </c>
      <c r="F49" s="83">
        <f t="shared" si="13"/>
        <v>0.002542921814065743</v>
      </c>
      <c r="G49" s="84">
        <f>(E49/D49-1)*100</f>
        <v>1.980707837012119</v>
      </c>
      <c r="H49" s="85">
        <f t="shared" si="1"/>
        <v>577</v>
      </c>
      <c r="J49" s="137">
        <f t="shared" si="3"/>
        <v>29131</v>
      </c>
      <c r="K49" s="137">
        <f t="shared" si="4"/>
      </c>
      <c r="L49" s="137">
        <f t="shared" si="5"/>
      </c>
      <c r="M49" s="137">
        <f t="shared" si="6"/>
      </c>
      <c r="N49" s="137">
        <f t="shared" si="7"/>
      </c>
      <c r="O49" s="137">
        <f t="shared" si="8"/>
        <v>29708</v>
      </c>
      <c r="P49" s="137">
        <f t="shared" si="9"/>
      </c>
      <c r="Q49" s="137">
        <f t="shared" si="10"/>
      </c>
      <c r="R49" s="137">
        <f t="shared" si="11"/>
      </c>
      <c r="S49" s="137">
        <f t="shared" si="12"/>
      </c>
    </row>
    <row r="50" spans="1:19" s="33" customFormat="1" ht="13.5">
      <c r="A50" s="33">
        <v>1</v>
      </c>
      <c r="B50" s="82">
        <v>306</v>
      </c>
      <c r="C50" s="82" t="s">
        <v>58</v>
      </c>
      <c r="D50" s="135">
        <v>252402</v>
      </c>
      <c r="E50" s="135">
        <v>333421</v>
      </c>
      <c r="F50" s="83">
        <f t="shared" si="13"/>
        <v>0.028539906226188703</v>
      </c>
      <c r="G50" s="84">
        <f>(E50/D50-1)*100</f>
        <v>32.09919097313016</v>
      </c>
      <c r="H50" s="85">
        <f t="shared" si="1"/>
        <v>81019</v>
      </c>
      <c r="J50" s="137">
        <f t="shared" si="3"/>
        <v>252402</v>
      </c>
      <c r="K50" s="137">
        <f t="shared" si="4"/>
      </c>
      <c r="L50" s="137">
        <f t="shared" si="5"/>
      </c>
      <c r="M50" s="137">
        <f t="shared" si="6"/>
      </c>
      <c r="N50" s="137">
        <f t="shared" si="7"/>
      </c>
      <c r="O50" s="137">
        <f t="shared" si="8"/>
        <v>333421</v>
      </c>
      <c r="P50" s="137">
        <f t="shared" si="9"/>
      </c>
      <c r="Q50" s="137">
        <f t="shared" si="10"/>
      </c>
      <c r="R50" s="137">
        <f t="shared" si="11"/>
      </c>
      <c r="S50" s="137">
        <f t="shared" si="12"/>
      </c>
    </row>
    <row r="51" spans="1:19" s="33" customFormat="1" ht="13.5">
      <c r="A51" s="33">
        <v>2</v>
      </c>
      <c r="B51" s="82">
        <v>325</v>
      </c>
      <c r="C51" s="82" t="s">
        <v>59</v>
      </c>
      <c r="D51" s="135">
        <v>2044478</v>
      </c>
      <c r="E51" s="135">
        <v>2315649</v>
      </c>
      <c r="F51" s="83">
        <f t="shared" si="13"/>
        <v>0.19821308589671208</v>
      </c>
      <c r="G51" s="84">
        <f>(E51/D51-1)*100</f>
        <v>13.263581217308285</v>
      </c>
      <c r="H51" s="85">
        <f t="shared" si="1"/>
        <v>271171</v>
      </c>
      <c r="J51" s="137">
        <f t="shared" si="3"/>
      </c>
      <c r="K51" s="137">
        <f t="shared" si="4"/>
        <v>2044478</v>
      </c>
      <c r="L51" s="137">
        <f t="shared" si="5"/>
      </c>
      <c r="M51" s="137">
        <f t="shared" si="6"/>
      </c>
      <c r="N51" s="137">
        <f t="shared" si="7"/>
      </c>
      <c r="O51" s="137">
        <f t="shared" si="8"/>
      </c>
      <c r="P51" s="137">
        <f t="shared" si="9"/>
        <v>2315649</v>
      </c>
      <c r="Q51" s="137">
        <f t="shared" si="10"/>
      </c>
      <c r="R51" s="137">
        <f t="shared" si="11"/>
      </c>
      <c r="S51" s="137">
        <f t="shared" si="12"/>
      </c>
    </row>
    <row r="52" spans="1:19" s="33" customFormat="1" ht="13.5">
      <c r="A52" s="33">
        <v>2</v>
      </c>
      <c r="B52" s="82">
        <v>341</v>
      </c>
      <c r="C52" s="82" t="s">
        <v>60</v>
      </c>
      <c r="D52" s="135">
        <v>5310379</v>
      </c>
      <c r="E52" s="135">
        <v>5581491</v>
      </c>
      <c r="F52" s="83">
        <f t="shared" si="13"/>
        <v>0.47776003833686603</v>
      </c>
      <c r="G52" s="84">
        <f>(E52/D52-1)*100</f>
        <v>5.105322991070893</v>
      </c>
      <c r="H52" s="85">
        <f t="shared" si="1"/>
        <v>271112</v>
      </c>
      <c r="J52" s="137">
        <f t="shared" si="3"/>
      </c>
      <c r="K52" s="137">
        <f t="shared" si="4"/>
        <v>5310379</v>
      </c>
      <c r="L52" s="137">
        <f t="shared" si="5"/>
      </c>
      <c r="M52" s="137">
        <f t="shared" si="6"/>
      </c>
      <c r="N52" s="137">
        <f t="shared" si="7"/>
      </c>
      <c r="O52" s="137">
        <f t="shared" si="8"/>
      </c>
      <c r="P52" s="137">
        <f t="shared" si="9"/>
        <v>5581491</v>
      </c>
      <c r="Q52" s="137">
        <f t="shared" si="10"/>
      </c>
      <c r="R52" s="137">
        <f t="shared" si="11"/>
      </c>
      <c r="S52" s="137">
        <f t="shared" si="12"/>
      </c>
    </row>
    <row r="53" spans="1:19" s="33" customFormat="1" ht="13.5">
      <c r="A53" s="33">
        <v>2</v>
      </c>
      <c r="B53" s="82">
        <v>342</v>
      </c>
      <c r="C53" s="82" t="s">
        <v>61</v>
      </c>
      <c r="D53" s="135">
        <v>13834642</v>
      </c>
      <c r="E53" s="135">
        <v>15117324</v>
      </c>
      <c r="F53" s="83">
        <f t="shared" si="13"/>
        <v>1.2940007058670928</v>
      </c>
      <c r="G53" s="84">
        <f aca="true" t="shared" si="15" ref="G53:G64">(E53/D53-1)*100</f>
        <v>9.271522891593431</v>
      </c>
      <c r="H53" s="85">
        <f t="shared" si="1"/>
        <v>1282682</v>
      </c>
      <c r="J53" s="137">
        <f t="shared" si="3"/>
      </c>
      <c r="K53" s="137">
        <f t="shared" si="4"/>
        <v>13834642</v>
      </c>
      <c r="L53" s="137">
        <f t="shared" si="5"/>
      </c>
      <c r="M53" s="137">
        <f t="shared" si="6"/>
      </c>
      <c r="N53" s="137">
        <f t="shared" si="7"/>
      </c>
      <c r="O53" s="137">
        <f t="shared" si="8"/>
      </c>
      <c r="P53" s="137">
        <f t="shared" si="9"/>
        <v>15117324</v>
      </c>
      <c r="Q53" s="137">
        <f t="shared" si="10"/>
      </c>
      <c r="R53" s="137">
        <f t="shared" si="11"/>
      </c>
      <c r="S53" s="137">
        <f t="shared" si="12"/>
      </c>
    </row>
    <row r="54" spans="1:19" s="33" customFormat="1" ht="13.5">
      <c r="A54" s="33">
        <v>2</v>
      </c>
      <c r="B54" s="82">
        <v>344</v>
      </c>
      <c r="C54" s="82" t="s">
        <v>62</v>
      </c>
      <c r="D54" s="135">
        <v>6925969</v>
      </c>
      <c r="E54" s="135">
        <v>9630513</v>
      </c>
      <c r="F54" s="83">
        <f t="shared" si="13"/>
        <v>0.8243450110523669</v>
      </c>
      <c r="G54" s="84">
        <f t="shared" si="15"/>
        <v>39.049322917847306</v>
      </c>
      <c r="H54" s="85">
        <f t="shared" si="1"/>
        <v>2704544</v>
      </c>
      <c r="J54" s="137">
        <f t="shared" si="3"/>
      </c>
      <c r="K54" s="137">
        <f t="shared" si="4"/>
        <v>6925969</v>
      </c>
      <c r="L54" s="137">
        <f t="shared" si="5"/>
      </c>
      <c r="M54" s="137">
        <f t="shared" si="6"/>
      </c>
      <c r="N54" s="137">
        <f t="shared" si="7"/>
      </c>
      <c r="O54" s="137">
        <f t="shared" si="8"/>
      </c>
      <c r="P54" s="137">
        <f t="shared" si="9"/>
        <v>9630513</v>
      </c>
      <c r="Q54" s="137">
        <f t="shared" si="10"/>
      </c>
      <c r="R54" s="137">
        <f t="shared" si="11"/>
      </c>
      <c r="S54" s="137">
        <f t="shared" si="12"/>
      </c>
    </row>
    <row r="55" spans="1:19" s="33" customFormat="1" ht="13.5">
      <c r="A55" s="33">
        <v>2</v>
      </c>
      <c r="B55" s="82">
        <v>361</v>
      </c>
      <c r="C55" s="82" t="s">
        <v>63</v>
      </c>
      <c r="D55" s="135">
        <v>1841966</v>
      </c>
      <c r="E55" s="135">
        <v>2120229</v>
      </c>
      <c r="F55" s="83">
        <f t="shared" si="13"/>
        <v>0.18148567978035532</v>
      </c>
      <c r="G55" s="84">
        <f t="shared" si="15"/>
        <v>15.106847791978794</v>
      </c>
      <c r="H55" s="85">
        <f t="shared" si="1"/>
        <v>278263</v>
      </c>
      <c r="J55" s="137">
        <f t="shared" si="3"/>
      </c>
      <c r="K55" s="137">
        <f t="shared" si="4"/>
        <v>1841966</v>
      </c>
      <c r="L55" s="137">
        <f t="shared" si="5"/>
      </c>
      <c r="M55" s="137">
        <f t="shared" si="6"/>
      </c>
      <c r="N55" s="137">
        <f t="shared" si="7"/>
      </c>
      <c r="O55" s="137">
        <f t="shared" si="8"/>
      </c>
      <c r="P55" s="137">
        <f t="shared" si="9"/>
        <v>2120229</v>
      </c>
      <c r="Q55" s="137">
        <f t="shared" si="10"/>
      </c>
      <c r="R55" s="137">
        <f t="shared" si="11"/>
      </c>
      <c r="S55" s="137">
        <f t="shared" si="12"/>
      </c>
    </row>
    <row r="56" spans="1:19" s="33" customFormat="1" ht="13.5">
      <c r="A56" s="33">
        <v>2</v>
      </c>
      <c r="B56" s="82">
        <v>381</v>
      </c>
      <c r="C56" s="82" t="s">
        <v>64</v>
      </c>
      <c r="D56" s="135">
        <v>6282512</v>
      </c>
      <c r="E56" s="135">
        <v>5435112</v>
      </c>
      <c r="F56" s="83">
        <f t="shared" si="13"/>
        <v>0.46523040483002853</v>
      </c>
      <c r="G56" s="84">
        <f t="shared" si="15"/>
        <v>-13.48823527913675</v>
      </c>
      <c r="H56" s="85">
        <f t="shared" si="1"/>
        <v>-847400</v>
      </c>
      <c r="J56" s="137">
        <f t="shared" si="3"/>
      </c>
      <c r="K56" s="137">
        <f t="shared" si="4"/>
        <v>6282512</v>
      </c>
      <c r="L56" s="137">
        <f t="shared" si="5"/>
      </c>
      <c r="M56" s="137">
        <f t="shared" si="6"/>
      </c>
      <c r="N56" s="137">
        <f t="shared" si="7"/>
      </c>
      <c r="O56" s="137">
        <f t="shared" si="8"/>
      </c>
      <c r="P56" s="137">
        <f t="shared" si="9"/>
        <v>5435112</v>
      </c>
      <c r="Q56" s="137">
        <f t="shared" si="10"/>
      </c>
      <c r="R56" s="137">
        <f t="shared" si="11"/>
      </c>
      <c r="S56" s="137">
        <f t="shared" si="12"/>
      </c>
    </row>
    <row r="57" spans="1:19" s="33" customFormat="1" ht="13.5">
      <c r="A57" s="33">
        <v>3</v>
      </c>
      <c r="B57" s="82">
        <v>383</v>
      </c>
      <c r="C57" s="82" t="s">
        <v>65</v>
      </c>
      <c r="D57" s="135">
        <v>1172070</v>
      </c>
      <c r="E57" s="135">
        <v>1094118</v>
      </c>
      <c r="F57" s="83">
        <f t="shared" si="13"/>
        <v>0.09365344450525051</v>
      </c>
      <c r="G57" s="84">
        <f t="shared" si="15"/>
        <v>-6.650797307328061</v>
      </c>
      <c r="H57" s="85">
        <f t="shared" si="1"/>
        <v>-77952</v>
      </c>
      <c r="J57" s="137">
        <f t="shared" si="3"/>
      </c>
      <c r="K57" s="137">
        <f t="shared" si="4"/>
      </c>
      <c r="L57" s="137">
        <f t="shared" si="5"/>
        <v>1172070</v>
      </c>
      <c r="M57" s="137">
        <f t="shared" si="6"/>
      </c>
      <c r="N57" s="137">
        <f t="shared" si="7"/>
      </c>
      <c r="O57" s="137">
        <f t="shared" si="8"/>
      </c>
      <c r="P57" s="137">
        <f t="shared" si="9"/>
      </c>
      <c r="Q57" s="137">
        <f t="shared" si="10"/>
        <v>1094118</v>
      </c>
      <c r="R57" s="137">
        <f t="shared" si="11"/>
      </c>
      <c r="S57" s="137">
        <f t="shared" si="12"/>
      </c>
    </row>
    <row r="58" spans="1:19" s="33" customFormat="1" ht="13.5">
      <c r="A58" s="33">
        <v>4</v>
      </c>
      <c r="B58" s="82">
        <v>401</v>
      </c>
      <c r="C58" s="82" t="s">
        <v>66</v>
      </c>
      <c r="D58" s="135">
        <v>2369019</v>
      </c>
      <c r="E58" s="135">
        <v>2516097</v>
      </c>
      <c r="F58" s="83">
        <f t="shared" si="13"/>
        <v>0.2153708747679202</v>
      </c>
      <c r="G58" s="84">
        <f t="shared" si="15"/>
        <v>6.208392587818001</v>
      </c>
      <c r="H58" s="85">
        <f t="shared" si="1"/>
        <v>147078</v>
      </c>
      <c r="J58" s="137">
        <f t="shared" si="3"/>
      </c>
      <c r="K58" s="137">
        <f t="shared" si="4"/>
      </c>
      <c r="L58" s="137">
        <f t="shared" si="5"/>
      </c>
      <c r="M58" s="137">
        <f t="shared" si="6"/>
        <v>2369019</v>
      </c>
      <c r="N58" s="137">
        <f t="shared" si="7"/>
      </c>
      <c r="O58" s="137">
        <f t="shared" si="8"/>
      </c>
      <c r="P58" s="137">
        <f t="shared" si="9"/>
      </c>
      <c r="Q58" s="137">
        <f t="shared" si="10"/>
      </c>
      <c r="R58" s="137">
        <f t="shared" si="11"/>
        <v>2516097</v>
      </c>
      <c r="S58" s="137">
        <f t="shared" si="12"/>
      </c>
    </row>
    <row r="59" spans="1:19" s="33" customFormat="1" ht="13.5">
      <c r="A59" s="33">
        <v>4</v>
      </c>
      <c r="B59" s="82">
        <v>402</v>
      </c>
      <c r="C59" s="82" t="s">
        <v>67</v>
      </c>
      <c r="D59" s="135">
        <v>13636706</v>
      </c>
      <c r="E59" s="135">
        <v>15010499</v>
      </c>
      <c r="F59" s="83">
        <f t="shared" si="13"/>
        <v>1.2848567842706347</v>
      </c>
      <c r="G59" s="84">
        <f t="shared" si="15"/>
        <v>10.074229069688823</v>
      </c>
      <c r="H59" s="85">
        <f t="shared" si="1"/>
        <v>1373793</v>
      </c>
      <c r="J59" s="137">
        <f t="shared" si="3"/>
      </c>
      <c r="K59" s="137">
        <f t="shared" si="4"/>
      </c>
      <c r="L59" s="137">
        <f t="shared" si="5"/>
      </c>
      <c r="M59" s="137">
        <f t="shared" si="6"/>
        <v>13636706</v>
      </c>
      <c r="N59" s="137">
        <f t="shared" si="7"/>
      </c>
      <c r="O59" s="137">
        <f t="shared" si="8"/>
      </c>
      <c r="P59" s="137">
        <f t="shared" si="9"/>
      </c>
      <c r="Q59" s="137">
        <f t="shared" si="10"/>
      </c>
      <c r="R59" s="137">
        <f t="shared" si="11"/>
        <v>15010499</v>
      </c>
      <c r="S59" s="137">
        <f t="shared" si="12"/>
      </c>
    </row>
    <row r="60" spans="1:19" s="33" customFormat="1" ht="13.5">
      <c r="A60" s="33">
        <v>4</v>
      </c>
      <c r="B60" s="82">
        <v>424</v>
      </c>
      <c r="C60" s="82" t="s">
        <v>68</v>
      </c>
      <c r="D60" s="135">
        <v>14660366</v>
      </c>
      <c r="E60" s="135">
        <v>15098345</v>
      </c>
      <c r="F60" s="83">
        <f t="shared" si="13"/>
        <v>1.2923761564827803</v>
      </c>
      <c r="G60" s="84">
        <f t="shared" si="15"/>
        <v>2.9875038590441827</v>
      </c>
      <c r="H60" s="85">
        <f t="shared" si="1"/>
        <v>437979</v>
      </c>
      <c r="J60" s="137">
        <f t="shared" si="3"/>
      </c>
      <c r="K60" s="137">
        <f t="shared" si="4"/>
      </c>
      <c r="L60" s="137">
        <f t="shared" si="5"/>
      </c>
      <c r="M60" s="137">
        <f t="shared" si="6"/>
        <v>14660366</v>
      </c>
      <c r="N60" s="137">
        <f t="shared" si="7"/>
      </c>
      <c r="O60" s="137">
        <f t="shared" si="8"/>
      </c>
      <c r="P60" s="137">
        <f t="shared" si="9"/>
      </c>
      <c r="Q60" s="137">
        <f t="shared" si="10"/>
      </c>
      <c r="R60" s="137">
        <f t="shared" si="11"/>
        <v>15098345</v>
      </c>
      <c r="S60" s="137">
        <f t="shared" si="12"/>
      </c>
    </row>
    <row r="61" spans="1:19" s="33" customFormat="1" ht="13.5">
      <c r="A61" s="33">
        <v>4</v>
      </c>
      <c r="B61" s="82">
        <v>426</v>
      </c>
      <c r="C61" s="82" t="s">
        <v>69</v>
      </c>
      <c r="D61" s="135">
        <v>594331</v>
      </c>
      <c r="E61" s="135">
        <v>602364</v>
      </c>
      <c r="F61" s="83">
        <f t="shared" si="13"/>
        <v>0.05156067576436976</v>
      </c>
      <c r="G61" s="84">
        <f t="shared" si="15"/>
        <v>1.3516037359653232</v>
      </c>
      <c r="H61" s="85">
        <f t="shared" si="1"/>
        <v>8033</v>
      </c>
      <c r="J61" s="137">
        <f t="shared" si="3"/>
      </c>
      <c r="K61" s="137">
        <f t="shared" si="4"/>
      </c>
      <c r="L61" s="137">
        <f t="shared" si="5"/>
      </c>
      <c r="M61" s="137">
        <f t="shared" si="6"/>
        <v>594331</v>
      </c>
      <c r="N61" s="137">
        <f t="shared" si="7"/>
      </c>
      <c r="O61" s="137">
        <f t="shared" si="8"/>
      </c>
      <c r="P61" s="137">
        <f t="shared" si="9"/>
      </c>
      <c r="Q61" s="137">
        <f t="shared" si="10"/>
      </c>
      <c r="R61" s="137">
        <f t="shared" si="11"/>
        <v>602364</v>
      </c>
      <c r="S61" s="137">
        <f t="shared" si="12"/>
      </c>
    </row>
    <row r="62" spans="1:19" s="33" customFormat="1" ht="13.5">
      <c r="A62" s="33">
        <v>4</v>
      </c>
      <c r="B62" s="82">
        <v>429</v>
      </c>
      <c r="C62" s="86" t="s">
        <v>132</v>
      </c>
      <c r="D62" s="135">
        <v>722630</v>
      </c>
      <c r="E62" s="135">
        <v>764714</v>
      </c>
      <c r="F62" s="83">
        <f t="shared" si="13"/>
        <v>0.06545738225802715</v>
      </c>
      <c r="G62" s="84">
        <f t="shared" si="15"/>
        <v>5.8237272186319355</v>
      </c>
      <c r="H62" s="85">
        <f t="shared" si="1"/>
        <v>42084</v>
      </c>
      <c r="J62" s="137">
        <f t="shared" si="3"/>
      </c>
      <c r="K62" s="137">
        <f t="shared" si="4"/>
      </c>
      <c r="L62" s="137">
        <f t="shared" si="5"/>
      </c>
      <c r="M62" s="137">
        <f t="shared" si="6"/>
        <v>722630</v>
      </c>
      <c r="N62" s="137">
        <f t="shared" si="7"/>
      </c>
      <c r="O62" s="137">
        <f t="shared" si="8"/>
      </c>
      <c r="P62" s="137">
        <f t="shared" si="9"/>
      </c>
      <c r="Q62" s="137">
        <f t="shared" si="10"/>
      </c>
      <c r="R62" s="137">
        <f t="shared" si="11"/>
        <v>764714</v>
      </c>
      <c r="S62" s="137">
        <f t="shared" si="12"/>
      </c>
    </row>
    <row r="63" spans="1:19" s="33" customFormat="1" ht="13.5">
      <c r="A63" s="33">
        <v>4</v>
      </c>
      <c r="B63" s="82">
        <v>461</v>
      </c>
      <c r="C63" s="82" t="s">
        <v>70</v>
      </c>
      <c r="D63" s="135">
        <v>5949607</v>
      </c>
      <c r="E63" s="135">
        <v>6442011</v>
      </c>
      <c r="F63" s="83">
        <f t="shared" si="13"/>
        <v>0.55141814657168</v>
      </c>
      <c r="G63" s="84">
        <f t="shared" si="15"/>
        <v>8.276244128393696</v>
      </c>
      <c r="H63" s="85">
        <f t="shared" si="1"/>
        <v>492404</v>
      </c>
      <c r="J63" s="137">
        <f t="shared" si="3"/>
      </c>
      <c r="K63" s="137">
        <f t="shared" si="4"/>
      </c>
      <c r="L63" s="137">
        <f t="shared" si="5"/>
      </c>
      <c r="M63" s="137">
        <f t="shared" si="6"/>
        <v>5949607</v>
      </c>
      <c r="N63" s="137">
        <f t="shared" si="7"/>
      </c>
      <c r="O63" s="137">
        <f t="shared" si="8"/>
      </c>
      <c r="P63" s="137">
        <f t="shared" si="9"/>
      </c>
      <c r="Q63" s="137">
        <f t="shared" si="10"/>
      </c>
      <c r="R63" s="137">
        <f t="shared" si="11"/>
        <v>6442011</v>
      </c>
      <c r="S63" s="137">
        <f t="shared" si="12"/>
      </c>
    </row>
    <row r="64" spans="1:19" s="33" customFormat="1" ht="13.5">
      <c r="A64" s="33">
        <v>5</v>
      </c>
      <c r="B64" s="82">
        <v>503</v>
      </c>
      <c r="C64" s="82" t="s">
        <v>71</v>
      </c>
      <c r="D64" s="135">
        <v>3150401</v>
      </c>
      <c r="E64" s="135">
        <v>4181659</v>
      </c>
      <c r="F64" s="83">
        <f t="shared" si="13"/>
        <v>0.3579383294090595</v>
      </c>
      <c r="G64" s="84">
        <f t="shared" si="15"/>
        <v>32.73418209300976</v>
      </c>
      <c r="H64" s="85">
        <f t="shared" si="1"/>
        <v>1031258</v>
      </c>
      <c r="J64" s="137">
        <f t="shared" si="3"/>
      </c>
      <c r="K64" s="137">
        <f t="shared" si="4"/>
      </c>
      <c r="L64" s="137">
        <f t="shared" si="5"/>
      </c>
      <c r="M64" s="137">
        <f t="shared" si="6"/>
      </c>
      <c r="N64" s="137">
        <f t="shared" si="7"/>
        <v>3150401</v>
      </c>
      <c r="O64" s="137">
        <f t="shared" si="8"/>
      </c>
      <c r="P64" s="137">
        <f t="shared" si="9"/>
      </c>
      <c r="Q64" s="137">
        <f t="shared" si="10"/>
      </c>
      <c r="R64" s="137">
        <f t="shared" si="11"/>
      </c>
      <c r="S64" s="137">
        <f t="shared" si="12"/>
        <v>4181659</v>
      </c>
    </row>
    <row r="65" spans="3:19" s="33" customFormat="1" ht="13.5">
      <c r="C65" s="119"/>
      <c r="D65" s="120" t="s">
        <v>159</v>
      </c>
      <c r="E65" s="128" t="s">
        <v>160</v>
      </c>
      <c r="F65" s="56"/>
      <c r="G65" s="78"/>
      <c r="H65" s="80"/>
      <c r="J65" s="33">
        <f aca="true" t="shared" si="16" ref="J65:S65">SUM(J13:J64)</f>
        <v>10404773</v>
      </c>
      <c r="K65" s="33">
        <f t="shared" si="16"/>
        <v>292506726</v>
      </c>
      <c r="L65" s="33">
        <f>SUM(L17:L64)+L13</f>
        <v>96231629</v>
      </c>
      <c r="M65" s="33">
        <f t="shared" si="16"/>
        <v>398259914</v>
      </c>
      <c r="N65" s="33">
        <f t="shared" si="16"/>
        <v>275050872</v>
      </c>
      <c r="O65" s="33">
        <f>SUM(O13:O64)</f>
        <v>10770298</v>
      </c>
      <c r="P65" s="33">
        <f>SUM(P13:P64)</f>
        <v>315992771</v>
      </c>
      <c r="Q65" s="33">
        <f>SUM(Q17:Q64)+Q13</f>
        <v>103008717</v>
      </c>
      <c r="R65" s="33">
        <f t="shared" si="16"/>
        <v>428231815</v>
      </c>
      <c r="S65" s="33">
        <f t="shared" si="16"/>
        <v>310258822</v>
      </c>
    </row>
    <row r="66" spans="3:8" s="33" customFormat="1" ht="13.5">
      <c r="C66" s="121" t="s">
        <v>140</v>
      </c>
      <c r="D66" s="122">
        <f>J65</f>
        <v>10404773</v>
      </c>
      <c r="E66" s="129">
        <f>O65</f>
        <v>10770298</v>
      </c>
      <c r="F66" s="56"/>
      <c r="G66" s="78"/>
      <c r="H66" s="80"/>
    </row>
    <row r="67" spans="3:8" s="33" customFormat="1" ht="13.5">
      <c r="C67" s="121" t="s">
        <v>114</v>
      </c>
      <c r="D67" s="124">
        <f>K65</f>
        <v>292506726</v>
      </c>
      <c r="E67" s="129">
        <f>P65</f>
        <v>315992771</v>
      </c>
      <c r="F67" s="56"/>
      <c r="G67" s="78"/>
      <c r="H67" s="80"/>
    </row>
    <row r="68" spans="3:8" s="33" customFormat="1" ht="13.5">
      <c r="C68" s="121" t="s">
        <v>115</v>
      </c>
      <c r="D68" s="124">
        <f>L65</f>
        <v>96231629</v>
      </c>
      <c r="E68" s="129">
        <f>Q65</f>
        <v>103008717</v>
      </c>
      <c r="F68" s="56"/>
      <c r="G68" s="78"/>
      <c r="H68" s="80"/>
    </row>
    <row r="69" spans="3:8" s="33" customFormat="1" ht="13.5">
      <c r="C69" s="121" t="s">
        <v>141</v>
      </c>
      <c r="D69" s="124">
        <f>M65</f>
        <v>398259914</v>
      </c>
      <c r="E69" s="129">
        <f>R65</f>
        <v>428231815</v>
      </c>
      <c r="F69" s="56"/>
      <c r="G69" s="78"/>
      <c r="H69" s="80"/>
    </row>
    <row r="70" spans="3:8" s="33" customFormat="1" ht="13.5">
      <c r="C70" s="121" t="s">
        <v>116</v>
      </c>
      <c r="D70" s="124">
        <f>N65</f>
        <v>275050872</v>
      </c>
      <c r="E70" s="129">
        <f>S65</f>
        <v>310258822</v>
      </c>
      <c r="F70" s="56"/>
      <c r="G70" s="78"/>
      <c r="H70" s="80"/>
    </row>
    <row r="71" spans="3:8" s="33" customFormat="1" ht="13.5">
      <c r="C71" s="125"/>
      <c r="D71" s="126">
        <f>SUM(D66:D70)</f>
        <v>1072453914</v>
      </c>
      <c r="E71" s="130">
        <f>SUM(E66:E70)</f>
        <v>1168262423</v>
      </c>
      <c r="F71" s="56"/>
      <c r="G71" s="78"/>
      <c r="H71" s="80"/>
    </row>
  </sheetData>
  <sheetProtection/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S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33" customWidth="1"/>
    <col min="2" max="2" width="12.50390625" style="33" bestFit="1" customWidth="1"/>
    <col min="3" max="4" width="13.00390625" style="46" bestFit="1" customWidth="1"/>
    <col min="5" max="5" width="13.00390625" style="56" bestFit="1" customWidth="1"/>
    <col min="6" max="6" width="10.375" style="58" customWidth="1"/>
    <col min="7" max="7" width="10.625" style="77" customWidth="1"/>
    <col min="8" max="8" width="14.00390625" style="80" bestFit="1" customWidth="1"/>
    <col min="9" max="10" width="9.00390625" style="33" customWidth="1"/>
    <col min="11" max="19" width="12.125" style="33" customWidth="1"/>
    <col min="20" max="16384" width="9.00390625" style="33" customWidth="1"/>
  </cols>
  <sheetData>
    <row r="1" ht="13.5">
      <c r="A1" s="33" t="s">
        <v>84</v>
      </c>
    </row>
    <row r="3" spans="2:5" ht="13.5">
      <c r="B3" s="33" t="s">
        <v>85</v>
      </c>
      <c r="C3" s="33"/>
      <c r="E3" s="57"/>
    </row>
    <row r="4" spans="3:5" ht="13.5">
      <c r="C4" s="33"/>
      <c r="D4" s="46" t="s">
        <v>3</v>
      </c>
      <c r="E4" s="57"/>
    </row>
    <row r="5" spans="3:5" ht="13.5">
      <c r="C5" s="33"/>
      <c r="E5" s="57"/>
    </row>
    <row r="6" spans="3:8" ht="13.5">
      <c r="C6" s="33"/>
      <c r="D6" s="45" t="s">
        <v>150</v>
      </c>
      <c r="E6" s="50" t="s">
        <v>172</v>
      </c>
      <c r="F6" s="56" t="s">
        <v>11</v>
      </c>
      <c r="G6" s="78" t="s">
        <v>9</v>
      </c>
      <c r="H6" s="80" t="s">
        <v>119</v>
      </c>
    </row>
    <row r="7" spans="3:7" ht="13.5">
      <c r="C7" s="33"/>
      <c r="D7" s="45" t="s">
        <v>134</v>
      </c>
      <c r="E7" s="45" t="s">
        <v>134</v>
      </c>
      <c r="F7" s="56" t="s">
        <v>32</v>
      </c>
      <c r="G7" s="78" t="s">
        <v>32</v>
      </c>
    </row>
    <row r="8" spans="3:8" ht="13.5">
      <c r="C8" s="33" t="s">
        <v>72</v>
      </c>
      <c r="D8" s="47">
        <f>D10+D11</f>
        <v>692327436</v>
      </c>
      <c r="E8" s="47">
        <f>E10+E11</f>
        <v>710205807</v>
      </c>
      <c r="F8" s="56">
        <v>100</v>
      </c>
      <c r="G8" s="78">
        <f>(E8/D8-1)*100</f>
        <v>2.582357721267603</v>
      </c>
      <c r="H8" s="80">
        <f>E8-D8</f>
        <v>17878371</v>
      </c>
    </row>
    <row r="9" spans="3:7" ht="13.5">
      <c r="C9" s="33"/>
      <c r="D9" s="33"/>
      <c r="E9" s="33"/>
      <c r="F9" s="56"/>
      <c r="G9" s="78"/>
    </row>
    <row r="10" spans="3:8" ht="13.5">
      <c r="C10" s="33" t="s">
        <v>73</v>
      </c>
      <c r="D10" s="47">
        <f>D13+D17+SUM(D25:D45)</f>
        <v>621476366</v>
      </c>
      <c r="E10" s="47">
        <f>E13+E17+SUM(E25:E45)</f>
        <v>640519075</v>
      </c>
      <c r="F10" s="56">
        <f>E10/E8*100</f>
        <v>90.18781157332891</v>
      </c>
      <c r="G10" s="78">
        <f>(E10/D10-1)*100</f>
        <v>3.0641083139756997</v>
      </c>
      <c r="H10" s="80">
        <f>E10-D10</f>
        <v>19042709</v>
      </c>
    </row>
    <row r="11" spans="3:19" ht="13.5">
      <c r="C11" s="33" t="s">
        <v>74</v>
      </c>
      <c r="D11" s="152">
        <f>SUM(D46:D64)</f>
        <v>70851070</v>
      </c>
      <c r="E11" s="152">
        <f>SUM(E46:E64)</f>
        <v>69686732</v>
      </c>
      <c r="F11" s="56">
        <f>E11/E8*100</f>
        <v>9.812188426671087</v>
      </c>
      <c r="G11" s="78">
        <f>(E11/D11-1)*100</f>
        <v>-1.6433597968245173</v>
      </c>
      <c r="H11" s="80">
        <f>E11-D11</f>
        <v>-1164338</v>
      </c>
      <c r="J11" s="89"/>
      <c r="K11" s="90"/>
      <c r="L11" s="90" t="s">
        <v>151</v>
      </c>
      <c r="M11" s="91"/>
      <c r="N11" s="92"/>
      <c r="O11" s="93"/>
      <c r="P11" s="90"/>
      <c r="Q11" s="90" t="s">
        <v>174</v>
      </c>
      <c r="R11" s="91"/>
      <c r="S11" s="92"/>
    </row>
    <row r="12" spans="3:19" ht="13.5">
      <c r="C12" s="33"/>
      <c r="D12" s="33"/>
      <c r="E12" s="49"/>
      <c r="F12" s="56"/>
      <c r="G12" s="78"/>
      <c r="J12" s="86" t="s">
        <v>140</v>
      </c>
      <c r="K12" s="86" t="s">
        <v>114</v>
      </c>
      <c r="L12" s="86" t="s">
        <v>115</v>
      </c>
      <c r="M12" s="86" t="s">
        <v>141</v>
      </c>
      <c r="N12" s="86" t="s">
        <v>116</v>
      </c>
      <c r="O12" s="86" t="s">
        <v>140</v>
      </c>
      <c r="P12" s="86" t="s">
        <v>114</v>
      </c>
      <c r="Q12" s="86" t="s">
        <v>115</v>
      </c>
      <c r="R12" s="86" t="s">
        <v>141</v>
      </c>
      <c r="S12" s="86" t="s">
        <v>116</v>
      </c>
    </row>
    <row r="13" spans="1:19" ht="13.5">
      <c r="A13" s="33">
        <v>3</v>
      </c>
      <c r="B13" s="82">
        <v>100</v>
      </c>
      <c r="C13" s="82" t="s">
        <v>36</v>
      </c>
      <c r="D13" s="135">
        <v>66821777</v>
      </c>
      <c r="E13" s="135">
        <v>70807028</v>
      </c>
      <c r="F13" s="83">
        <f aca="true" t="shared" si="0" ref="F13:F26">E13/E$8*100</f>
        <v>9.969930871038343</v>
      </c>
      <c r="G13" s="84">
        <f aca="true" t="shared" si="1" ref="G13:G38">(E13/D13-1)*100</f>
        <v>5.964000328814967</v>
      </c>
      <c r="H13" s="85">
        <f aca="true" t="shared" si="2" ref="H13:H64">E13-D13</f>
        <v>3985251</v>
      </c>
      <c r="J13" s="137">
        <f>IF($A13=1,D13,"")</f>
      </c>
      <c r="K13" s="137">
        <f>IF($A13=2,$D13,"")</f>
      </c>
      <c r="L13" s="137">
        <f>IF($A13=3,$D13,"")</f>
        <v>66821777</v>
      </c>
      <c r="M13" s="137">
        <f>IF($A13=4,$D13,"")</f>
      </c>
      <c r="N13" s="137">
        <f>IF($A13=5,$D13,"")</f>
      </c>
      <c r="O13" s="137">
        <f>IF($A13=1,E13,"")</f>
      </c>
      <c r="P13" s="137">
        <f>IF($A13=2,E13,"")</f>
      </c>
      <c r="Q13" s="137">
        <f>IF($A13=3,E13,"")</f>
        <v>70807028</v>
      </c>
      <c r="R13" s="137">
        <f>IF($A13=4,E13,"")</f>
      </c>
      <c r="S13" s="137">
        <f>IF($A13=5,E13,"")</f>
      </c>
    </row>
    <row r="14" spans="1:19" ht="13.5">
      <c r="A14" s="33">
        <v>3</v>
      </c>
      <c r="B14" s="82">
        <v>101</v>
      </c>
      <c r="C14" s="86" t="s">
        <v>129</v>
      </c>
      <c r="D14" s="136">
        <v>5567787</v>
      </c>
      <c r="E14" s="135">
        <v>5256190</v>
      </c>
      <c r="F14" s="83">
        <f t="shared" si="0"/>
        <v>0.7400939204091863</v>
      </c>
      <c r="G14" s="84">
        <f t="shared" si="1"/>
        <v>-5.596424575868298</v>
      </c>
      <c r="H14" s="85">
        <f t="shared" si="2"/>
        <v>-311597</v>
      </c>
      <c r="J14" s="137">
        <f aca="true" t="shared" si="3" ref="J14:J64">IF($A14=1,D14,"")</f>
      </c>
      <c r="K14" s="137">
        <f aca="true" t="shared" si="4" ref="K14:K64">IF($A14=2,$D14,"")</f>
      </c>
      <c r="L14" s="137">
        <f aca="true" t="shared" si="5" ref="L14:L64">IF($A14=3,$D14,"")</f>
        <v>5567787</v>
      </c>
      <c r="M14" s="137">
        <f aca="true" t="shared" si="6" ref="M14:M64">IF($A14=4,$D14,"")</f>
      </c>
      <c r="N14" s="137">
        <f aca="true" t="shared" si="7" ref="N14:N64">IF($A14=5,$D14,"")</f>
      </c>
      <c r="O14" s="137">
        <f aca="true" t="shared" si="8" ref="O14:O64">IF($A14=1,E14,"")</f>
      </c>
      <c r="P14" s="137">
        <f aca="true" t="shared" si="9" ref="P14:P64">IF($A14=2,E14,"")</f>
      </c>
      <c r="Q14" s="137">
        <f aca="true" t="shared" si="10" ref="Q14:Q64">IF($A14=3,E14,"")</f>
        <v>5256190</v>
      </c>
      <c r="R14" s="137">
        <f aca="true" t="shared" si="11" ref="R14:R64">IF($A14=4,E14,"")</f>
      </c>
      <c r="S14" s="137">
        <f aca="true" t="shared" si="12" ref="S14:S64">IF($A14=5,E14,"")</f>
      </c>
    </row>
    <row r="15" spans="1:19" ht="13.5">
      <c r="A15" s="33">
        <v>3</v>
      </c>
      <c r="B15" s="82">
        <v>102</v>
      </c>
      <c r="C15" s="86" t="s">
        <v>130</v>
      </c>
      <c r="D15" s="136">
        <v>28584807</v>
      </c>
      <c r="E15" s="135">
        <v>32184058</v>
      </c>
      <c r="F15" s="83">
        <f t="shared" si="0"/>
        <v>4.531652329899916</v>
      </c>
      <c r="G15" s="84">
        <f t="shared" si="1"/>
        <v>12.591482601229398</v>
      </c>
      <c r="H15" s="85">
        <f t="shared" si="2"/>
        <v>3599251</v>
      </c>
      <c r="J15" s="137">
        <f t="shared" si="3"/>
      </c>
      <c r="K15" s="137">
        <f t="shared" si="4"/>
      </c>
      <c r="L15" s="137">
        <f t="shared" si="5"/>
        <v>28584807</v>
      </c>
      <c r="M15" s="137">
        <f t="shared" si="6"/>
      </c>
      <c r="N15" s="137">
        <f t="shared" si="7"/>
      </c>
      <c r="O15" s="137">
        <f t="shared" si="8"/>
      </c>
      <c r="P15" s="137">
        <f t="shared" si="9"/>
      </c>
      <c r="Q15" s="137">
        <f t="shared" si="10"/>
        <v>32184058</v>
      </c>
      <c r="R15" s="137">
        <f t="shared" si="11"/>
      </c>
      <c r="S15" s="137">
        <f t="shared" si="12"/>
      </c>
    </row>
    <row r="16" spans="1:19" ht="13.5">
      <c r="A16" s="33">
        <v>3</v>
      </c>
      <c r="B16" s="82">
        <v>103</v>
      </c>
      <c r="C16" s="86" t="s">
        <v>131</v>
      </c>
      <c r="D16" s="136">
        <v>32669183</v>
      </c>
      <c r="E16" s="135">
        <v>33366780</v>
      </c>
      <c r="F16" s="83">
        <f t="shared" si="0"/>
        <v>4.698184620729242</v>
      </c>
      <c r="G16" s="84">
        <f t="shared" si="1"/>
        <v>2.1353365341275854</v>
      </c>
      <c r="H16" s="85">
        <f t="shared" si="2"/>
        <v>697597</v>
      </c>
      <c r="J16" s="137">
        <f t="shared" si="3"/>
      </c>
      <c r="K16" s="137">
        <f t="shared" si="4"/>
      </c>
      <c r="L16" s="137">
        <f t="shared" si="5"/>
        <v>32669183</v>
      </c>
      <c r="M16" s="137">
        <f t="shared" si="6"/>
      </c>
      <c r="N16" s="137">
        <f t="shared" si="7"/>
      </c>
      <c r="O16" s="137">
        <f t="shared" si="8"/>
      </c>
      <c r="P16" s="137">
        <f t="shared" si="9"/>
      </c>
      <c r="Q16" s="137">
        <f t="shared" si="10"/>
        <v>33366780</v>
      </c>
      <c r="R16" s="137">
        <f t="shared" si="11"/>
      </c>
      <c r="S16" s="137">
        <f t="shared" si="12"/>
      </c>
    </row>
    <row r="17" spans="1:19" ht="13.5">
      <c r="A17" s="33">
        <v>5</v>
      </c>
      <c r="B17" s="82">
        <v>202</v>
      </c>
      <c r="C17" s="82" t="s">
        <v>37</v>
      </c>
      <c r="D17" s="135">
        <v>107706238</v>
      </c>
      <c r="E17" s="135">
        <v>117799566</v>
      </c>
      <c r="F17" s="83">
        <f t="shared" si="0"/>
        <v>16.586680204376307</v>
      </c>
      <c r="G17" s="84">
        <f t="shared" si="1"/>
        <v>9.371163813186012</v>
      </c>
      <c r="H17" s="85">
        <f>E17-D17</f>
        <v>10093328</v>
      </c>
      <c r="J17" s="137">
        <f t="shared" si="3"/>
      </c>
      <c r="K17" s="137">
        <f t="shared" si="4"/>
      </c>
      <c r="L17" s="137">
        <f t="shared" si="5"/>
      </c>
      <c r="M17" s="137">
        <f t="shared" si="6"/>
      </c>
      <c r="N17" s="137">
        <f t="shared" si="7"/>
        <v>107706238</v>
      </c>
      <c r="O17" s="137">
        <f t="shared" si="8"/>
      </c>
      <c r="P17" s="137">
        <f t="shared" si="9"/>
      </c>
      <c r="Q17" s="137">
        <f t="shared" si="10"/>
      </c>
      <c r="R17" s="137">
        <f t="shared" si="11"/>
      </c>
      <c r="S17" s="137">
        <f t="shared" si="12"/>
        <v>117799566</v>
      </c>
    </row>
    <row r="18" spans="1:19" ht="13.5">
      <c r="A18" s="33">
        <v>5</v>
      </c>
      <c r="B18" s="82">
        <v>131</v>
      </c>
      <c r="C18" s="82" t="s">
        <v>164</v>
      </c>
      <c r="D18" s="135"/>
      <c r="E18" s="135">
        <v>37016471</v>
      </c>
      <c r="F18" s="83">
        <f t="shared" si="0"/>
        <v>5.212076645270235</v>
      </c>
      <c r="G18" s="84"/>
      <c r="H18" s="85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3.5">
      <c r="A19" s="33">
        <v>5</v>
      </c>
      <c r="B19" s="82">
        <v>132</v>
      </c>
      <c r="C19" s="82" t="s">
        <v>165</v>
      </c>
      <c r="D19" s="135"/>
      <c r="E19" s="135">
        <v>13847158</v>
      </c>
      <c r="F19" s="83">
        <f t="shared" si="0"/>
        <v>1.9497387748055965</v>
      </c>
      <c r="G19" s="84"/>
      <c r="H19" s="85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ht="13.5">
      <c r="A20" s="33">
        <v>5</v>
      </c>
      <c r="B20" s="82">
        <v>133</v>
      </c>
      <c r="C20" s="82" t="s">
        <v>166</v>
      </c>
      <c r="D20" s="135"/>
      <c r="E20" s="135">
        <v>7418367</v>
      </c>
      <c r="F20" s="83">
        <f t="shared" si="0"/>
        <v>1.0445376434383336</v>
      </c>
      <c r="G20" s="84"/>
      <c r="H20" s="85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ht="13.5">
      <c r="A21" s="33">
        <v>5</v>
      </c>
      <c r="B21" s="82">
        <v>134</v>
      </c>
      <c r="C21" s="82" t="s">
        <v>167</v>
      </c>
      <c r="D21" s="135"/>
      <c r="E21" s="135">
        <v>25129131</v>
      </c>
      <c r="F21" s="83">
        <f t="shared" si="0"/>
        <v>3.5382885851283947</v>
      </c>
      <c r="G21" s="84"/>
      <c r="H21" s="85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ht="13.5">
      <c r="A22" s="33">
        <v>5</v>
      </c>
      <c r="B22" s="82">
        <v>135</v>
      </c>
      <c r="C22" s="82" t="s">
        <v>168</v>
      </c>
      <c r="D22" s="135"/>
      <c r="E22" s="135">
        <v>15599732</v>
      </c>
      <c r="F22" s="83">
        <f t="shared" si="0"/>
        <v>2.196508652315201</v>
      </c>
      <c r="G22" s="84"/>
      <c r="H22" s="85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ht="13.5">
      <c r="A23" s="33">
        <v>5</v>
      </c>
      <c r="B23" s="82">
        <v>136</v>
      </c>
      <c r="C23" s="82" t="s">
        <v>169</v>
      </c>
      <c r="D23" s="135"/>
      <c r="E23" s="135">
        <v>15669579</v>
      </c>
      <c r="F23" s="83">
        <f t="shared" si="0"/>
        <v>2.206343407158314</v>
      </c>
      <c r="G23" s="84"/>
      <c r="H23" s="85"/>
      <c r="J23" s="137"/>
      <c r="K23" s="137"/>
      <c r="L23" s="137"/>
      <c r="M23" s="137"/>
      <c r="N23" s="137"/>
      <c r="O23" s="137"/>
      <c r="P23" s="137"/>
      <c r="Q23" s="137"/>
      <c r="R23" s="137"/>
      <c r="S23" s="137"/>
    </row>
    <row r="24" spans="1:19" ht="13.5">
      <c r="A24" s="33">
        <v>5</v>
      </c>
      <c r="B24" s="82">
        <v>137</v>
      </c>
      <c r="C24" s="82" t="s">
        <v>170</v>
      </c>
      <c r="D24" s="135"/>
      <c r="E24" s="135">
        <v>3119128</v>
      </c>
      <c r="F24" s="83">
        <f t="shared" si="0"/>
        <v>0.43918649626023126</v>
      </c>
      <c r="G24" s="84"/>
      <c r="H24" s="85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19" ht="13.5">
      <c r="A25" s="33">
        <v>2</v>
      </c>
      <c r="B25" s="82">
        <v>203</v>
      </c>
      <c r="C25" s="82" t="s">
        <v>38</v>
      </c>
      <c r="D25" s="135">
        <v>26337257</v>
      </c>
      <c r="E25" s="135">
        <v>25933292</v>
      </c>
      <c r="F25" s="83">
        <f t="shared" si="0"/>
        <v>3.6515178761414995</v>
      </c>
      <c r="G25" s="84">
        <f t="shared" si="1"/>
        <v>-1.5338157652484474</v>
      </c>
      <c r="H25" s="85">
        <f>E25-D25</f>
        <v>-403965</v>
      </c>
      <c r="J25" s="137">
        <f t="shared" si="3"/>
      </c>
      <c r="K25" s="137">
        <f t="shared" si="4"/>
        <v>26337257</v>
      </c>
      <c r="L25" s="137">
        <f t="shared" si="5"/>
      </c>
      <c r="M25" s="137">
        <f t="shared" si="6"/>
      </c>
      <c r="N25" s="137">
        <f t="shared" si="7"/>
      </c>
      <c r="O25" s="137">
        <f t="shared" si="8"/>
      </c>
      <c r="P25" s="137">
        <f t="shared" si="9"/>
        <v>25933292</v>
      </c>
      <c r="Q25" s="137">
        <f t="shared" si="10"/>
      </c>
      <c r="R25" s="137">
        <f t="shared" si="11"/>
      </c>
      <c r="S25" s="137">
        <f t="shared" si="12"/>
      </c>
    </row>
    <row r="26" spans="1:19" ht="13.5">
      <c r="A26" s="33">
        <v>1</v>
      </c>
      <c r="B26" s="82">
        <v>205</v>
      </c>
      <c r="C26" s="82" t="s">
        <v>39</v>
      </c>
      <c r="D26" s="135">
        <v>229554</v>
      </c>
      <c r="E26" s="135">
        <v>226592</v>
      </c>
      <c r="F26" s="83">
        <f t="shared" si="0"/>
        <v>0.03190511789211546</v>
      </c>
      <c r="G26" s="84">
        <f t="shared" si="1"/>
        <v>-1.2903282016431872</v>
      </c>
      <c r="H26" s="85">
        <f>E26-D26</f>
        <v>-2962</v>
      </c>
      <c r="J26" s="137">
        <f t="shared" si="3"/>
        <v>229554</v>
      </c>
      <c r="K26" s="137">
        <f t="shared" si="4"/>
      </c>
      <c r="L26" s="137">
        <f t="shared" si="5"/>
      </c>
      <c r="M26" s="137">
        <f t="shared" si="6"/>
      </c>
      <c r="N26" s="137">
        <f t="shared" si="7"/>
      </c>
      <c r="O26" s="137">
        <f t="shared" si="8"/>
        <v>226592</v>
      </c>
      <c r="P26" s="137">
        <f t="shared" si="9"/>
      </c>
      <c r="Q26" s="137">
        <f t="shared" si="10"/>
      </c>
      <c r="R26" s="137">
        <f t="shared" si="11"/>
      </c>
      <c r="S26" s="137">
        <f t="shared" si="12"/>
      </c>
    </row>
    <row r="27" spans="1:19" ht="13.5">
      <c r="A27" s="33">
        <v>2</v>
      </c>
      <c r="B27" s="82">
        <v>206</v>
      </c>
      <c r="C27" s="82" t="s">
        <v>40</v>
      </c>
      <c r="D27" s="135">
        <v>9302812</v>
      </c>
      <c r="E27" s="135">
        <v>10114261</v>
      </c>
      <c r="F27" s="83">
        <f aca="true" t="shared" si="13" ref="F27:F64">E27/E$8*100</f>
        <v>1.4241309913705056</v>
      </c>
      <c r="G27" s="84">
        <f t="shared" si="1"/>
        <v>8.722620644166511</v>
      </c>
      <c r="H27" s="85">
        <f t="shared" si="2"/>
        <v>811449</v>
      </c>
      <c r="J27" s="137">
        <f t="shared" si="3"/>
      </c>
      <c r="K27" s="137">
        <f t="shared" si="4"/>
        <v>9302812</v>
      </c>
      <c r="L27" s="137">
        <f t="shared" si="5"/>
      </c>
      <c r="M27" s="137">
        <f t="shared" si="6"/>
      </c>
      <c r="N27" s="137">
        <f t="shared" si="7"/>
      </c>
      <c r="O27" s="137">
        <f t="shared" si="8"/>
      </c>
      <c r="P27" s="137">
        <f t="shared" si="9"/>
        <v>10114261</v>
      </c>
      <c r="Q27" s="137">
        <f t="shared" si="10"/>
      </c>
      <c r="R27" s="137">
        <f t="shared" si="11"/>
      </c>
      <c r="S27" s="137">
        <f t="shared" si="12"/>
      </c>
    </row>
    <row r="28" spans="1:19" ht="13.5">
      <c r="A28" s="33">
        <v>2</v>
      </c>
      <c r="B28" s="82">
        <v>207</v>
      </c>
      <c r="C28" s="82" t="s">
        <v>41</v>
      </c>
      <c r="D28" s="135">
        <v>34207127</v>
      </c>
      <c r="E28" s="135">
        <v>36082705</v>
      </c>
      <c r="F28" s="83">
        <f t="shared" si="13"/>
        <v>5.080598418705974</v>
      </c>
      <c r="G28" s="84">
        <f t="shared" si="1"/>
        <v>5.483003585773227</v>
      </c>
      <c r="H28" s="85">
        <f t="shared" si="2"/>
        <v>1875578</v>
      </c>
      <c r="J28" s="137">
        <f t="shared" si="3"/>
      </c>
      <c r="K28" s="137">
        <f t="shared" si="4"/>
        <v>34207127</v>
      </c>
      <c r="L28" s="137">
        <f t="shared" si="5"/>
      </c>
      <c r="M28" s="137">
        <f t="shared" si="6"/>
      </c>
      <c r="N28" s="137">
        <f t="shared" si="7"/>
      </c>
      <c r="O28" s="137">
        <f t="shared" si="8"/>
      </c>
      <c r="P28" s="137">
        <f t="shared" si="9"/>
        <v>36082705</v>
      </c>
      <c r="Q28" s="137">
        <f t="shared" si="10"/>
      </c>
      <c r="R28" s="137">
        <f t="shared" si="11"/>
      </c>
      <c r="S28" s="137">
        <f t="shared" si="12"/>
      </c>
    </row>
    <row r="29" spans="1:19" ht="13.5">
      <c r="A29" s="33">
        <v>1</v>
      </c>
      <c r="B29" s="82">
        <v>208</v>
      </c>
      <c r="C29" s="82" t="s">
        <v>42</v>
      </c>
      <c r="D29" s="135">
        <v>656788</v>
      </c>
      <c r="E29" s="135">
        <v>661622</v>
      </c>
      <c r="F29" s="83">
        <f t="shared" si="13"/>
        <v>0.09315919321960711</v>
      </c>
      <c r="G29" s="84">
        <f t="shared" si="1"/>
        <v>0.7360061389672268</v>
      </c>
      <c r="H29" s="85">
        <f t="shared" si="2"/>
        <v>4834</v>
      </c>
      <c r="J29" s="137">
        <f t="shared" si="3"/>
        <v>656788</v>
      </c>
      <c r="K29" s="137">
        <f t="shared" si="4"/>
      </c>
      <c r="L29" s="137">
        <f t="shared" si="5"/>
      </c>
      <c r="M29" s="137">
        <f t="shared" si="6"/>
      </c>
      <c r="N29" s="137">
        <f t="shared" si="7"/>
      </c>
      <c r="O29" s="137">
        <f t="shared" si="8"/>
        <v>661622</v>
      </c>
      <c r="P29" s="137">
        <f t="shared" si="9"/>
      </c>
      <c r="Q29" s="137">
        <f t="shared" si="10"/>
      </c>
      <c r="R29" s="137">
        <f t="shared" si="11"/>
      </c>
      <c r="S29" s="137">
        <f t="shared" si="12"/>
      </c>
    </row>
    <row r="30" spans="1:19" ht="13.5">
      <c r="A30" s="33">
        <v>4</v>
      </c>
      <c r="B30" s="82">
        <v>209</v>
      </c>
      <c r="C30" s="82" t="s">
        <v>43</v>
      </c>
      <c r="D30" s="135">
        <v>13221908</v>
      </c>
      <c r="E30" s="135">
        <v>13684109</v>
      </c>
      <c r="F30" s="83">
        <f t="shared" si="13"/>
        <v>1.926780781729091</v>
      </c>
      <c r="G30" s="84">
        <f t="shared" si="1"/>
        <v>3.495720889904841</v>
      </c>
      <c r="H30" s="85">
        <f t="shared" si="2"/>
        <v>462201</v>
      </c>
      <c r="J30" s="137">
        <f t="shared" si="3"/>
      </c>
      <c r="K30" s="137">
        <f t="shared" si="4"/>
      </c>
      <c r="L30" s="137">
        <f t="shared" si="5"/>
      </c>
      <c r="M30" s="137">
        <f t="shared" si="6"/>
        <v>13221908</v>
      </c>
      <c r="N30" s="137">
        <f t="shared" si="7"/>
      </c>
      <c r="O30" s="137">
        <f t="shared" si="8"/>
      </c>
      <c r="P30" s="137">
        <f t="shared" si="9"/>
      </c>
      <c r="Q30" s="137">
        <f t="shared" si="10"/>
      </c>
      <c r="R30" s="137">
        <f t="shared" si="11"/>
        <v>13684109</v>
      </c>
      <c r="S30" s="137">
        <f t="shared" si="12"/>
      </c>
    </row>
    <row r="31" spans="1:19" ht="13.5">
      <c r="A31" s="33">
        <v>2</v>
      </c>
      <c r="B31" s="82">
        <v>210</v>
      </c>
      <c r="C31" s="82" t="s">
        <v>44</v>
      </c>
      <c r="D31" s="135">
        <v>49621146</v>
      </c>
      <c r="E31" s="135">
        <v>46267640</v>
      </c>
      <c r="F31" s="83">
        <f t="shared" si="13"/>
        <v>6.514680610038999</v>
      </c>
      <c r="G31" s="84">
        <f t="shared" si="1"/>
        <v>-6.75821957034205</v>
      </c>
      <c r="H31" s="85">
        <f t="shared" si="2"/>
        <v>-3353506</v>
      </c>
      <c r="J31" s="137">
        <f t="shared" si="3"/>
      </c>
      <c r="K31" s="137">
        <f t="shared" si="4"/>
        <v>49621146</v>
      </c>
      <c r="L31" s="137">
        <f t="shared" si="5"/>
      </c>
      <c r="M31" s="137">
        <f t="shared" si="6"/>
      </c>
      <c r="N31" s="137">
        <f t="shared" si="7"/>
      </c>
      <c r="O31" s="137">
        <f t="shared" si="8"/>
      </c>
      <c r="P31" s="137">
        <f t="shared" si="9"/>
        <v>46267640</v>
      </c>
      <c r="Q31" s="137">
        <f t="shared" si="10"/>
      </c>
      <c r="R31" s="137">
        <f t="shared" si="11"/>
      </c>
      <c r="S31" s="137">
        <f t="shared" si="12"/>
      </c>
    </row>
    <row r="32" spans="1:19" ht="13.5">
      <c r="A32" s="33">
        <v>4</v>
      </c>
      <c r="B32" s="82">
        <v>211</v>
      </c>
      <c r="C32" s="82" t="s">
        <v>45</v>
      </c>
      <c r="D32" s="135">
        <v>88190889</v>
      </c>
      <c r="E32" s="135">
        <v>77066884</v>
      </c>
      <c r="F32" s="83">
        <f t="shared" si="13"/>
        <v>10.851345235480453</v>
      </c>
      <c r="G32" s="84">
        <f t="shared" si="1"/>
        <v>-12.613553538393296</v>
      </c>
      <c r="H32" s="85">
        <f t="shared" si="2"/>
        <v>-11124005</v>
      </c>
      <c r="J32" s="137">
        <f t="shared" si="3"/>
      </c>
      <c r="K32" s="137">
        <f t="shared" si="4"/>
      </c>
      <c r="L32" s="137">
        <f t="shared" si="5"/>
      </c>
      <c r="M32" s="137">
        <f t="shared" si="6"/>
        <v>88190889</v>
      </c>
      <c r="N32" s="137">
        <f t="shared" si="7"/>
      </c>
      <c r="O32" s="137">
        <f t="shared" si="8"/>
      </c>
      <c r="P32" s="137">
        <f t="shared" si="9"/>
      </c>
      <c r="Q32" s="137">
        <f t="shared" si="10"/>
      </c>
      <c r="R32" s="137">
        <f t="shared" si="11"/>
        <v>77066884</v>
      </c>
      <c r="S32" s="137">
        <f t="shared" si="12"/>
      </c>
    </row>
    <row r="33" spans="1:19" ht="13.5">
      <c r="A33" s="33">
        <v>4</v>
      </c>
      <c r="B33" s="82">
        <v>212</v>
      </c>
      <c r="C33" s="82" t="s">
        <v>46</v>
      </c>
      <c r="D33" s="135">
        <v>11271850</v>
      </c>
      <c r="E33" s="135">
        <v>12907760</v>
      </c>
      <c r="F33" s="83">
        <f t="shared" si="13"/>
        <v>1.8174675386736172</v>
      </c>
      <c r="G33" s="84">
        <f t="shared" si="1"/>
        <v>14.51323429605611</v>
      </c>
      <c r="H33" s="85">
        <f t="shared" si="2"/>
        <v>1635910</v>
      </c>
      <c r="J33" s="137">
        <f t="shared" si="3"/>
      </c>
      <c r="K33" s="137">
        <f t="shared" si="4"/>
      </c>
      <c r="L33" s="137">
        <f t="shared" si="5"/>
      </c>
      <c r="M33" s="137">
        <f t="shared" si="6"/>
        <v>11271850</v>
      </c>
      <c r="N33" s="137">
        <f t="shared" si="7"/>
      </c>
      <c r="O33" s="137">
        <f t="shared" si="8"/>
      </c>
      <c r="P33" s="137">
        <f t="shared" si="9"/>
      </c>
      <c r="Q33" s="137">
        <f t="shared" si="10"/>
      </c>
      <c r="R33" s="137">
        <f t="shared" si="11"/>
        <v>12907760</v>
      </c>
      <c r="S33" s="137">
        <f t="shared" si="12"/>
      </c>
    </row>
    <row r="34" spans="1:19" ht="13.5">
      <c r="A34" s="33">
        <v>4</v>
      </c>
      <c r="B34" s="82">
        <v>213</v>
      </c>
      <c r="C34" s="82" t="s">
        <v>47</v>
      </c>
      <c r="D34" s="135">
        <v>55762311</v>
      </c>
      <c r="E34" s="135">
        <v>59285769</v>
      </c>
      <c r="F34" s="83">
        <f t="shared" si="13"/>
        <v>8.34768857360244</v>
      </c>
      <c r="G34" s="84">
        <f t="shared" si="1"/>
        <v>6.31870870631599</v>
      </c>
      <c r="H34" s="85">
        <f t="shared" si="2"/>
        <v>3523458</v>
      </c>
      <c r="J34" s="137">
        <f t="shared" si="3"/>
      </c>
      <c r="K34" s="137">
        <f t="shared" si="4"/>
      </c>
      <c r="L34" s="137">
        <f t="shared" si="5"/>
      </c>
      <c r="M34" s="137">
        <f t="shared" si="6"/>
        <v>55762311</v>
      </c>
      <c r="N34" s="137">
        <f t="shared" si="7"/>
      </c>
      <c r="O34" s="137">
        <f t="shared" si="8"/>
      </c>
      <c r="P34" s="137">
        <f t="shared" si="9"/>
      </c>
      <c r="Q34" s="137">
        <f t="shared" si="10"/>
      </c>
      <c r="R34" s="137">
        <f t="shared" si="11"/>
        <v>59285769</v>
      </c>
      <c r="S34" s="137">
        <f t="shared" si="12"/>
      </c>
    </row>
    <row r="35" spans="1:19" ht="13.5">
      <c r="A35" s="33">
        <v>4</v>
      </c>
      <c r="B35" s="82">
        <v>214</v>
      </c>
      <c r="C35" s="82" t="s">
        <v>48</v>
      </c>
      <c r="D35" s="135">
        <v>16998595</v>
      </c>
      <c r="E35" s="135">
        <v>16812154</v>
      </c>
      <c r="F35" s="83">
        <f t="shared" si="13"/>
        <v>2.3672228295367908</v>
      </c>
      <c r="G35" s="84">
        <f t="shared" si="1"/>
        <v>-1.0968024121993603</v>
      </c>
      <c r="H35" s="85">
        <f t="shared" si="2"/>
        <v>-186441</v>
      </c>
      <c r="J35" s="137">
        <f t="shared" si="3"/>
      </c>
      <c r="K35" s="137">
        <f t="shared" si="4"/>
      </c>
      <c r="L35" s="137">
        <f t="shared" si="5"/>
      </c>
      <c r="M35" s="137">
        <f t="shared" si="6"/>
        <v>16998595</v>
      </c>
      <c r="N35" s="137">
        <f t="shared" si="7"/>
      </c>
      <c r="O35" s="137">
        <f t="shared" si="8"/>
      </c>
      <c r="P35" s="137">
        <f t="shared" si="9"/>
      </c>
      <c r="Q35" s="137">
        <f t="shared" si="10"/>
      </c>
      <c r="R35" s="137">
        <f t="shared" si="11"/>
        <v>16812154</v>
      </c>
      <c r="S35" s="137">
        <f t="shared" si="12"/>
      </c>
    </row>
    <row r="36" spans="1:19" ht="13.5">
      <c r="A36" s="33">
        <v>2</v>
      </c>
      <c r="B36" s="82">
        <v>215</v>
      </c>
      <c r="C36" s="82" t="s">
        <v>49</v>
      </c>
      <c r="D36" s="135">
        <v>12084337</v>
      </c>
      <c r="E36" s="135">
        <v>14962873</v>
      </c>
      <c r="F36" s="83">
        <f t="shared" si="13"/>
        <v>2.106836194877804</v>
      </c>
      <c r="G36" s="84">
        <f t="shared" si="1"/>
        <v>23.820388325813813</v>
      </c>
      <c r="H36" s="85">
        <f t="shared" si="2"/>
        <v>2878536</v>
      </c>
      <c r="J36" s="137">
        <f t="shared" si="3"/>
      </c>
      <c r="K36" s="137">
        <f t="shared" si="4"/>
        <v>12084337</v>
      </c>
      <c r="L36" s="137">
        <f t="shared" si="5"/>
      </c>
      <c r="M36" s="137">
        <f t="shared" si="6"/>
      </c>
      <c r="N36" s="137">
        <f t="shared" si="7"/>
      </c>
      <c r="O36" s="137">
        <f t="shared" si="8"/>
      </c>
      <c r="P36" s="137">
        <f t="shared" si="9"/>
        <v>14962873</v>
      </c>
      <c r="Q36" s="137">
        <f t="shared" si="10"/>
      </c>
      <c r="R36" s="137">
        <f t="shared" si="11"/>
      </c>
      <c r="S36" s="137">
        <f t="shared" si="12"/>
      </c>
    </row>
    <row r="37" spans="1:19" ht="13.5">
      <c r="A37" s="33">
        <v>4</v>
      </c>
      <c r="B37" s="82">
        <v>216</v>
      </c>
      <c r="C37" s="82" t="s">
        <v>50</v>
      </c>
      <c r="D37" s="135">
        <v>22313525</v>
      </c>
      <c r="E37" s="135">
        <v>19374132</v>
      </c>
      <c r="F37" s="83">
        <f t="shared" si="13"/>
        <v>2.727960234771778</v>
      </c>
      <c r="G37" s="84">
        <f t="shared" si="1"/>
        <v>-13.173144987177054</v>
      </c>
      <c r="H37" s="85">
        <f t="shared" si="2"/>
        <v>-2939393</v>
      </c>
      <c r="J37" s="137">
        <f t="shared" si="3"/>
      </c>
      <c r="K37" s="137">
        <f t="shared" si="4"/>
      </c>
      <c r="L37" s="137">
        <f t="shared" si="5"/>
      </c>
      <c r="M37" s="137">
        <f t="shared" si="6"/>
        <v>22313525</v>
      </c>
      <c r="N37" s="137">
        <f t="shared" si="7"/>
      </c>
      <c r="O37" s="137">
        <f t="shared" si="8"/>
      </c>
      <c r="P37" s="137">
        <f t="shared" si="9"/>
      </c>
      <c r="Q37" s="137">
        <f t="shared" si="10"/>
      </c>
      <c r="R37" s="137">
        <f t="shared" si="11"/>
        <v>19374132</v>
      </c>
      <c r="S37" s="137">
        <f t="shared" si="12"/>
      </c>
    </row>
    <row r="38" spans="1:19" ht="13.5">
      <c r="A38" s="33">
        <v>1</v>
      </c>
      <c r="B38" s="82">
        <v>219</v>
      </c>
      <c r="C38" s="82" t="s">
        <v>51</v>
      </c>
      <c r="D38" s="135">
        <v>142142</v>
      </c>
      <c r="E38" s="135">
        <v>160656</v>
      </c>
      <c r="F38" s="83">
        <f t="shared" si="13"/>
        <v>0.02262104849277866</v>
      </c>
      <c r="G38" s="84">
        <f t="shared" si="1"/>
        <v>13.025003165848226</v>
      </c>
      <c r="H38" s="85">
        <f t="shared" si="2"/>
        <v>18514</v>
      </c>
      <c r="J38" s="137">
        <f t="shared" si="3"/>
        <v>142142</v>
      </c>
      <c r="K38" s="137">
        <f t="shared" si="4"/>
      </c>
      <c r="L38" s="137">
        <f t="shared" si="5"/>
      </c>
      <c r="M38" s="137">
        <f t="shared" si="6"/>
      </c>
      <c r="N38" s="137">
        <f t="shared" si="7"/>
      </c>
      <c r="O38" s="137">
        <f t="shared" si="8"/>
        <v>160656</v>
      </c>
      <c r="P38" s="137">
        <f t="shared" si="9"/>
      </c>
      <c r="Q38" s="137">
        <f t="shared" si="10"/>
      </c>
      <c r="R38" s="137">
        <f t="shared" si="11"/>
      </c>
      <c r="S38" s="137">
        <f t="shared" si="12"/>
      </c>
    </row>
    <row r="39" spans="1:19" ht="13.5">
      <c r="A39" s="33">
        <v>2</v>
      </c>
      <c r="B39" s="82">
        <v>220</v>
      </c>
      <c r="C39" s="82" t="s">
        <v>52</v>
      </c>
      <c r="D39" s="135">
        <v>16315105</v>
      </c>
      <c r="E39" s="135">
        <v>14077002</v>
      </c>
      <c r="F39" s="83">
        <f>E39/E$8*100</f>
        <v>1.9821017881370264</v>
      </c>
      <c r="G39" s="84">
        <f>(E39/D39-1)*100</f>
        <v>-13.71798097529866</v>
      </c>
      <c r="H39" s="85">
        <f t="shared" si="2"/>
        <v>-2238103</v>
      </c>
      <c r="J39" s="137">
        <f t="shared" si="3"/>
      </c>
      <c r="K39" s="137">
        <f t="shared" si="4"/>
        <v>16315105</v>
      </c>
      <c r="L39" s="137">
        <f t="shared" si="5"/>
      </c>
      <c r="M39" s="137">
        <f t="shared" si="6"/>
      </c>
      <c r="N39" s="137">
        <f t="shared" si="7"/>
      </c>
      <c r="O39" s="137">
        <f t="shared" si="8"/>
      </c>
      <c r="P39" s="137">
        <f t="shared" si="9"/>
        <v>14077002</v>
      </c>
      <c r="Q39" s="137">
        <f t="shared" si="10"/>
      </c>
      <c r="R39" s="137">
        <f t="shared" si="11"/>
      </c>
      <c r="S39" s="137">
        <f t="shared" si="12"/>
      </c>
    </row>
    <row r="40" spans="1:19" ht="13.5">
      <c r="A40" s="33">
        <v>5</v>
      </c>
      <c r="B40" s="82">
        <v>221</v>
      </c>
      <c r="C40" s="82" t="s">
        <v>53</v>
      </c>
      <c r="D40" s="135">
        <v>42356562</v>
      </c>
      <c r="E40" s="135">
        <v>53483276</v>
      </c>
      <c r="F40" s="83">
        <f>E40/E$8*100</f>
        <v>7.530672865928848</v>
      </c>
      <c r="G40" s="84">
        <f>(E40/D40-1)*100</f>
        <v>26.269162261091928</v>
      </c>
      <c r="H40" s="85">
        <f t="shared" si="2"/>
        <v>11126714</v>
      </c>
      <c r="J40" s="137">
        <f t="shared" si="3"/>
      </c>
      <c r="K40" s="137">
        <f t="shared" si="4"/>
      </c>
      <c r="L40" s="137">
        <f t="shared" si="5"/>
      </c>
      <c r="M40" s="137">
        <f t="shared" si="6"/>
      </c>
      <c r="N40" s="137">
        <f t="shared" si="7"/>
        <v>42356562</v>
      </c>
      <c r="O40" s="137">
        <f t="shared" si="8"/>
      </c>
      <c r="P40" s="137">
        <f t="shared" si="9"/>
      </c>
      <c r="Q40" s="137">
        <f t="shared" si="10"/>
      </c>
      <c r="R40" s="137">
        <f t="shared" si="11"/>
      </c>
      <c r="S40" s="137">
        <f t="shared" si="12"/>
        <v>53483276</v>
      </c>
    </row>
    <row r="41" spans="1:19" ht="13.5">
      <c r="A41" s="33">
        <v>1</v>
      </c>
      <c r="B41" s="82">
        <v>222</v>
      </c>
      <c r="C41" s="86" t="s">
        <v>124</v>
      </c>
      <c r="D41" s="135">
        <v>1026923</v>
      </c>
      <c r="E41" s="135">
        <v>1092141</v>
      </c>
      <c r="F41" s="83">
        <f>E41/E$8*100</f>
        <v>0.15377810054994384</v>
      </c>
      <c r="G41" s="84">
        <f>(E41/D41-1)*100</f>
        <v>6.3508169551173665</v>
      </c>
      <c r="H41" s="85">
        <f t="shared" si="2"/>
        <v>65218</v>
      </c>
      <c r="J41" s="137">
        <f t="shared" si="3"/>
        <v>1026923</v>
      </c>
      <c r="K41" s="137">
        <f t="shared" si="4"/>
      </c>
      <c r="L41" s="137">
        <f t="shared" si="5"/>
      </c>
      <c r="M41" s="137">
        <f t="shared" si="6"/>
      </c>
      <c r="N41" s="137">
        <f t="shared" si="7"/>
      </c>
      <c r="O41" s="137">
        <f t="shared" si="8"/>
        <v>1092141</v>
      </c>
      <c r="P41" s="137">
        <f t="shared" si="9"/>
      </c>
      <c r="Q41" s="137">
        <f t="shared" si="10"/>
      </c>
      <c r="R41" s="137">
        <f t="shared" si="11"/>
      </c>
      <c r="S41" s="137">
        <f t="shared" si="12"/>
      </c>
    </row>
    <row r="42" spans="1:19" ht="13.5">
      <c r="A42" s="33">
        <v>4</v>
      </c>
      <c r="B42" s="82">
        <v>223</v>
      </c>
      <c r="C42" s="86" t="s">
        <v>125</v>
      </c>
      <c r="D42" s="135">
        <v>3845778</v>
      </c>
      <c r="E42" s="135">
        <v>4257173</v>
      </c>
      <c r="F42" s="83">
        <f t="shared" si="13"/>
        <v>0.5994280753606961</v>
      </c>
      <c r="G42" s="84">
        <f aca="true" t="shared" si="14" ref="G42:G47">(E42/D42-1)*100</f>
        <v>10.69731534165519</v>
      </c>
      <c r="H42" s="85">
        <f t="shared" si="2"/>
        <v>411395</v>
      </c>
      <c r="J42" s="137">
        <f t="shared" si="3"/>
      </c>
      <c r="K42" s="137">
        <f t="shared" si="4"/>
      </c>
      <c r="L42" s="137">
        <f t="shared" si="5"/>
      </c>
      <c r="M42" s="137">
        <f t="shared" si="6"/>
        <v>3845778</v>
      </c>
      <c r="N42" s="137">
        <f t="shared" si="7"/>
      </c>
      <c r="O42" s="137">
        <f t="shared" si="8"/>
      </c>
      <c r="P42" s="137">
        <f t="shared" si="9"/>
      </c>
      <c r="Q42" s="137">
        <f t="shared" si="10"/>
      </c>
      <c r="R42" s="137">
        <f t="shared" si="11"/>
        <v>4257173</v>
      </c>
      <c r="S42" s="137">
        <f t="shared" si="12"/>
      </c>
    </row>
    <row r="43" spans="1:19" ht="13.5">
      <c r="A43" s="33">
        <v>4</v>
      </c>
      <c r="B43" s="82">
        <v>224</v>
      </c>
      <c r="C43" s="86" t="s">
        <v>126</v>
      </c>
      <c r="D43" s="135">
        <v>8890564</v>
      </c>
      <c r="E43" s="135">
        <v>9231196</v>
      </c>
      <c r="F43" s="83">
        <f t="shared" si="13"/>
        <v>1.299791681371031</v>
      </c>
      <c r="G43" s="84">
        <f t="shared" si="14"/>
        <v>3.831387974936118</v>
      </c>
      <c r="H43" s="85">
        <f t="shared" si="2"/>
        <v>340632</v>
      </c>
      <c r="J43" s="137">
        <f t="shared" si="3"/>
      </c>
      <c r="K43" s="137">
        <f t="shared" si="4"/>
      </c>
      <c r="L43" s="137">
        <f t="shared" si="5"/>
      </c>
      <c r="M43" s="137">
        <f t="shared" si="6"/>
        <v>8890564</v>
      </c>
      <c r="N43" s="137">
        <f t="shared" si="7"/>
      </c>
      <c r="O43" s="137">
        <f t="shared" si="8"/>
      </c>
      <c r="P43" s="137">
        <f t="shared" si="9"/>
      </c>
      <c r="Q43" s="137">
        <f t="shared" si="10"/>
      </c>
      <c r="R43" s="137">
        <f t="shared" si="11"/>
        <v>9231196</v>
      </c>
      <c r="S43" s="137">
        <f t="shared" si="12"/>
      </c>
    </row>
    <row r="44" spans="1:19" ht="13.5">
      <c r="A44" s="33">
        <v>1</v>
      </c>
      <c r="B44" s="82">
        <v>225</v>
      </c>
      <c r="C44" s="86" t="s">
        <v>127</v>
      </c>
      <c r="D44" s="135">
        <v>7010046</v>
      </c>
      <c r="E44" s="135">
        <v>6832756</v>
      </c>
      <c r="F44" s="83">
        <f t="shared" si="13"/>
        <v>0.9620811224935535</v>
      </c>
      <c r="G44" s="84">
        <f t="shared" si="14"/>
        <v>-2.529084687889349</v>
      </c>
      <c r="H44" s="85">
        <f t="shared" si="2"/>
        <v>-177290</v>
      </c>
      <c r="J44" s="137">
        <f t="shared" si="3"/>
        <v>7010046</v>
      </c>
      <c r="K44" s="137">
        <f t="shared" si="4"/>
      </c>
      <c r="L44" s="137">
        <f t="shared" si="5"/>
      </c>
      <c r="M44" s="137">
        <f t="shared" si="6"/>
      </c>
      <c r="N44" s="137">
        <f t="shared" si="7"/>
      </c>
      <c r="O44" s="137">
        <f t="shared" si="8"/>
        <v>6832756</v>
      </c>
      <c r="P44" s="137">
        <f t="shared" si="9"/>
      </c>
      <c r="Q44" s="137">
        <f t="shared" si="10"/>
      </c>
      <c r="R44" s="137">
        <f t="shared" si="11"/>
      </c>
      <c r="S44" s="137">
        <f t="shared" si="12"/>
      </c>
    </row>
    <row r="45" spans="1:19" ht="13.5">
      <c r="A45" s="33">
        <v>4</v>
      </c>
      <c r="B45" s="82">
        <v>226</v>
      </c>
      <c r="C45" s="86" t="s">
        <v>128</v>
      </c>
      <c r="D45" s="135">
        <v>27163132</v>
      </c>
      <c r="E45" s="135">
        <v>29398488</v>
      </c>
      <c r="F45" s="83">
        <f t="shared" si="13"/>
        <v>4.139432219539708</v>
      </c>
      <c r="G45" s="84">
        <f t="shared" si="14"/>
        <v>8.22937502199672</v>
      </c>
      <c r="H45" s="85">
        <f t="shared" si="2"/>
        <v>2235356</v>
      </c>
      <c r="J45" s="137">
        <f t="shared" si="3"/>
      </c>
      <c r="K45" s="137">
        <f t="shared" si="4"/>
      </c>
      <c r="L45" s="137">
        <f t="shared" si="5"/>
      </c>
      <c r="M45" s="137">
        <f t="shared" si="6"/>
        <v>27163132</v>
      </c>
      <c r="N45" s="137">
        <f t="shared" si="7"/>
      </c>
      <c r="O45" s="137">
        <f t="shared" si="8"/>
      </c>
      <c r="P45" s="137">
        <f t="shared" si="9"/>
      </c>
      <c r="Q45" s="137">
        <f t="shared" si="10"/>
      </c>
      <c r="R45" s="137">
        <f t="shared" si="11"/>
        <v>29398488</v>
      </c>
      <c r="S45" s="137">
        <f t="shared" si="12"/>
      </c>
    </row>
    <row r="46" spans="1:19" ht="13.5">
      <c r="A46" s="33">
        <v>1</v>
      </c>
      <c r="B46" s="82">
        <v>301</v>
      </c>
      <c r="C46" s="82" t="s">
        <v>54</v>
      </c>
      <c r="D46" s="135">
        <v>30039</v>
      </c>
      <c r="E46" s="135">
        <v>34367</v>
      </c>
      <c r="F46" s="83">
        <f t="shared" si="13"/>
        <v>0.004839019853297257</v>
      </c>
      <c r="G46" s="84">
        <f t="shared" si="14"/>
        <v>14.40793634941242</v>
      </c>
      <c r="H46" s="85">
        <f t="shared" si="2"/>
        <v>4328</v>
      </c>
      <c r="J46" s="137">
        <f t="shared" si="3"/>
        <v>30039</v>
      </c>
      <c r="K46" s="137">
        <f t="shared" si="4"/>
      </c>
      <c r="L46" s="137">
        <f t="shared" si="5"/>
      </c>
      <c r="M46" s="137">
        <f t="shared" si="6"/>
      </c>
      <c r="N46" s="137">
        <f t="shared" si="7"/>
      </c>
      <c r="O46" s="137">
        <f t="shared" si="8"/>
        <v>34367</v>
      </c>
      <c r="P46" s="137">
        <f t="shared" si="9"/>
      </c>
      <c r="Q46" s="137">
        <f t="shared" si="10"/>
      </c>
      <c r="R46" s="137">
        <f t="shared" si="11"/>
      </c>
      <c r="S46" s="137">
        <f t="shared" si="12"/>
      </c>
    </row>
    <row r="47" spans="1:19" ht="13.5">
      <c r="A47" s="33">
        <v>1</v>
      </c>
      <c r="B47" s="82">
        <v>302</v>
      </c>
      <c r="C47" s="82" t="s">
        <v>55</v>
      </c>
      <c r="D47" s="135">
        <v>88953</v>
      </c>
      <c r="E47" s="135">
        <v>93094</v>
      </c>
      <c r="F47" s="83">
        <f t="shared" si="13"/>
        <v>0.013108031373784584</v>
      </c>
      <c r="G47" s="84">
        <f t="shared" si="14"/>
        <v>4.655267388396123</v>
      </c>
      <c r="H47" s="85">
        <f t="shared" si="2"/>
        <v>4141</v>
      </c>
      <c r="J47" s="137">
        <f t="shared" si="3"/>
        <v>88953</v>
      </c>
      <c r="K47" s="137">
        <f t="shared" si="4"/>
      </c>
      <c r="L47" s="137">
        <f t="shared" si="5"/>
      </c>
      <c r="M47" s="137">
        <f t="shared" si="6"/>
      </c>
      <c r="N47" s="137">
        <f t="shared" si="7"/>
      </c>
      <c r="O47" s="137">
        <f t="shared" si="8"/>
        <v>93094</v>
      </c>
      <c r="P47" s="137">
        <f t="shared" si="9"/>
      </c>
      <c r="Q47" s="137">
        <f t="shared" si="10"/>
      </c>
      <c r="R47" s="137">
        <f t="shared" si="11"/>
      </c>
      <c r="S47" s="137">
        <f t="shared" si="12"/>
      </c>
    </row>
    <row r="48" spans="1:19" ht="13.5">
      <c r="A48" s="33">
        <v>1</v>
      </c>
      <c r="B48" s="82">
        <v>304</v>
      </c>
      <c r="C48" s="82" t="s">
        <v>56</v>
      </c>
      <c r="D48" s="135">
        <v>82533</v>
      </c>
      <c r="E48" s="135">
        <v>112740</v>
      </c>
      <c r="F48" s="83">
        <f t="shared" si="13"/>
        <v>0.015874271779926463</v>
      </c>
      <c r="G48" s="84">
        <f>(E48/D48-1)*100</f>
        <v>36.599905492348505</v>
      </c>
      <c r="H48" s="85">
        <f t="shared" si="2"/>
        <v>30207</v>
      </c>
      <c r="J48" s="137">
        <f t="shared" si="3"/>
        <v>82533</v>
      </c>
      <c r="K48" s="137">
        <f t="shared" si="4"/>
      </c>
      <c r="L48" s="137">
        <f t="shared" si="5"/>
      </c>
      <c r="M48" s="137">
        <f t="shared" si="6"/>
      </c>
      <c r="N48" s="137">
        <f t="shared" si="7"/>
      </c>
      <c r="O48" s="137">
        <f t="shared" si="8"/>
        <v>112740</v>
      </c>
      <c r="P48" s="137">
        <f t="shared" si="9"/>
      </c>
      <c r="Q48" s="137">
        <f t="shared" si="10"/>
      </c>
      <c r="R48" s="137">
        <f t="shared" si="11"/>
      </c>
      <c r="S48" s="137">
        <f t="shared" si="12"/>
      </c>
    </row>
    <row r="49" spans="1:19" ht="13.5">
      <c r="A49" s="33">
        <v>1</v>
      </c>
      <c r="B49" s="82">
        <v>305</v>
      </c>
      <c r="C49" s="82" t="s">
        <v>57</v>
      </c>
      <c r="D49" s="135">
        <v>67275</v>
      </c>
      <c r="E49" s="135">
        <v>69375</v>
      </c>
      <c r="F49" s="83">
        <f t="shared" si="13"/>
        <v>0.009768295234454482</v>
      </c>
      <c r="G49" s="84">
        <f>(E49/D49-1)*100</f>
        <v>3.121516164994431</v>
      </c>
      <c r="H49" s="85">
        <f t="shared" si="2"/>
        <v>2100</v>
      </c>
      <c r="J49" s="137">
        <f t="shared" si="3"/>
        <v>67275</v>
      </c>
      <c r="K49" s="137">
        <f t="shared" si="4"/>
      </c>
      <c r="L49" s="137">
        <f t="shared" si="5"/>
      </c>
      <c r="M49" s="137">
        <f t="shared" si="6"/>
      </c>
      <c r="N49" s="137">
        <f t="shared" si="7"/>
      </c>
      <c r="O49" s="137">
        <f t="shared" si="8"/>
        <v>69375</v>
      </c>
      <c r="P49" s="137">
        <f t="shared" si="9"/>
      </c>
      <c r="Q49" s="137">
        <f t="shared" si="10"/>
      </c>
      <c r="R49" s="137">
        <f t="shared" si="11"/>
      </c>
      <c r="S49" s="137">
        <f t="shared" si="12"/>
      </c>
    </row>
    <row r="50" spans="1:19" ht="13.5">
      <c r="A50" s="33">
        <v>1</v>
      </c>
      <c r="B50" s="82">
        <v>306</v>
      </c>
      <c r="C50" s="82" t="s">
        <v>58</v>
      </c>
      <c r="D50" s="135">
        <v>260618</v>
      </c>
      <c r="E50" s="135">
        <v>245651</v>
      </c>
      <c r="F50" s="83">
        <f t="shared" si="13"/>
        <v>0.034588706200201484</v>
      </c>
      <c r="G50" s="84">
        <f>(E50/D50-1)*100</f>
        <v>-5.742888058384299</v>
      </c>
      <c r="H50" s="85">
        <f t="shared" si="2"/>
        <v>-14967</v>
      </c>
      <c r="J50" s="137">
        <f t="shared" si="3"/>
        <v>260618</v>
      </c>
      <c r="K50" s="137">
        <f t="shared" si="4"/>
      </c>
      <c r="L50" s="137">
        <f t="shared" si="5"/>
      </c>
      <c r="M50" s="137">
        <f t="shared" si="6"/>
      </c>
      <c r="N50" s="137">
        <f t="shared" si="7"/>
      </c>
      <c r="O50" s="137">
        <f t="shared" si="8"/>
        <v>245651</v>
      </c>
      <c r="P50" s="137">
        <f t="shared" si="9"/>
      </c>
      <c r="Q50" s="137">
        <f t="shared" si="10"/>
      </c>
      <c r="R50" s="137">
        <f t="shared" si="11"/>
      </c>
      <c r="S50" s="137">
        <f t="shared" si="12"/>
      </c>
    </row>
    <row r="51" spans="1:19" ht="13.5">
      <c r="A51" s="33">
        <v>2</v>
      </c>
      <c r="B51" s="82">
        <v>325</v>
      </c>
      <c r="C51" s="82" t="s">
        <v>59</v>
      </c>
      <c r="D51" s="135">
        <v>1574231</v>
      </c>
      <c r="E51" s="135">
        <v>1406919</v>
      </c>
      <c r="F51" s="83">
        <f t="shared" si="13"/>
        <v>0.19810018252920314</v>
      </c>
      <c r="G51" s="84">
        <f>(E51/D51-1)*100</f>
        <v>-10.628173374809668</v>
      </c>
      <c r="H51" s="85">
        <f t="shared" si="2"/>
        <v>-167312</v>
      </c>
      <c r="J51" s="137">
        <f t="shared" si="3"/>
      </c>
      <c r="K51" s="137">
        <f t="shared" si="4"/>
        <v>1574231</v>
      </c>
      <c r="L51" s="137">
        <f t="shared" si="5"/>
      </c>
      <c r="M51" s="137">
        <f t="shared" si="6"/>
      </c>
      <c r="N51" s="137">
        <f t="shared" si="7"/>
      </c>
      <c r="O51" s="137">
        <f t="shared" si="8"/>
      </c>
      <c r="P51" s="137">
        <f t="shared" si="9"/>
        <v>1406919</v>
      </c>
      <c r="Q51" s="137">
        <f t="shared" si="10"/>
      </c>
      <c r="R51" s="137">
        <f t="shared" si="11"/>
      </c>
      <c r="S51" s="137">
        <f t="shared" si="12"/>
      </c>
    </row>
    <row r="52" spans="1:19" ht="13.5">
      <c r="A52" s="33">
        <v>2</v>
      </c>
      <c r="B52" s="82">
        <v>341</v>
      </c>
      <c r="C52" s="82" t="s">
        <v>60</v>
      </c>
      <c r="D52" s="135">
        <v>4319497</v>
      </c>
      <c r="E52" s="135">
        <v>4012549</v>
      </c>
      <c r="F52" s="83">
        <f t="shared" si="13"/>
        <v>0.5649839751310284</v>
      </c>
      <c r="G52" s="84">
        <f>(E52/D52-1)*100</f>
        <v>-7.106105178450173</v>
      </c>
      <c r="H52" s="85">
        <f t="shared" si="2"/>
        <v>-306948</v>
      </c>
      <c r="J52" s="137">
        <f t="shared" si="3"/>
      </c>
      <c r="K52" s="137">
        <f t="shared" si="4"/>
        <v>4319497</v>
      </c>
      <c r="L52" s="137">
        <f t="shared" si="5"/>
      </c>
      <c r="M52" s="137">
        <f t="shared" si="6"/>
      </c>
      <c r="N52" s="137">
        <f t="shared" si="7"/>
      </c>
      <c r="O52" s="137">
        <f t="shared" si="8"/>
      </c>
      <c r="P52" s="137">
        <f t="shared" si="9"/>
        <v>4012549</v>
      </c>
      <c r="Q52" s="137">
        <f t="shared" si="10"/>
      </c>
      <c r="R52" s="137">
        <f t="shared" si="11"/>
      </c>
      <c r="S52" s="137">
        <f t="shared" si="12"/>
      </c>
    </row>
    <row r="53" spans="1:19" ht="13.5">
      <c r="A53" s="33">
        <v>2</v>
      </c>
      <c r="B53" s="82">
        <v>342</v>
      </c>
      <c r="C53" s="82" t="s">
        <v>61</v>
      </c>
      <c r="D53" s="135">
        <v>18206297</v>
      </c>
      <c r="E53" s="135">
        <v>18906325</v>
      </c>
      <c r="F53" s="83">
        <f t="shared" si="13"/>
        <v>2.6620910183574433</v>
      </c>
      <c r="G53" s="84">
        <f aca="true" t="shared" si="15" ref="G53:G64">(E53/D53-1)*100</f>
        <v>3.8449773723893355</v>
      </c>
      <c r="H53" s="85">
        <f t="shared" si="2"/>
        <v>700028</v>
      </c>
      <c r="J53" s="137">
        <f t="shared" si="3"/>
      </c>
      <c r="K53" s="137">
        <f t="shared" si="4"/>
        <v>18206297</v>
      </c>
      <c r="L53" s="137">
        <f t="shared" si="5"/>
      </c>
      <c r="M53" s="137">
        <f t="shared" si="6"/>
      </c>
      <c r="N53" s="137">
        <f t="shared" si="7"/>
      </c>
      <c r="O53" s="137">
        <f t="shared" si="8"/>
      </c>
      <c r="P53" s="137">
        <f t="shared" si="9"/>
        <v>18906325</v>
      </c>
      <c r="Q53" s="137">
        <f t="shared" si="10"/>
      </c>
      <c r="R53" s="137">
        <f t="shared" si="11"/>
      </c>
      <c r="S53" s="137">
        <f t="shared" si="12"/>
      </c>
    </row>
    <row r="54" spans="1:19" ht="13.5">
      <c r="A54" s="33">
        <v>2</v>
      </c>
      <c r="B54" s="82">
        <v>344</v>
      </c>
      <c r="C54" s="82" t="s">
        <v>62</v>
      </c>
      <c r="D54" s="135">
        <v>7240892</v>
      </c>
      <c r="E54" s="135">
        <v>8864657</v>
      </c>
      <c r="F54" s="83">
        <f t="shared" si="13"/>
        <v>1.2481814303160155</v>
      </c>
      <c r="G54" s="84">
        <f t="shared" si="15"/>
        <v>22.424930519610008</v>
      </c>
      <c r="H54" s="85">
        <f t="shared" si="2"/>
        <v>1623765</v>
      </c>
      <c r="J54" s="137">
        <f t="shared" si="3"/>
      </c>
      <c r="K54" s="137">
        <f t="shared" si="4"/>
        <v>7240892</v>
      </c>
      <c r="L54" s="137">
        <f t="shared" si="5"/>
      </c>
      <c r="M54" s="137">
        <f t="shared" si="6"/>
      </c>
      <c r="N54" s="137">
        <f t="shared" si="7"/>
      </c>
      <c r="O54" s="137">
        <f t="shared" si="8"/>
      </c>
      <c r="P54" s="137">
        <f t="shared" si="9"/>
        <v>8864657</v>
      </c>
      <c r="Q54" s="137">
        <f t="shared" si="10"/>
      </c>
      <c r="R54" s="137">
        <f t="shared" si="11"/>
      </c>
      <c r="S54" s="137">
        <f t="shared" si="12"/>
      </c>
    </row>
    <row r="55" spans="1:19" ht="13.5">
      <c r="A55" s="33">
        <v>2</v>
      </c>
      <c r="B55" s="82">
        <v>361</v>
      </c>
      <c r="C55" s="82" t="s">
        <v>63</v>
      </c>
      <c r="D55" s="135">
        <v>1723358</v>
      </c>
      <c r="E55" s="135">
        <v>1660514</v>
      </c>
      <c r="F55" s="83">
        <f t="shared" si="13"/>
        <v>0.23380743773614346</v>
      </c>
      <c r="G55" s="84">
        <f t="shared" si="15"/>
        <v>-3.6466015766892346</v>
      </c>
      <c r="H55" s="85">
        <f t="shared" si="2"/>
        <v>-62844</v>
      </c>
      <c r="J55" s="137">
        <f t="shared" si="3"/>
      </c>
      <c r="K55" s="137">
        <f t="shared" si="4"/>
        <v>1723358</v>
      </c>
      <c r="L55" s="137">
        <f t="shared" si="5"/>
      </c>
      <c r="M55" s="137">
        <f t="shared" si="6"/>
      </c>
      <c r="N55" s="137">
        <f t="shared" si="7"/>
      </c>
      <c r="O55" s="137">
        <f t="shared" si="8"/>
      </c>
      <c r="P55" s="137">
        <f t="shared" si="9"/>
        <v>1660514</v>
      </c>
      <c r="Q55" s="137">
        <f t="shared" si="10"/>
      </c>
      <c r="R55" s="137">
        <f t="shared" si="11"/>
      </c>
      <c r="S55" s="137">
        <f t="shared" si="12"/>
      </c>
    </row>
    <row r="56" spans="1:19" ht="13.5">
      <c r="A56" s="33">
        <v>2</v>
      </c>
      <c r="B56" s="82">
        <v>381</v>
      </c>
      <c r="C56" s="82" t="s">
        <v>64</v>
      </c>
      <c r="D56" s="135">
        <v>4047911</v>
      </c>
      <c r="E56" s="135">
        <v>3879724</v>
      </c>
      <c r="F56" s="83">
        <f t="shared" si="13"/>
        <v>0.5462816498767378</v>
      </c>
      <c r="G56" s="84">
        <f t="shared" si="15"/>
        <v>-4.154908544184888</v>
      </c>
      <c r="H56" s="85">
        <f t="shared" si="2"/>
        <v>-168187</v>
      </c>
      <c r="J56" s="137">
        <f t="shared" si="3"/>
      </c>
      <c r="K56" s="137">
        <f t="shared" si="4"/>
        <v>4047911</v>
      </c>
      <c r="L56" s="137">
        <f t="shared" si="5"/>
      </c>
      <c r="M56" s="137">
        <f t="shared" si="6"/>
      </c>
      <c r="N56" s="137">
        <f t="shared" si="7"/>
      </c>
      <c r="O56" s="137">
        <f t="shared" si="8"/>
      </c>
      <c r="P56" s="137">
        <f t="shared" si="9"/>
        <v>3879724</v>
      </c>
      <c r="Q56" s="137">
        <f t="shared" si="10"/>
      </c>
      <c r="R56" s="137">
        <f t="shared" si="11"/>
      </c>
      <c r="S56" s="137">
        <f t="shared" si="12"/>
      </c>
    </row>
    <row r="57" spans="1:19" ht="13.5">
      <c r="A57" s="33">
        <v>3</v>
      </c>
      <c r="B57" s="82">
        <v>383</v>
      </c>
      <c r="C57" s="82" t="s">
        <v>65</v>
      </c>
      <c r="D57" s="135">
        <v>1538355</v>
      </c>
      <c r="E57" s="135">
        <v>1565205</v>
      </c>
      <c r="F57" s="83">
        <f t="shared" si="13"/>
        <v>0.22038752493613445</v>
      </c>
      <c r="G57" s="84">
        <f t="shared" si="15"/>
        <v>1.7453708669325385</v>
      </c>
      <c r="H57" s="85">
        <f t="shared" si="2"/>
        <v>26850</v>
      </c>
      <c r="J57" s="137">
        <f t="shared" si="3"/>
      </c>
      <c r="K57" s="137">
        <f t="shared" si="4"/>
      </c>
      <c r="L57" s="137">
        <f t="shared" si="5"/>
        <v>1538355</v>
      </c>
      <c r="M57" s="137">
        <f t="shared" si="6"/>
      </c>
      <c r="N57" s="137">
        <f t="shared" si="7"/>
      </c>
      <c r="O57" s="137">
        <f t="shared" si="8"/>
      </c>
      <c r="P57" s="137">
        <f t="shared" si="9"/>
      </c>
      <c r="Q57" s="137">
        <f t="shared" si="10"/>
        <v>1565205</v>
      </c>
      <c r="R57" s="137">
        <f t="shared" si="11"/>
      </c>
      <c r="S57" s="137">
        <f t="shared" si="12"/>
      </c>
    </row>
    <row r="58" spans="1:19" ht="13.5">
      <c r="A58" s="33">
        <v>4</v>
      </c>
      <c r="B58" s="82">
        <v>401</v>
      </c>
      <c r="C58" s="82" t="s">
        <v>66</v>
      </c>
      <c r="D58" s="135">
        <v>2686965</v>
      </c>
      <c r="E58" s="135">
        <v>2477910</v>
      </c>
      <c r="F58" s="83">
        <f t="shared" si="13"/>
        <v>0.3489002730725349</v>
      </c>
      <c r="G58" s="84">
        <f t="shared" si="15"/>
        <v>-7.780339528054892</v>
      </c>
      <c r="H58" s="85">
        <f t="shared" si="2"/>
        <v>-209055</v>
      </c>
      <c r="J58" s="137">
        <f t="shared" si="3"/>
      </c>
      <c r="K58" s="137">
        <f t="shared" si="4"/>
      </c>
      <c r="L58" s="137">
        <f t="shared" si="5"/>
      </c>
      <c r="M58" s="137">
        <f t="shared" si="6"/>
        <v>2686965</v>
      </c>
      <c r="N58" s="137">
        <f t="shared" si="7"/>
      </c>
      <c r="O58" s="137">
        <f t="shared" si="8"/>
      </c>
      <c r="P58" s="137">
        <f t="shared" si="9"/>
      </c>
      <c r="Q58" s="137">
        <f t="shared" si="10"/>
      </c>
      <c r="R58" s="137">
        <f t="shared" si="11"/>
        <v>2477910</v>
      </c>
      <c r="S58" s="137">
        <f t="shared" si="12"/>
      </c>
    </row>
    <row r="59" spans="1:19" ht="13.5">
      <c r="A59" s="33">
        <v>4</v>
      </c>
      <c r="B59" s="82">
        <v>402</v>
      </c>
      <c r="C59" s="82" t="s">
        <v>67</v>
      </c>
      <c r="D59" s="135">
        <v>8889124</v>
      </c>
      <c r="E59" s="135">
        <v>8660505</v>
      </c>
      <c r="F59" s="83">
        <f t="shared" si="13"/>
        <v>1.219435959920277</v>
      </c>
      <c r="G59" s="84">
        <f t="shared" si="15"/>
        <v>-2.5718957233581197</v>
      </c>
      <c r="H59" s="85">
        <f t="shared" si="2"/>
        <v>-228619</v>
      </c>
      <c r="J59" s="137">
        <f t="shared" si="3"/>
      </c>
      <c r="K59" s="137">
        <f t="shared" si="4"/>
      </c>
      <c r="L59" s="137">
        <f t="shared" si="5"/>
      </c>
      <c r="M59" s="137">
        <f t="shared" si="6"/>
        <v>8889124</v>
      </c>
      <c r="N59" s="137">
        <f t="shared" si="7"/>
      </c>
      <c r="O59" s="137">
        <f t="shared" si="8"/>
      </c>
      <c r="P59" s="137">
        <f t="shared" si="9"/>
      </c>
      <c r="Q59" s="137">
        <f t="shared" si="10"/>
      </c>
      <c r="R59" s="137">
        <f t="shared" si="11"/>
        <v>8660505</v>
      </c>
      <c r="S59" s="137">
        <f t="shared" si="12"/>
      </c>
    </row>
    <row r="60" spans="1:19" ht="13.5">
      <c r="A60" s="33">
        <v>4</v>
      </c>
      <c r="B60" s="82">
        <v>424</v>
      </c>
      <c r="C60" s="82" t="s">
        <v>68</v>
      </c>
      <c r="D60" s="135">
        <v>11638391</v>
      </c>
      <c r="E60" s="135">
        <v>11574712</v>
      </c>
      <c r="F60" s="83">
        <f t="shared" si="13"/>
        <v>1.629768707312189</v>
      </c>
      <c r="G60" s="84">
        <f t="shared" si="15"/>
        <v>-0.5471460788694982</v>
      </c>
      <c r="H60" s="85">
        <f t="shared" si="2"/>
        <v>-63679</v>
      </c>
      <c r="J60" s="137">
        <f t="shared" si="3"/>
      </c>
      <c r="K60" s="137">
        <f t="shared" si="4"/>
      </c>
      <c r="L60" s="137">
        <f t="shared" si="5"/>
      </c>
      <c r="M60" s="137">
        <f t="shared" si="6"/>
        <v>11638391</v>
      </c>
      <c r="N60" s="137">
        <f t="shared" si="7"/>
      </c>
      <c r="O60" s="137">
        <f t="shared" si="8"/>
      </c>
      <c r="P60" s="137">
        <f t="shared" si="9"/>
      </c>
      <c r="Q60" s="137">
        <f t="shared" si="10"/>
      </c>
      <c r="R60" s="137">
        <f t="shared" si="11"/>
        <v>11574712</v>
      </c>
      <c r="S60" s="137">
        <f t="shared" si="12"/>
      </c>
    </row>
    <row r="61" spans="1:19" ht="13.5">
      <c r="A61" s="33">
        <v>4</v>
      </c>
      <c r="B61" s="82">
        <v>426</v>
      </c>
      <c r="C61" s="82" t="s">
        <v>69</v>
      </c>
      <c r="D61" s="135">
        <v>312078</v>
      </c>
      <c r="E61" s="135">
        <v>329478</v>
      </c>
      <c r="F61" s="83">
        <f t="shared" si="13"/>
        <v>0.0463919045370464</v>
      </c>
      <c r="G61" s="84">
        <f t="shared" si="15"/>
        <v>5.575529194624429</v>
      </c>
      <c r="H61" s="85">
        <f t="shared" si="2"/>
        <v>17400</v>
      </c>
      <c r="J61" s="137">
        <f t="shared" si="3"/>
      </c>
      <c r="K61" s="137">
        <f t="shared" si="4"/>
      </c>
      <c r="L61" s="137">
        <f t="shared" si="5"/>
      </c>
      <c r="M61" s="137">
        <f t="shared" si="6"/>
        <v>312078</v>
      </c>
      <c r="N61" s="137">
        <f t="shared" si="7"/>
      </c>
      <c r="O61" s="137">
        <f t="shared" si="8"/>
      </c>
      <c r="P61" s="137">
        <f t="shared" si="9"/>
      </c>
      <c r="Q61" s="137">
        <f t="shared" si="10"/>
      </c>
      <c r="R61" s="137">
        <f t="shared" si="11"/>
        <v>329478</v>
      </c>
      <c r="S61" s="137">
        <f t="shared" si="12"/>
      </c>
    </row>
    <row r="62" spans="1:19" ht="13.5">
      <c r="A62" s="33">
        <v>4</v>
      </c>
      <c r="B62" s="82">
        <v>429</v>
      </c>
      <c r="C62" s="86" t="s">
        <v>132</v>
      </c>
      <c r="D62" s="135">
        <v>300065</v>
      </c>
      <c r="E62" s="135">
        <v>270371</v>
      </c>
      <c r="F62" s="83">
        <f t="shared" si="13"/>
        <v>0.038069387399419</v>
      </c>
      <c r="G62" s="84">
        <f t="shared" si="15"/>
        <v>-9.895855897888794</v>
      </c>
      <c r="H62" s="85">
        <f t="shared" si="2"/>
        <v>-29694</v>
      </c>
      <c r="J62" s="137">
        <f t="shared" si="3"/>
      </c>
      <c r="K62" s="137">
        <f t="shared" si="4"/>
      </c>
      <c r="L62" s="137">
        <f t="shared" si="5"/>
      </c>
      <c r="M62" s="137">
        <f t="shared" si="6"/>
        <v>300065</v>
      </c>
      <c r="N62" s="137">
        <f t="shared" si="7"/>
      </c>
      <c r="O62" s="137">
        <f t="shared" si="8"/>
      </c>
      <c r="P62" s="137">
        <f t="shared" si="9"/>
      </c>
      <c r="Q62" s="137">
        <f t="shared" si="10"/>
      </c>
      <c r="R62" s="137">
        <f t="shared" si="11"/>
        <v>270371</v>
      </c>
      <c r="S62" s="137">
        <f t="shared" si="12"/>
      </c>
    </row>
    <row r="63" spans="1:19" ht="13.5">
      <c r="A63" s="33">
        <v>4</v>
      </c>
      <c r="B63" s="82">
        <v>461</v>
      </c>
      <c r="C63" s="82" t="s">
        <v>70</v>
      </c>
      <c r="D63" s="135">
        <v>6439309</v>
      </c>
      <c r="E63" s="135">
        <v>3746305</v>
      </c>
      <c r="F63" s="83">
        <f t="shared" si="13"/>
        <v>0.5274956868946018</v>
      </c>
      <c r="G63" s="84">
        <f t="shared" si="15"/>
        <v>-41.82131964780693</v>
      </c>
      <c r="H63" s="85">
        <f t="shared" si="2"/>
        <v>-2693004</v>
      </c>
      <c r="J63" s="137">
        <f t="shared" si="3"/>
      </c>
      <c r="K63" s="137">
        <f t="shared" si="4"/>
      </c>
      <c r="L63" s="137">
        <f t="shared" si="5"/>
      </c>
      <c r="M63" s="137">
        <f t="shared" si="6"/>
        <v>6439309</v>
      </c>
      <c r="N63" s="137">
        <f t="shared" si="7"/>
      </c>
      <c r="O63" s="137">
        <f t="shared" si="8"/>
      </c>
      <c r="P63" s="137">
        <f t="shared" si="9"/>
      </c>
      <c r="Q63" s="137">
        <f t="shared" si="10"/>
      </c>
      <c r="R63" s="137">
        <f t="shared" si="11"/>
        <v>3746305</v>
      </c>
      <c r="S63" s="137">
        <f t="shared" si="12"/>
      </c>
    </row>
    <row r="64" spans="1:19" ht="13.5">
      <c r="A64" s="33">
        <v>5</v>
      </c>
      <c r="B64" s="82">
        <v>503</v>
      </c>
      <c r="C64" s="82" t="s">
        <v>71</v>
      </c>
      <c r="D64" s="135">
        <v>1405179</v>
      </c>
      <c r="E64" s="135">
        <v>1776331</v>
      </c>
      <c r="F64" s="83">
        <f t="shared" si="13"/>
        <v>0.2501149642106489</v>
      </c>
      <c r="G64" s="84">
        <f t="shared" si="15"/>
        <v>26.41314736414364</v>
      </c>
      <c r="H64" s="85">
        <f t="shared" si="2"/>
        <v>371152</v>
      </c>
      <c r="J64" s="137">
        <f t="shared" si="3"/>
      </c>
      <c r="K64" s="137">
        <f t="shared" si="4"/>
      </c>
      <c r="L64" s="137">
        <f t="shared" si="5"/>
      </c>
      <c r="M64" s="137">
        <f t="shared" si="6"/>
      </c>
      <c r="N64" s="137">
        <f t="shared" si="7"/>
        <v>1405179</v>
      </c>
      <c r="O64" s="137">
        <f t="shared" si="8"/>
      </c>
      <c r="P64" s="137">
        <f t="shared" si="9"/>
      </c>
      <c r="Q64" s="137">
        <f t="shared" si="10"/>
      </c>
      <c r="R64" s="137">
        <f t="shared" si="11"/>
      </c>
      <c r="S64" s="137">
        <f t="shared" si="12"/>
        <v>1776331</v>
      </c>
    </row>
    <row r="65" spans="3:19" ht="13.5">
      <c r="C65" s="119"/>
      <c r="D65" s="133" t="s">
        <v>161</v>
      </c>
      <c r="E65" s="134" t="s">
        <v>162</v>
      </c>
      <c r="F65" s="56"/>
      <c r="G65" s="78"/>
      <c r="J65" s="33">
        <f aca="true" t="shared" si="16" ref="J65:S65">SUM(J13:J64)</f>
        <v>9594871</v>
      </c>
      <c r="K65" s="33">
        <f t="shared" si="16"/>
        <v>184979970</v>
      </c>
      <c r="L65" s="33">
        <f>SUM(L17:L64)+L13</f>
        <v>68360132</v>
      </c>
      <c r="M65" s="33">
        <f t="shared" si="16"/>
        <v>277924484</v>
      </c>
      <c r="N65" s="33">
        <f t="shared" si="16"/>
        <v>151467979</v>
      </c>
      <c r="O65" s="33">
        <f>SUM(O13:O64)</f>
        <v>9528994</v>
      </c>
      <c r="P65" s="33">
        <f>SUM(P13:P64)</f>
        <v>186168461</v>
      </c>
      <c r="Q65" s="33">
        <f>SUM(Q17:Q64)+Q13</f>
        <v>72372233</v>
      </c>
      <c r="R65" s="33">
        <f t="shared" si="16"/>
        <v>269076946</v>
      </c>
      <c r="S65" s="33">
        <f t="shared" si="16"/>
        <v>173059173</v>
      </c>
    </row>
    <row r="66" spans="3:7" ht="13.5">
      <c r="C66" s="121" t="s">
        <v>140</v>
      </c>
      <c r="D66" s="122">
        <f>J65</f>
        <v>9594871</v>
      </c>
      <c r="E66" s="129">
        <f>O65</f>
        <v>9528994</v>
      </c>
      <c r="F66" s="56"/>
      <c r="G66" s="78"/>
    </row>
    <row r="67" spans="3:7" ht="13.5">
      <c r="C67" s="121" t="s">
        <v>114</v>
      </c>
      <c r="D67" s="124">
        <f>K65</f>
        <v>184979970</v>
      </c>
      <c r="E67" s="129">
        <f>P65</f>
        <v>186168461</v>
      </c>
      <c r="F67" s="56"/>
      <c r="G67" s="78"/>
    </row>
    <row r="68" spans="3:7" ht="13.5">
      <c r="C68" s="121" t="s">
        <v>115</v>
      </c>
      <c r="D68" s="124">
        <f>L65</f>
        <v>68360132</v>
      </c>
      <c r="E68" s="129">
        <f>Q65</f>
        <v>72372233</v>
      </c>
      <c r="F68" s="56"/>
      <c r="G68" s="78"/>
    </row>
    <row r="69" spans="3:7" ht="13.5">
      <c r="C69" s="121" t="s">
        <v>141</v>
      </c>
      <c r="D69" s="124">
        <f>M65</f>
        <v>277924484</v>
      </c>
      <c r="E69" s="129">
        <f>R65</f>
        <v>269076946</v>
      </c>
      <c r="F69" s="56"/>
      <c r="G69" s="78"/>
    </row>
    <row r="70" spans="3:7" ht="13.5">
      <c r="C70" s="121" t="s">
        <v>116</v>
      </c>
      <c r="D70" s="124">
        <f>N65</f>
        <v>151467979</v>
      </c>
      <c r="E70" s="129">
        <f>S65</f>
        <v>173059173</v>
      </c>
      <c r="F70" s="56"/>
      <c r="G70" s="78"/>
    </row>
    <row r="71" spans="3:7" ht="13.5">
      <c r="C71" s="125"/>
      <c r="D71" s="126">
        <f>SUM(D66:D70)</f>
        <v>692327436</v>
      </c>
      <c r="E71" s="130">
        <f>SUM(E66:E70)</f>
        <v>710205807</v>
      </c>
      <c r="F71" s="56"/>
      <c r="G71" s="78"/>
    </row>
  </sheetData>
  <sheetProtection/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R79"/>
  <sheetViews>
    <sheetView zoomScalePageLayoutView="0" workbookViewId="0" topLeftCell="A1">
      <selection activeCell="A1" sqref="A1:A67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53" bestFit="1" customWidth="1"/>
    <col min="4" max="4" width="7.625" style="4" customWidth="1"/>
    <col min="5" max="5" width="7.625" style="62" customWidth="1"/>
    <col min="6" max="6" width="7.625" style="4" customWidth="1"/>
    <col min="7" max="7" width="7.625" style="62" customWidth="1"/>
    <col min="8" max="8" width="9.625" style="4" customWidth="1"/>
    <col min="9" max="9" width="7.625" style="62" customWidth="1"/>
    <col min="10" max="10" width="9.625" style="4" customWidth="1"/>
    <col min="11" max="11" width="7.625" style="62" customWidth="1"/>
    <col min="12" max="12" width="9.625" style="4" customWidth="1"/>
    <col min="13" max="13" width="7.625" style="62" customWidth="1"/>
    <col min="14" max="14" width="9.625" style="4" customWidth="1"/>
    <col min="15" max="15" width="7.625" style="62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51"/>
      <c r="C1" s="153" t="s">
        <v>142</v>
      </c>
      <c r="D1" s="15"/>
      <c r="E1" s="61"/>
      <c r="F1" s="3"/>
      <c r="G1" s="61"/>
      <c r="H1" s="3"/>
      <c r="I1" s="61"/>
      <c r="J1" s="3"/>
      <c r="K1" s="61"/>
      <c r="L1" s="3"/>
      <c r="N1" s="3"/>
    </row>
    <row r="2" ht="13.5">
      <c r="A2" s="351"/>
    </row>
    <row r="3" spans="1:15" ht="13.5">
      <c r="A3" s="351"/>
      <c r="C3" s="154" t="s">
        <v>0</v>
      </c>
      <c r="D3" s="6" t="s">
        <v>1</v>
      </c>
      <c r="E3" s="63"/>
      <c r="F3" s="6" t="s">
        <v>2</v>
      </c>
      <c r="G3" s="63"/>
      <c r="H3" s="6" t="s">
        <v>143</v>
      </c>
      <c r="I3" s="70"/>
      <c r="J3" s="54" t="s">
        <v>3</v>
      </c>
      <c r="K3" s="63"/>
      <c r="L3" s="6" t="s">
        <v>4</v>
      </c>
      <c r="M3" s="63"/>
      <c r="N3" s="6" t="s">
        <v>5</v>
      </c>
      <c r="O3" s="63"/>
    </row>
    <row r="4" spans="1:17" ht="13.5">
      <c r="A4" s="351"/>
      <c r="C4" s="113"/>
      <c r="D4" s="8" t="s">
        <v>144</v>
      </c>
      <c r="E4" s="64"/>
      <c r="F4" s="8" t="s">
        <v>6</v>
      </c>
      <c r="G4" s="64"/>
      <c r="H4" s="8" t="s">
        <v>6</v>
      </c>
      <c r="I4" s="71"/>
      <c r="J4" s="55" t="s">
        <v>6</v>
      </c>
      <c r="K4" s="64"/>
      <c r="L4" s="8" t="s">
        <v>7</v>
      </c>
      <c r="M4" s="64"/>
      <c r="N4" s="8" t="s">
        <v>7</v>
      </c>
      <c r="O4" s="64"/>
      <c r="Q4" t="s">
        <v>137</v>
      </c>
    </row>
    <row r="5" spans="1:18" ht="13.5">
      <c r="A5" s="351"/>
      <c r="C5" s="113" t="s">
        <v>8</v>
      </c>
      <c r="D5" s="9"/>
      <c r="E5" s="65" t="s">
        <v>9</v>
      </c>
      <c r="F5" s="9"/>
      <c r="G5" s="65" t="s">
        <v>9</v>
      </c>
      <c r="H5" s="34"/>
      <c r="I5" s="72" t="s">
        <v>9</v>
      </c>
      <c r="J5" s="9"/>
      <c r="K5" s="65" t="s">
        <v>9</v>
      </c>
      <c r="L5" s="9"/>
      <c r="M5" s="65" t="s">
        <v>9</v>
      </c>
      <c r="N5" s="9"/>
      <c r="O5" s="65" t="s">
        <v>9</v>
      </c>
      <c r="P5" s="97"/>
      <c r="Q5" s="98" t="s">
        <v>138</v>
      </c>
      <c r="R5" s="99" t="s">
        <v>139</v>
      </c>
    </row>
    <row r="6" spans="1:18" ht="13.5">
      <c r="A6" s="351"/>
      <c r="C6" s="154"/>
      <c r="D6" s="11"/>
      <c r="E6" s="66" t="s">
        <v>90</v>
      </c>
      <c r="F6" s="35" t="s">
        <v>91</v>
      </c>
      <c r="G6" s="69" t="s">
        <v>90</v>
      </c>
      <c r="H6" s="35" t="s">
        <v>92</v>
      </c>
      <c r="I6" s="69" t="s">
        <v>90</v>
      </c>
      <c r="J6" s="35" t="s">
        <v>92</v>
      </c>
      <c r="K6" s="69" t="s">
        <v>90</v>
      </c>
      <c r="L6" s="35" t="s">
        <v>92</v>
      </c>
      <c r="M6" s="69" t="s">
        <v>90</v>
      </c>
      <c r="N6" s="35" t="s">
        <v>92</v>
      </c>
      <c r="O6" s="69" t="s">
        <v>90</v>
      </c>
      <c r="P6" s="95"/>
      <c r="Q6" s="29"/>
      <c r="R6" s="96"/>
    </row>
    <row r="7" spans="1:18" ht="13.5">
      <c r="A7" s="351"/>
      <c r="C7" s="113" t="s">
        <v>145</v>
      </c>
      <c r="D7" s="104">
        <v>1397</v>
      </c>
      <c r="E7" s="105"/>
      <c r="F7" s="106">
        <v>46482</v>
      </c>
      <c r="G7" s="107"/>
      <c r="H7" s="106">
        <v>670.18752</v>
      </c>
      <c r="I7" s="107"/>
      <c r="J7" s="106"/>
      <c r="K7" s="107"/>
      <c r="L7" s="106"/>
      <c r="M7" s="107"/>
      <c r="N7" s="106"/>
      <c r="O7" s="107"/>
      <c r="P7" s="95"/>
      <c r="Q7" s="101">
        <v>670.18752</v>
      </c>
      <c r="R7" s="115">
        <f aca="true" t="shared" si="0" ref="R7:R38">Q7/1000000</f>
        <v>0.0006701875199999999</v>
      </c>
    </row>
    <row r="8" spans="1:18" ht="13.5">
      <c r="A8" s="351"/>
      <c r="C8" s="14">
        <v>21</v>
      </c>
      <c r="D8" s="13">
        <v>3011</v>
      </c>
      <c r="E8" s="109">
        <f aca="true" t="shared" si="1" ref="E8:E37">(D8/D7-1)*100</f>
        <v>115.53328561202578</v>
      </c>
      <c r="F8" s="110">
        <v>103019</v>
      </c>
      <c r="G8" s="111">
        <f aca="true" t="shared" si="2" ref="G8:G38">(F8/F7-1)*100</f>
        <v>121.63202960285702</v>
      </c>
      <c r="H8" s="110">
        <v>2785.492822</v>
      </c>
      <c r="I8" s="111">
        <f aca="true" t="shared" si="3" ref="I8:I37">(H8/H7-1)*100</f>
        <v>315.6288708569208</v>
      </c>
      <c r="J8" s="110"/>
      <c r="K8" s="111"/>
      <c r="L8" s="110"/>
      <c r="M8" s="111"/>
      <c r="N8" s="110"/>
      <c r="O8" s="111"/>
      <c r="P8" s="112"/>
      <c r="Q8" s="101">
        <v>2785.492822</v>
      </c>
      <c r="R8" s="88">
        <f t="shared" si="0"/>
        <v>0.0027854928220000003</v>
      </c>
    </row>
    <row r="9" spans="1:18" ht="13.5">
      <c r="A9" s="351"/>
      <c r="C9" s="14">
        <v>22</v>
      </c>
      <c r="D9" s="13">
        <v>4278</v>
      </c>
      <c r="E9" s="109">
        <f t="shared" si="1"/>
        <v>42.07904350714049</v>
      </c>
      <c r="F9" s="110">
        <v>116329</v>
      </c>
      <c r="G9" s="111">
        <f t="shared" si="2"/>
        <v>12.919946805929005</v>
      </c>
      <c r="H9" s="110">
        <v>2126.225053</v>
      </c>
      <c r="I9" s="111">
        <f t="shared" si="3"/>
        <v>-23.667904070441725</v>
      </c>
      <c r="J9" s="110"/>
      <c r="K9" s="111"/>
      <c r="L9" s="110"/>
      <c r="M9" s="111"/>
      <c r="N9" s="110"/>
      <c r="O9" s="111"/>
      <c r="P9" s="112"/>
      <c r="Q9" s="101">
        <v>2126.225053</v>
      </c>
      <c r="R9" s="88">
        <f t="shared" si="0"/>
        <v>0.002126225053</v>
      </c>
    </row>
    <row r="10" spans="1:18" ht="13.5">
      <c r="A10" s="351"/>
      <c r="C10" s="14">
        <v>23</v>
      </c>
      <c r="D10" s="13">
        <v>4360</v>
      </c>
      <c r="E10" s="109">
        <f t="shared" si="1"/>
        <v>1.9167835437120084</v>
      </c>
      <c r="F10" s="110">
        <v>127850</v>
      </c>
      <c r="G10" s="111">
        <f t="shared" si="2"/>
        <v>9.903807305143175</v>
      </c>
      <c r="H10" s="110">
        <v>27850.392</v>
      </c>
      <c r="I10" s="111">
        <f t="shared" si="3"/>
        <v>1209.8515587851084</v>
      </c>
      <c r="J10" s="110"/>
      <c r="K10" s="111"/>
      <c r="L10" s="110"/>
      <c r="M10" s="111"/>
      <c r="N10" s="110"/>
      <c r="O10" s="111"/>
      <c r="P10" s="112"/>
      <c r="Q10" s="101">
        <v>27850.392</v>
      </c>
      <c r="R10" s="88">
        <f t="shared" si="0"/>
        <v>0.027850391999999998</v>
      </c>
    </row>
    <row r="11" spans="1:18" ht="13.5">
      <c r="A11" s="351"/>
      <c r="C11" s="14">
        <v>24</v>
      </c>
      <c r="D11" s="13">
        <v>4510</v>
      </c>
      <c r="E11" s="109">
        <f t="shared" si="1"/>
        <v>3.4403669724770714</v>
      </c>
      <c r="F11" s="110">
        <v>120249</v>
      </c>
      <c r="G11" s="111">
        <f t="shared" si="2"/>
        <v>-5.94524833789597</v>
      </c>
      <c r="H11" s="110">
        <v>57229.396</v>
      </c>
      <c r="I11" s="111">
        <f t="shared" si="3"/>
        <v>105.48865524047204</v>
      </c>
      <c r="J11" s="110"/>
      <c r="K11" s="111"/>
      <c r="L11" s="110"/>
      <c r="M11" s="111"/>
      <c r="N11" s="110"/>
      <c r="O11" s="111"/>
      <c r="P11" s="112"/>
      <c r="Q11" s="101">
        <v>57229.396</v>
      </c>
      <c r="R11" s="88">
        <f t="shared" si="0"/>
        <v>0.057229396</v>
      </c>
    </row>
    <row r="12" spans="1:18" ht="13.5">
      <c r="A12" s="351"/>
      <c r="C12" s="14" t="s">
        <v>146</v>
      </c>
      <c r="D12" s="13">
        <v>5965</v>
      </c>
      <c r="E12" s="109">
        <f t="shared" si="1"/>
        <v>32.26164079822615</v>
      </c>
      <c r="F12" s="110">
        <v>132514</v>
      </c>
      <c r="G12" s="111">
        <f t="shared" si="2"/>
        <v>10.199669020116598</v>
      </c>
      <c r="H12" s="110">
        <v>84127.574</v>
      </c>
      <c r="I12" s="111">
        <f t="shared" si="3"/>
        <v>47.00063233237686</v>
      </c>
      <c r="J12" s="110"/>
      <c r="K12" s="111"/>
      <c r="L12" s="110"/>
      <c r="M12" s="111"/>
      <c r="N12" s="110"/>
      <c r="O12" s="111"/>
      <c r="P12" s="112"/>
      <c r="Q12" s="101">
        <v>84127.574</v>
      </c>
      <c r="R12" s="88">
        <f t="shared" si="0"/>
        <v>0.084127574</v>
      </c>
    </row>
    <row r="13" spans="1:18" ht="13.5">
      <c r="A13" s="351"/>
      <c r="C13" s="14">
        <v>26</v>
      </c>
      <c r="D13" s="13">
        <v>6290</v>
      </c>
      <c r="E13" s="109">
        <f t="shared" si="1"/>
        <v>5.448449287510471</v>
      </c>
      <c r="F13" s="110">
        <v>147149</v>
      </c>
      <c r="G13" s="111">
        <f t="shared" si="2"/>
        <v>11.044116093393907</v>
      </c>
      <c r="H13" s="110">
        <v>141350.826</v>
      </c>
      <c r="I13" s="111">
        <f t="shared" si="3"/>
        <v>68.0196150669934</v>
      </c>
      <c r="J13" s="110"/>
      <c r="K13" s="111"/>
      <c r="L13" s="110"/>
      <c r="M13" s="111"/>
      <c r="N13" s="110"/>
      <c r="O13" s="111"/>
      <c r="P13" s="112"/>
      <c r="Q13" s="101">
        <v>141350.826</v>
      </c>
      <c r="R13" s="88">
        <f t="shared" si="0"/>
        <v>0.141350826</v>
      </c>
    </row>
    <row r="14" spans="1:18" ht="13.5">
      <c r="A14" s="351"/>
      <c r="C14" s="14">
        <v>27</v>
      </c>
      <c r="D14" s="13">
        <v>6261</v>
      </c>
      <c r="E14" s="109">
        <f t="shared" si="1"/>
        <v>-0.4610492845786962</v>
      </c>
      <c r="F14" s="110">
        <v>153747</v>
      </c>
      <c r="G14" s="111">
        <f t="shared" si="2"/>
        <v>4.483890478358665</v>
      </c>
      <c r="H14" s="110">
        <v>165307.115</v>
      </c>
      <c r="I14" s="111">
        <f t="shared" si="3"/>
        <v>16.948106833135856</v>
      </c>
      <c r="J14" s="110"/>
      <c r="K14" s="111"/>
      <c r="L14" s="110"/>
      <c r="M14" s="111"/>
      <c r="N14" s="110"/>
      <c r="O14" s="111"/>
      <c r="P14" s="112"/>
      <c r="Q14" s="101">
        <v>165307.115</v>
      </c>
      <c r="R14" s="88">
        <f t="shared" si="0"/>
        <v>0.165307115</v>
      </c>
    </row>
    <row r="15" spans="1:18" ht="13.5">
      <c r="A15" s="351"/>
      <c r="C15" s="14">
        <v>28</v>
      </c>
      <c r="D15" s="13">
        <v>6595</v>
      </c>
      <c r="E15" s="109">
        <f t="shared" si="1"/>
        <v>5.334611084491292</v>
      </c>
      <c r="F15" s="110">
        <v>167660</v>
      </c>
      <c r="G15" s="111">
        <f t="shared" si="2"/>
        <v>9.049282262418124</v>
      </c>
      <c r="H15" s="110">
        <v>211496.968</v>
      </c>
      <c r="I15" s="111">
        <f t="shared" si="3"/>
        <v>27.941842067717417</v>
      </c>
      <c r="J15" s="110"/>
      <c r="K15" s="111"/>
      <c r="L15" s="110"/>
      <c r="M15" s="111"/>
      <c r="N15" s="110"/>
      <c r="O15" s="111"/>
      <c r="P15" s="112"/>
      <c r="Q15" s="101">
        <v>211496.968</v>
      </c>
      <c r="R15" s="88">
        <f t="shared" si="0"/>
        <v>0.21149696799999998</v>
      </c>
    </row>
    <row r="16" spans="1:18" ht="13.5">
      <c r="A16" s="351"/>
      <c r="C16" s="14">
        <v>29</v>
      </c>
      <c r="D16" s="13">
        <v>7218</v>
      </c>
      <c r="E16" s="109">
        <f t="shared" si="1"/>
        <v>9.446550416982568</v>
      </c>
      <c r="F16" s="110">
        <v>178013</v>
      </c>
      <c r="G16" s="111">
        <f t="shared" si="2"/>
        <v>6.174997017774064</v>
      </c>
      <c r="H16" s="110">
        <v>236471.719</v>
      </c>
      <c r="I16" s="111">
        <f t="shared" si="3"/>
        <v>11.808562191775728</v>
      </c>
      <c r="J16" s="110"/>
      <c r="K16" s="111"/>
      <c r="L16" s="110"/>
      <c r="M16" s="111"/>
      <c r="N16" s="110"/>
      <c r="O16" s="111"/>
      <c r="P16" s="112"/>
      <c r="Q16" s="101">
        <v>236471.719</v>
      </c>
      <c r="R16" s="88">
        <f t="shared" si="0"/>
        <v>0.23647171900000002</v>
      </c>
    </row>
    <row r="17" spans="1:18" ht="13.5">
      <c r="A17" s="351"/>
      <c r="C17" s="14">
        <v>30</v>
      </c>
      <c r="D17" s="13">
        <v>7217</v>
      </c>
      <c r="E17" s="109">
        <f t="shared" si="1"/>
        <v>-0.013854253255751736</v>
      </c>
      <c r="F17" s="110">
        <v>184952</v>
      </c>
      <c r="G17" s="111">
        <f t="shared" si="2"/>
        <v>3.898029919163215</v>
      </c>
      <c r="H17" s="110">
        <v>252214.447</v>
      </c>
      <c r="I17" s="111">
        <f t="shared" si="3"/>
        <v>6.65734070297006</v>
      </c>
      <c r="J17" s="110"/>
      <c r="K17" s="111"/>
      <c r="L17" s="110"/>
      <c r="M17" s="111"/>
      <c r="N17" s="110"/>
      <c r="O17" s="111"/>
      <c r="P17" s="112"/>
      <c r="Q17" s="101">
        <v>252214.447</v>
      </c>
      <c r="R17" s="88">
        <f t="shared" si="0"/>
        <v>0.252214447</v>
      </c>
    </row>
    <row r="18" spans="1:18" ht="13.5">
      <c r="A18" s="351"/>
      <c r="C18" s="14">
        <v>31</v>
      </c>
      <c r="D18" s="13">
        <v>7577</v>
      </c>
      <c r="E18" s="109">
        <f t="shared" si="1"/>
        <v>4.988222253013719</v>
      </c>
      <c r="F18" s="110">
        <v>204537</v>
      </c>
      <c r="G18" s="111">
        <f t="shared" si="2"/>
        <v>10.58923396340672</v>
      </c>
      <c r="H18" s="110">
        <v>307430.831</v>
      </c>
      <c r="I18" s="111">
        <f t="shared" si="3"/>
        <v>21.89263329550668</v>
      </c>
      <c r="J18" s="110"/>
      <c r="K18" s="111"/>
      <c r="L18" s="110"/>
      <c r="M18" s="111"/>
      <c r="N18" s="110"/>
      <c r="O18" s="111"/>
      <c r="P18" s="112"/>
      <c r="Q18" s="101">
        <v>307430.831</v>
      </c>
      <c r="R18" s="88">
        <f t="shared" si="0"/>
        <v>0.307430831</v>
      </c>
    </row>
    <row r="19" spans="1:18" ht="13.5">
      <c r="A19" s="351"/>
      <c r="C19" s="14">
        <v>32</v>
      </c>
      <c r="D19" s="13">
        <v>8054</v>
      </c>
      <c r="E19" s="109">
        <f t="shared" si="1"/>
        <v>6.2953675597202</v>
      </c>
      <c r="F19" s="110">
        <v>219808</v>
      </c>
      <c r="G19" s="111">
        <f t="shared" si="2"/>
        <v>7.466130822296213</v>
      </c>
      <c r="H19" s="110">
        <v>365013.825</v>
      </c>
      <c r="I19" s="111">
        <f t="shared" si="3"/>
        <v>18.730390121477434</v>
      </c>
      <c r="J19" s="110"/>
      <c r="K19" s="111"/>
      <c r="L19" s="110"/>
      <c r="M19" s="111"/>
      <c r="N19" s="110"/>
      <c r="O19" s="111"/>
      <c r="P19" s="112"/>
      <c r="Q19" s="101">
        <v>365013.825</v>
      </c>
      <c r="R19" s="88">
        <f t="shared" si="0"/>
        <v>0.365013825</v>
      </c>
    </row>
    <row r="20" spans="1:18" ht="13.5">
      <c r="A20" s="351"/>
      <c r="C20" s="14">
        <v>33</v>
      </c>
      <c r="D20" s="13">
        <v>7724</v>
      </c>
      <c r="E20" s="109">
        <f t="shared" si="1"/>
        <v>-4.097342935187487</v>
      </c>
      <c r="F20" s="110">
        <v>221548</v>
      </c>
      <c r="G20" s="111">
        <f t="shared" si="2"/>
        <v>0.7915999417673625</v>
      </c>
      <c r="H20" s="110">
        <v>365770.719</v>
      </c>
      <c r="I20" s="111">
        <f t="shared" si="3"/>
        <v>0.20736036504918065</v>
      </c>
      <c r="J20" s="110"/>
      <c r="K20" s="111"/>
      <c r="L20" s="110"/>
      <c r="M20" s="111"/>
      <c r="N20" s="110"/>
      <c r="O20" s="111"/>
      <c r="P20" s="112"/>
      <c r="Q20" s="101">
        <v>365770.719</v>
      </c>
      <c r="R20" s="88">
        <f t="shared" si="0"/>
        <v>0.36577071899999997</v>
      </c>
    </row>
    <row r="21" spans="1:18" ht="13.5">
      <c r="A21" s="351"/>
      <c r="C21" s="14">
        <v>34</v>
      </c>
      <c r="D21" s="13">
        <v>7942</v>
      </c>
      <c r="E21" s="109">
        <f t="shared" si="1"/>
        <v>2.8223718280683485</v>
      </c>
      <c r="F21" s="110">
        <v>248753</v>
      </c>
      <c r="G21" s="111">
        <f t="shared" si="2"/>
        <v>12.279506021268528</v>
      </c>
      <c r="H21" s="110">
        <v>447116.504</v>
      </c>
      <c r="I21" s="111">
        <f t="shared" si="3"/>
        <v>22.239556305216457</v>
      </c>
      <c r="J21" s="110"/>
      <c r="K21" s="111"/>
      <c r="L21" s="110"/>
      <c r="M21" s="111"/>
      <c r="N21" s="110"/>
      <c r="O21" s="111"/>
      <c r="P21" s="112"/>
      <c r="Q21" s="101">
        <v>447116.504</v>
      </c>
      <c r="R21" s="88">
        <f t="shared" si="0"/>
        <v>0.447116504</v>
      </c>
    </row>
    <row r="22" spans="1:18" ht="13.5">
      <c r="A22" s="351"/>
      <c r="C22" s="14">
        <v>35</v>
      </c>
      <c r="D22" s="13">
        <v>9157</v>
      </c>
      <c r="E22" s="109">
        <f t="shared" si="1"/>
        <v>15.298413497859475</v>
      </c>
      <c r="F22" s="110">
        <v>286751</v>
      </c>
      <c r="G22" s="111">
        <f t="shared" si="2"/>
        <v>15.275393663594006</v>
      </c>
      <c r="H22" s="110">
        <v>599230.3</v>
      </c>
      <c r="I22" s="111">
        <f t="shared" si="3"/>
        <v>34.02106489900449</v>
      </c>
      <c r="J22" s="110"/>
      <c r="K22" s="111"/>
      <c r="L22" s="110"/>
      <c r="M22" s="111"/>
      <c r="N22" s="110"/>
      <c r="O22" s="111"/>
      <c r="P22" s="112"/>
      <c r="Q22" s="101">
        <v>599230.3</v>
      </c>
      <c r="R22" s="88">
        <f t="shared" si="0"/>
        <v>0.5992303</v>
      </c>
    </row>
    <row r="23" spans="1:18" ht="13.5">
      <c r="A23" s="351"/>
      <c r="C23" s="14">
        <v>36</v>
      </c>
      <c r="D23" s="13">
        <v>9227</v>
      </c>
      <c r="E23" s="109">
        <f t="shared" si="1"/>
        <v>0.7644425030031599</v>
      </c>
      <c r="F23" s="110">
        <v>307682</v>
      </c>
      <c r="G23" s="111">
        <f t="shared" si="2"/>
        <v>7.299364256794227</v>
      </c>
      <c r="H23" s="110">
        <v>713848.5</v>
      </c>
      <c r="I23" s="111">
        <f t="shared" si="3"/>
        <v>19.127570818765328</v>
      </c>
      <c r="J23" s="110"/>
      <c r="K23" s="111"/>
      <c r="L23" s="110"/>
      <c r="M23" s="111"/>
      <c r="N23" s="110"/>
      <c r="O23" s="111"/>
      <c r="P23" s="112"/>
      <c r="Q23" s="101">
        <v>713848.5</v>
      </c>
      <c r="R23" s="88">
        <f t="shared" si="0"/>
        <v>0.7138485</v>
      </c>
    </row>
    <row r="24" spans="1:18" ht="13.5">
      <c r="A24" s="351"/>
      <c r="C24" s="14">
        <v>37</v>
      </c>
      <c r="D24" s="13">
        <v>9371</v>
      </c>
      <c r="E24" s="109">
        <f t="shared" si="1"/>
        <v>1.5606372602145813</v>
      </c>
      <c r="F24" s="110">
        <v>316445</v>
      </c>
      <c r="G24" s="111">
        <f t="shared" si="2"/>
        <v>2.8480704103587495</v>
      </c>
      <c r="H24" s="110">
        <v>781870.9</v>
      </c>
      <c r="I24" s="111">
        <f t="shared" si="3"/>
        <v>9.528968681730099</v>
      </c>
      <c r="J24" s="110"/>
      <c r="K24" s="111"/>
      <c r="L24" s="110"/>
      <c r="M24" s="111"/>
      <c r="N24" s="110"/>
      <c r="O24" s="111"/>
      <c r="P24" s="112"/>
      <c r="Q24" s="101">
        <v>781870.9</v>
      </c>
      <c r="R24" s="88">
        <f t="shared" si="0"/>
        <v>0.7818709</v>
      </c>
    </row>
    <row r="25" spans="1:18" ht="13.5">
      <c r="A25" s="351"/>
      <c r="C25" s="14">
        <v>38</v>
      </c>
      <c r="D25" s="13">
        <v>12823</v>
      </c>
      <c r="E25" s="109">
        <f t="shared" si="1"/>
        <v>36.83705047486927</v>
      </c>
      <c r="F25" s="110">
        <v>344991</v>
      </c>
      <c r="G25" s="111">
        <f t="shared" si="2"/>
        <v>9.020840904422567</v>
      </c>
      <c r="H25" s="110">
        <v>897746.59</v>
      </c>
      <c r="I25" s="111">
        <f t="shared" si="3"/>
        <v>14.820309849106806</v>
      </c>
      <c r="J25" s="110"/>
      <c r="K25" s="111"/>
      <c r="L25" s="110"/>
      <c r="M25" s="111"/>
      <c r="N25" s="110"/>
      <c r="O25" s="111"/>
      <c r="P25" s="112"/>
      <c r="Q25" s="101">
        <v>897746.59</v>
      </c>
      <c r="R25" s="88">
        <f t="shared" si="0"/>
        <v>0.89774659</v>
      </c>
    </row>
    <row r="26" spans="1:18" ht="13.5">
      <c r="A26" s="351"/>
      <c r="C26" s="14">
        <v>39</v>
      </c>
      <c r="D26" s="13">
        <v>12909</v>
      </c>
      <c r="E26" s="109">
        <f t="shared" si="1"/>
        <v>0.6706698900413421</v>
      </c>
      <c r="F26" s="110">
        <v>359055</v>
      </c>
      <c r="G26" s="111">
        <f t="shared" si="2"/>
        <v>4.0766280859500625</v>
      </c>
      <c r="H26" s="110">
        <v>1036872.9</v>
      </c>
      <c r="I26" s="111">
        <f t="shared" si="3"/>
        <v>15.497280808384929</v>
      </c>
      <c r="J26" s="110"/>
      <c r="K26" s="111"/>
      <c r="L26" s="110"/>
      <c r="M26" s="111"/>
      <c r="N26" s="110"/>
      <c r="O26" s="111"/>
      <c r="P26" s="112"/>
      <c r="Q26" s="101">
        <v>1036872.9</v>
      </c>
      <c r="R26" s="88">
        <f t="shared" si="0"/>
        <v>1.0368729</v>
      </c>
    </row>
    <row r="27" spans="1:18" ht="13.5">
      <c r="A27" s="351"/>
      <c r="C27" s="14">
        <v>40</v>
      </c>
      <c r="D27" s="13">
        <v>13230</v>
      </c>
      <c r="E27" s="109">
        <f t="shared" si="1"/>
        <v>2.486637229839639</v>
      </c>
      <c r="F27" s="110">
        <v>360586</v>
      </c>
      <c r="G27" s="111">
        <f t="shared" si="2"/>
        <v>0.4263970700867592</v>
      </c>
      <c r="H27" s="110">
        <v>1126035.5</v>
      </c>
      <c r="I27" s="111">
        <f t="shared" si="3"/>
        <v>8.599183178574732</v>
      </c>
      <c r="J27" s="110"/>
      <c r="K27" s="111"/>
      <c r="L27" s="110"/>
      <c r="M27" s="111"/>
      <c r="N27" s="110"/>
      <c r="O27" s="111"/>
      <c r="P27" s="112"/>
      <c r="Q27" s="101">
        <v>1126035.5</v>
      </c>
      <c r="R27" s="88">
        <f t="shared" si="0"/>
        <v>1.1260355</v>
      </c>
    </row>
    <row r="28" spans="1:18" ht="13.5">
      <c r="A28" s="351"/>
      <c r="C28" s="14">
        <v>41</v>
      </c>
      <c r="D28" s="13">
        <v>13887</v>
      </c>
      <c r="E28" s="109">
        <f t="shared" si="1"/>
        <v>4.965986394557831</v>
      </c>
      <c r="F28" s="110">
        <v>372594</v>
      </c>
      <c r="G28" s="111">
        <f t="shared" si="2"/>
        <v>3.330134836072385</v>
      </c>
      <c r="H28" s="110">
        <v>1305023.2</v>
      </c>
      <c r="I28" s="111">
        <f t="shared" si="3"/>
        <v>15.895386957160751</v>
      </c>
      <c r="J28" s="110"/>
      <c r="K28" s="111"/>
      <c r="L28" s="110"/>
      <c r="M28" s="111"/>
      <c r="N28" s="110"/>
      <c r="O28" s="111"/>
      <c r="P28" s="112"/>
      <c r="Q28" s="101">
        <v>1305023.2</v>
      </c>
      <c r="R28" s="88">
        <f t="shared" si="0"/>
        <v>1.3050232</v>
      </c>
    </row>
    <row r="29" spans="1:18" ht="13.5">
      <c r="A29" s="351"/>
      <c r="C29" s="14">
        <v>42</v>
      </c>
      <c r="D29" s="13">
        <v>14096</v>
      </c>
      <c r="E29" s="109">
        <f t="shared" si="1"/>
        <v>1.505004680636568</v>
      </c>
      <c r="F29" s="110">
        <v>384170</v>
      </c>
      <c r="G29" s="111">
        <f t="shared" si="2"/>
        <v>3.106866991953705</v>
      </c>
      <c r="H29" s="110">
        <v>1528047.4</v>
      </c>
      <c r="I29" s="111">
        <f t="shared" si="3"/>
        <v>17.0896731950819</v>
      </c>
      <c r="J29" s="110"/>
      <c r="K29" s="111"/>
      <c r="L29" s="110"/>
      <c r="M29" s="111"/>
      <c r="N29" s="110"/>
      <c r="O29" s="111"/>
      <c r="P29" s="112"/>
      <c r="Q29" s="101">
        <v>1528047.4</v>
      </c>
      <c r="R29" s="88">
        <f t="shared" si="0"/>
        <v>1.5280474</v>
      </c>
    </row>
    <row r="30" spans="1:18" ht="13.5">
      <c r="A30" s="351"/>
      <c r="C30" s="14">
        <v>43</v>
      </c>
      <c r="D30" s="13">
        <v>14307</v>
      </c>
      <c r="E30" s="109">
        <f t="shared" si="1"/>
        <v>1.4968785471055623</v>
      </c>
      <c r="F30" s="110">
        <v>397739</v>
      </c>
      <c r="G30" s="111">
        <f t="shared" si="2"/>
        <v>3.532030090845195</v>
      </c>
      <c r="H30" s="110">
        <v>1840920.7</v>
      </c>
      <c r="I30" s="111">
        <f t="shared" si="3"/>
        <v>20.475366143746587</v>
      </c>
      <c r="J30" s="110"/>
      <c r="K30" s="111"/>
      <c r="L30" s="110"/>
      <c r="M30" s="111"/>
      <c r="N30" s="110"/>
      <c r="O30" s="111"/>
      <c r="P30" s="112"/>
      <c r="Q30" s="101">
        <v>1840920.7</v>
      </c>
      <c r="R30" s="88">
        <f t="shared" si="0"/>
        <v>1.8409206999999999</v>
      </c>
    </row>
    <row r="31" spans="1:18" ht="13.5">
      <c r="A31" s="351"/>
      <c r="C31" s="14">
        <v>44</v>
      </c>
      <c r="D31" s="13">
        <v>15131</v>
      </c>
      <c r="E31" s="109">
        <f t="shared" si="1"/>
        <v>5.7594184664849335</v>
      </c>
      <c r="F31" s="110">
        <v>421683</v>
      </c>
      <c r="G31" s="111">
        <f t="shared" si="2"/>
        <v>6.0200282094539315</v>
      </c>
      <c r="H31" s="110">
        <v>2283691.9</v>
      </c>
      <c r="I31" s="111">
        <f t="shared" si="3"/>
        <v>24.051617215233655</v>
      </c>
      <c r="J31" s="110"/>
      <c r="K31" s="111"/>
      <c r="L31" s="110"/>
      <c r="M31" s="111"/>
      <c r="N31" s="110"/>
      <c r="O31" s="111"/>
      <c r="P31" s="112"/>
      <c r="Q31" s="101">
        <v>2283691.9</v>
      </c>
      <c r="R31" s="88">
        <f t="shared" si="0"/>
        <v>2.2836919</v>
      </c>
    </row>
    <row r="32" spans="1:18" ht="13.5">
      <c r="A32" s="351"/>
      <c r="C32" s="14">
        <v>45</v>
      </c>
      <c r="D32" s="13">
        <v>15334</v>
      </c>
      <c r="E32" s="109">
        <f t="shared" si="1"/>
        <v>1.3416165488070897</v>
      </c>
      <c r="F32" s="110">
        <v>435344</v>
      </c>
      <c r="G32" s="111">
        <f t="shared" si="2"/>
        <v>3.2396373579205218</v>
      </c>
      <c r="H32" s="110">
        <v>2703716.6</v>
      </c>
      <c r="I32" s="111">
        <f t="shared" si="3"/>
        <v>18.392354064924433</v>
      </c>
      <c r="J32" s="110"/>
      <c r="K32" s="111"/>
      <c r="L32" s="110"/>
      <c r="M32" s="111"/>
      <c r="N32" s="110"/>
      <c r="O32" s="111"/>
      <c r="P32" s="112"/>
      <c r="Q32" s="101">
        <v>2703716.6</v>
      </c>
      <c r="R32" s="88">
        <f t="shared" si="0"/>
        <v>2.7037166</v>
      </c>
    </row>
    <row r="33" spans="1:18" ht="13.5">
      <c r="A33" s="351"/>
      <c r="C33" s="14">
        <v>46</v>
      </c>
      <c r="D33" s="13">
        <v>15279</v>
      </c>
      <c r="E33" s="109">
        <f t="shared" si="1"/>
        <v>-0.35868005738880493</v>
      </c>
      <c r="F33" s="110">
        <v>431917</v>
      </c>
      <c r="G33" s="111">
        <f t="shared" si="2"/>
        <v>-0.7871935756551096</v>
      </c>
      <c r="H33" s="110">
        <v>3006449.2</v>
      </c>
      <c r="I33" s="111">
        <f t="shared" si="3"/>
        <v>11.196905770375487</v>
      </c>
      <c r="J33" s="110"/>
      <c r="K33" s="111"/>
      <c r="L33" s="110"/>
      <c r="M33" s="111"/>
      <c r="N33" s="110"/>
      <c r="O33" s="111"/>
      <c r="P33" s="112"/>
      <c r="Q33" s="101">
        <v>3006449.2</v>
      </c>
      <c r="R33" s="88">
        <f t="shared" si="0"/>
        <v>3.0064492</v>
      </c>
    </row>
    <row r="34" spans="1:18" ht="13.5">
      <c r="A34" s="351"/>
      <c r="C34" s="14">
        <v>47</v>
      </c>
      <c r="D34" s="13">
        <v>16869</v>
      </c>
      <c r="E34" s="109">
        <f t="shared" si="1"/>
        <v>10.406440212055767</v>
      </c>
      <c r="F34" s="110">
        <v>451844</v>
      </c>
      <c r="G34" s="111">
        <f t="shared" si="2"/>
        <v>4.613617894178734</v>
      </c>
      <c r="H34" s="110">
        <v>3368372.6</v>
      </c>
      <c r="I34" s="111">
        <f>(H34/H33-1)*100</f>
        <v>12.038234339698795</v>
      </c>
      <c r="J34" s="110"/>
      <c r="K34" s="111"/>
      <c r="L34" s="110"/>
      <c r="M34" s="111"/>
      <c r="N34" s="110"/>
      <c r="O34" s="111"/>
      <c r="P34" s="112"/>
      <c r="Q34" s="101">
        <v>3368372.6</v>
      </c>
      <c r="R34" s="88">
        <f t="shared" si="0"/>
        <v>3.3683726000000003</v>
      </c>
    </row>
    <row r="35" spans="1:18" ht="13.5">
      <c r="A35" s="351"/>
      <c r="C35" s="14">
        <v>48</v>
      </c>
      <c r="D35" s="13">
        <v>17316</v>
      </c>
      <c r="E35" s="109">
        <f t="shared" si="1"/>
        <v>2.6498310510403744</v>
      </c>
      <c r="F35" s="110">
        <v>462691</v>
      </c>
      <c r="G35" s="111">
        <f t="shared" si="2"/>
        <v>2.40060728924143</v>
      </c>
      <c r="H35" s="110">
        <v>4313776.5</v>
      </c>
      <c r="I35" s="111">
        <f t="shared" si="3"/>
        <v>28.067082008682775</v>
      </c>
      <c r="J35" s="110"/>
      <c r="K35" s="111"/>
      <c r="L35" s="110"/>
      <c r="M35" s="111"/>
      <c r="N35" s="110"/>
      <c r="O35" s="111"/>
      <c r="P35" s="112"/>
      <c r="Q35" s="101">
        <v>4313776.5</v>
      </c>
      <c r="R35" s="88">
        <f t="shared" si="0"/>
        <v>4.3137765</v>
      </c>
    </row>
    <row r="36" spans="1:18" ht="13.5">
      <c r="A36" s="351"/>
      <c r="C36" s="14">
        <v>49</v>
      </c>
      <c r="D36" s="13">
        <v>16849</v>
      </c>
      <c r="E36" s="109">
        <f t="shared" si="1"/>
        <v>-2.696927696927698</v>
      </c>
      <c r="F36" s="110">
        <v>455280</v>
      </c>
      <c r="G36" s="111">
        <f t="shared" si="2"/>
        <v>-1.6017169125831288</v>
      </c>
      <c r="H36" s="110">
        <v>5281154.7</v>
      </c>
      <c r="I36" s="111">
        <f t="shared" si="3"/>
        <v>22.425320366041213</v>
      </c>
      <c r="J36" s="110"/>
      <c r="K36" s="111"/>
      <c r="L36" s="110"/>
      <c r="M36" s="111"/>
      <c r="N36" s="110"/>
      <c r="O36" s="111"/>
      <c r="P36" s="112"/>
      <c r="Q36" s="101">
        <v>5281154.7</v>
      </c>
      <c r="R36" s="88">
        <f t="shared" si="0"/>
        <v>5.2811547</v>
      </c>
    </row>
    <row r="37" spans="1:18" ht="13.5">
      <c r="A37" s="351"/>
      <c r="C37" s="14">
        <v>50</v>
      </c>
      <c r="D37" s="13">
        <v>17549</v>
      </c>
      <c r="E37" s="109">
        <f t="shared" si="1"/>
        <v>4.154549231408389</v>
      </c>
      <c r="F37" s="110">
        <v>446165</v>
      </c>
      <c r="G37" s="111">
        <f t="shared" si="2"/>
        <v>-2.0020646635037775</v>
      </c>
      <c r="H37" s="110">
        <v>5162972.6</v>
      </c>
      <c r="I37" s="111">
        <f t="shared" si="3"/>
        <v>-2.2378079551428454</v>
      </c>
      <c r="J37" s="110"/>
      <c r="K37" s="111"/>
      <c r="L37" s="110"/>
      <c r="M37" s="111"/>
      <c r="N37" s="110"/>
      <c r="O37" s="111"/>
      <c r="P37" s="112"/>
      <c r="Q37" s="101">
        <v>5162972.6</v>
      </c>
      <c r="R37" s="88">
        <f t="shared" si="0"/>
        <v>5.1629726</v>
      </c>
    </row>
    <row r="38" spans="1:18" ht="13.5">
      <c r="A38" s="351"/>
      <c r="C38" s="14">
        <v>51</v>
      </c>
      <c r="D38" s="13">
        <v>17350</v>
      </c>
      <c r="E38" s="109">
        <f>(D38/D37-1)*100</f>
        <v>-1.1339677474499932</v>
      </c>
      <c r="F38" s="110">
        <v>443555</v>
      </c>
      <c r="G38" s="111">
        <f t="shared" si="2"/>
        <v>-0.5849853753656209</v>
      </c>
      <c r="H38" s="110">
        <v>5855335</v>
      </c>
      <c r="I38" s="111">
        <f>(H38/H37-1)*100</f>
        <v>13.410150578757673</v>
      </c>
      <c r="J38" s="110"/>
      <c r="K38" s="111"/>
      <c r="L38" s="110"/>
      <c r="M38" s="111"/>
      <c r="N38" s="110"/>
      <c r="O38" s="111"/>
      <c r="P38" s="112"/>
      <c r="Q38" s="101">
        <v>5855335</v>
      </c>
      <c r="R38" s="114">
        <f t="shared" si="0"/>
        <v>5.855335</v>
      </c>
    </row>
    <row r="39" spans="1:18" ht="13.5">
      <c r="A39" s="351"/>
      <c r="C39" s="34">
        <v>52</v>
      </c>
      <c r="D39" s="12">
        <v>17076</v>
      </c>
      <c r="E39" s="67">
        <v>-1.6</v>
      </c>
      <c r="F39" s="12">
        <v>438244</v>
      </c>
      <c r="G39" s="67">
        <v>-1.2</v>
      </c>
      <c r="H39" s="12">
        <v>6656657</v>
      </c>
      <c r="I39" s="67">
        <v>13.7</v>
      </c>
      <c r="J39" s="12">
        <v>2418455</v>
      </c>
      <c r="K39" s="67">
        <v>13.8</v>
      </c>
      <c r="L39" s="12">
        <v>1865701</v>
      </c>
      <c r="M39" s="67">
        <v>18.5</v>
      </c>
      <c r="N39" s="12">
        <v>228378</v>
      </c>
      <c r="O39" s="67">
        <v>0.8</v>
      </c>
      <c r="P39" s="100" t="s">
        <v>136</v>
      </c>
      <c r="Q39" s="101">
        <v>6656657</v>
      </c>
      <c r="R39" s="108">
        <f aca="true" t="shared" si="4" ref="R39:R66">Q39/1000000</f>
        <v>6.656657</v>
      </c>
    </row>
    <row r="40" spans="1:18" ht="13.5">
      <c r="A40" s="351"/>
      <c r="C40" s="14">
        <v>53</v>
      </c>
      <c r="D40" s="13">
        <v>17979</v>
      </c>
      <c r="E40" s="68">
        <v>5.3</v>
      </c>
      <c r="F40" s="13">
        <v>442477</v>
      </c>
      <c r="G40" s="68">
        <v>1</v>
      </c>
      <c r="H40" s="13">
        <v>7130590</v>
      </c>
      <c r="I40" s="68">
        <v>7.1</v>
      </c>
      <c r="J40" s="13">
        <v>2710759</v>
      </c>
      <c r="K40" s="68">
        <v>12.1</v>
      </c>
      <c r="L40" s="13">
        <v>1992620</v>
      </c>
      <c r="M40" s="68">
        <v>6.8</v>
      </c>
      <c r="N40" s="13">
        <v>221068</v>
      </c>
      <c r="O40" s="68">
        <v>-3.2</v>
      </c>
      <c r="P40" s="102">
        <v>53</v>
      </c>
      <c r="Q40" s="103">
        <v>7130590</v>
      </c>
      <c r="R40" s="94">
        <f t="shared" si="4"/>
        <v>7.13059</v>
      </c>
    </row>
    <row r="41" spans="1:18" ht="13.5">
      <c r="A41" s="351"/>
      <c r="C41" s="14">
        <v>54</v>
      </c>
      <c r="D41" s="13">
        <v>18003</v>
      </c>
      <c r="E41" s="68">
        <v>0.1</v>
      </c>
      <c r="F41" s="13">
        <v>448946</v>
      </c>
      <c r="G41" s="68">
        <v>1.5</v>
      </c>
      <c r="H41" s="13">
        <v>7946307</v>
      </c>
      <c r="I41" s="68">
        <v>11.4</v>
      </c>
      <c r="J41" s="13">
        <v>3023812</v>
      </c>
      <c r="K41" s="68">
        <v>11.5</v>
      </c>
      <c r="L41" s="13">
        <v>2304520</v>
      </c>
      <c r="M41" s="68">
        <v>15.7</v>
      </c>
      <c r="N41" s="13">
        <v>292535</v>
      </c>
      <c r="O41" s="68">
        <v>32.3</v>
      </c>
      <c r="P41" s="102">
        <v>54</v>
      </c>
      <c r="Q41" s="103">
        <v>7946307</v>
      </c>
      <c r="R41" s="94">
        <f t="shared" si="4"/>
        <v>7.946307</v>
      </c>
    </row>
    <row r="42" spans="1:18" ht="13.5">
      <c r="A42" s="351"/>
      <c r="C42" s="14">
        <v>55</v>
      </c>
      <c r="D42" s="13">
        <v>18189</v>
      </c>
      <c r="E42" s="68">
        <v>1</v>
      </c>
      <c r="F42" s="13">
        <v>458132</v>
      </c>
      <c r="G42" s="68">
        <v>2</v>
      </c>
      <c r="H42" s="13">
        <v>9390048</v>
      </c>
      <c r="I42" s="68">
        <v>18.2</v>
      </c>
      <c r="J42" s="13">
        <v>3185710</v>
      </c>
      <c r="K42" s="68">
        <v>5.4</v>
      </c>
      <c r="L42" s="13">
        <v>2431549</v>
      </c>
      <c r="M42" s="68">
        <v>5.5</v>
      </c>
      <c r="N42" s="13">
        <v>377031</v>
      </c>
      <c r="O42" s="68">
        <v>28.9</v>
      </c>
      <c r="P42" s="102">
        <v>55</v>
      </c>
      <c r="Q42" s="103">
        <v>9390048</v>
      </c>
      <c r="R42" s="94">
        <f t="shared" si="4"/>
        <v>9.390048</v>
      </c>
    </row>
    <row r="43" spans="1:18" ht="13.5">
      <c r="A43" s="351"/>
      <c r="C43" s="14">
        <v>56</v>
      </c>
      <c r="D43" s="13">
        <v>18459</v>
      </c>
      <c r="E43" s="68">
        <v>1.5</v>
      </c>
      <c r="F43" s="13">
        <v>474307</v>
      </c>
      <c r="G43" s="68">
        <v>3.5</v>
      </c>
      <c r="H43" s="13">
        <v>10183848</v>
      </c>
      <c r="I43" s="68">
        <v>8.5</v>
      </c>
      <c r="J43" s="13">
        <v>3597280</v>
      </c>
      <c r="K43" s="68">
        <v>12.9</v>
      </c>
      <c r="L43" s="13">
        <v>2710468</v>
      </c>
      <c r="M43" s="68">
        <v>11.5</v>
      </c>
      <c r="N43" s="13">
        <v>418289</v>
      </c>
      <c r="O43" s="68">
        <v>10.9</v>
      </c>
      <c r="P43" s="102">
        <v>56</v>
      </c>
      <c r="Q43" s="103">
        <v>10183848</v>
      </c>
      <c r="R43" s="94">
        <f t="shared" si="4"/>
        <v>10.183848</v>
      </c>
    </row>
    <row r="44" spans="1:18" ht="13.5">
      <c r="A44" s="351"/>
      <c r="C44" s="14">
        <v>57</v>
      </c>
      <c r="D44" s="13">
        <v>18414</v>
      </c>
      <c r="E44" s="68">
        <v>-0.2</v>
      </c>
      <c r="F44" s="13">
        <v>476889</v>
      </c>
      <c r="G44" s="68">
        <v>0.5</v>
      </c>
      <c r="H44" s="13">
        <v>10502033</v>
      </c>
      <c r="I44" s="68">
        <v>3.1</v>
      </c>
      <c r="J44" s="13">
        <v>3753271</v>
      </c>
      <c r="K44" s="68">
        <v>4.3</v>
      </c>
      <c r="L44" s="13">
        <v>2858235</v>
      </c>
      <c r="M44" s="68">
        <v>5.5</v>
      </c>
      <c r="N44" s="13">
        <v>450976</v>
      </c>
      <c r="O44" s="68">
        <v>7.8</v>
      </c>
      <c r="P44" s="102">
        <v>57</v>
      </c>
      <c r="Q44" s="103">
        <v>10502033</v>
      </c>
      <c r="R44" s="94">
        <f t="shared" si="4"/>
        <v>10.502033</v>
      </c>
    </row>
    <row r="45" spans="1:18" ht="13.5">
      <c r="A45" s="351"/>
      <c r="C45" s="14">
        <v>58</v>
      </c>
      <c r="D45" s="13">
        <v>19216</v>
      </c>
      <c r="E45" s="68">
        <v>4.4</v>
      </c>
      <c r="F45" s="13">
        <v>482500</v>
      </c>
      <c r="G45" s="68">
        <v>1.2</v>
      </c>
      <c r="H45" s="13">
        <v>10820409</v>
      </c>
      <c r="I45" s="68">
        <v>3</v>
      </c>
      <c r="J45" s="13">
        <v>4034023</v>
      </c>
      <c r="K45" s="68">
        <v>7.5</v>
      </c>
      <c r="L45" s="13">
        <v>3047668</v>
      </c>
      <c r="M45" s="68">
        <v>6.6</v>
      </c>
      <c r="N45" s="13">
        <v>489033</v>
      </c>
      <c r="O45" s="68">
        <v>8.4</v>
      </c>
      <c r="P45" s="102">
        <v>58</v>
      </c>
      <c r="Q45" s="103">
        <v>10820409</v>
      </c>
      <c r="R45" s="94">
        <f t="shared" si="4"/>
        <v>10.820409</v>
      </c>
    </row>
    <row r="46" spans="1:18" ht="13.5">
      <c r="A46" s="351"/>
      <c r="C46" s="14">
        <v>59</v>
      </c>
      <c r="D46" s="13">
        <v>18381</v>
      </c>
      <c r="E46" s="68">
        <v>-4.3</v>
      </c>
      <c r="F46" s="13">
        <v>485927</v>
      </c>
      <c r="G46" s="68">
        <v>0.7</v>
      </c>
      <c r="H46" s="13">
        <v>11552221</v>
      </c>
      <c r="I46" s="68">
        <v>6.8</v>
      </c>
      <c r="J46" s="13">
        <v>4256951</v>
      </c>
      <c r="K46" s="68">
        <v>5.5</v>
      </c>
      <c r="L46" s="13">
        <v>3345722</v>
      </c>
      <c r="M46" s="68">
        <v>9.8</v>
      </c>
      <c r="N46" s="13">
        <v>444735</v>
      </c>
      <c r="O46" s="68">
        <v>-9.1</v>
      </c>
      <c r="P46" s="102">
        <v>59</v>
      </c>
      <c r="Q46" s="103">
        <v>11552221</v>
      </c>
      <c r="R46" s="94">
        <f t="shared" si="4"/>
        <v>11.552221</v>
      </c>
    </row>
    <row r="47" spans="1:18" ht="13.5">
      <c r="A47" s="351"/>
      <c r="C47" s="14">
        <v>60</v>
      </c>
      <c r="D47" s="13">
        <v>19166</v>
      </c>
      <c r="E47" s="68">
        <v>4.3</v>
      </c>
      <c r="F47" s="13">
        <v>496339</v>
      </c>
      <c r="G47" s="68">
        <v>2.1</v>
      </c>
      <c r="H47" s="13">
        <v>12504541</v>
      </c>
      <c r="I47" s="68">
        <v>8.2</v>
      </c>
      <c r="J47" s="13">
        <v>4536780</v>
      </c>
      <c r="K47" s="68">
        <v>6.6</v>
      </c>
      <c r="L47" s="13">
        <v>3500328</v>
      </c>
      <c r="M47" s="68">
        <v>4.6</v>
      </c>
      <c r="N47" s="13">
        <v>592100</v>
      </c>
      <c r="O47" s="68">
        <v>33.1</v>
      </c>
      <c r="P47" s="102">
        <v>60</v>
      </c>
      <c r="Q47" s="103">
        <v>12504541</v>
      </c>
      <c r="R47" s="94">
        <f t="shared" si="4"/>
        <v>12.504541</v>
      </c>
    </row>
    <row r="48" spans="1:18" ht="13.5">
      <c r="A48" s="351"/>
      <c r="C48" s="14">
        <v>61</v>
      </c>
      <c r="D48" s="13">
        <v>19120</v>
      </c>
      <c r="E48" s="68">
        <v>-0.2</v>
      </c>
      <c r="F48" s="13">
        <v>501919</v>
      </c>
      <c r="G48" s="68">
        <v>1.1</v>
      </c>
      <c r="H48" s="13">
        <v>12722321</v>
      </c>
      <c r="I48" s="68">
        <v>1.7</v>
      </c>
      <c r="J48" s="13">
        <v>4840172</v>
      </c>
      <c r="K48" s="68">
        <v>6.7</v>
      </c>
      <c r="L48" s="13">
        <v>3558020</v>
      </c>
      <c r="M48" s="68">
        <v>1.6</v>
      </c>
      <c r="N48" s="13">
        <v>549690</v>
      </c>
      <c r="O48" s="68">
        <v>-7.2</v>
      </c>
      <c r="P48" s="102">
        <v>61</v>
      </c>
      <c r="Q48" s="103">
        <v>12722321</v>
      </c>
      <c r="R48" s="94">
        <f t="shared" si="4"/>
        <v>12.722321</v>
      </c>
    </row>
    <row r="49" spans="1:18" ht="13.5">
      <c r="A49" s="351"/>
      <c r="C49" s="14">
        <v>62</v>
      </c>
      <c r="D49" s="13">
        <v>18434</v>
      </c>
      <c r="E49" s="68">
        <v>-3.6</v>
      </c>
      <c r="F49" s="13">
        <v>499413</v>
      </c>
      <c r="G49" s="68">
        <v>-0.5</v>
      </c>
      <c r="H49" s="13">
        <v>12864065</v>
      </c>
      <c r="I49" s="68">
        <v>1.1</v>
      </c>
      <c r="J49" s="13">
        <v>5041653</v>
      </c>
      <c r="K49" s="68">
        <v>4.2</v>
      </c>
      <c r="L49" s="13">
        <v>3809230</v>
      </c>
      <c r="M49" s="68">
        <v>7.1</v>
      </c>
      <c r="N49" s="13">
        <v>521570</v>
      </c>
      <c r="O49" s="68">
        <v>-5.1</v>
      </c>
      <c r="P49" s="102">
        <v>62</v>
      </c>
      <c r="Q49" s="103">
        <v>12864065</v>
      </c>
      <c r="R49" s="94">
        <f t="shared" si="4"/>
        <v>12.864065</v>
      </c>
    </row>
    <row r="50" spans="1:18" ht="13.5">
      <c r="A50" s="351"/>
      <c r="C50" s="14">
        <v>63</v>
      </c>
      <c r="D50" s="13">
        <v>19372</v>
      </c>
      <c r="E50" s="68">
        <v>5.1</v>
      </c>
      <c r="F50" s="13">
        <v>511203</v>
      </c>
      <c r="G50" s="68">
        <v>2.4</v>
      </c>
      <c r="H50" s="13">
        <v>13930102</v>
      </c>
      <c r="I50" s="68">
        <v>8.3</v>
      </c>
      <c r="J50" s="13">
        <v>5543396</v>
      </c>
      <c r="K50" s="68">
        <v>10</v>
      </c>
      <c r="L50" s="13">
        <v>4230795</v>
      </c>
      <c r="M50" s="68">
        <v>11.1</v>
      </c>
      <c r="N50" s="13">
        <v>629843</v>
      </c>
      <c r="O50" s="68">
        <v>20.8</v>
      </c>
      <c r="P50" s="102">
        <v>63</v>
      </c>
      <c r="Q50" s="103">
        <v>13930102</v>
      </c>
      <c r="R50" s="94">
        <f t="shared" si="4"/>
        <v>13.930102</v>
      </c>
    </row>
    <row r="51" spans="1:18" ht="13.5">
      <c r="A51" s="351"/>
      <c r="C51" s="14" t="s">
        <v>117</v>
      </c>
      <c r="D51" s="13">
        <v>18635</v>
      </c>
      <c r="E51" s="68">
        <v>-3.8</v>
      </c>
      <c r="F51" s="13">
        <v>514060</v>
      </c>
      <c r="G51" s="68">
        <v>0.6</v>
      </c>
      <c r="H51" s="13">
        <v>15202701</v>
      </c>
      <c r="I51" s="68">
        <v>9.1</v>
      </c>
      <c r="J51" s="13">
        <v>5907499</v>
      </c>
      <c r="K51" s="68">
        <v>6.6</v>
      </c>
      <c r="L51" s="13">
        <v>4577119</v>
      </c>
      <c r="M51" s="68">
        <v>8.2</v>
      </c>
      <c r="N51" s="13">
        <v>809498</v>
      </c>
      <c r="O51" s="68">
        <v>28.5</v>
      </c>
      <c r="P51" s="102" t="s">
        <v>117</v>
      </c>
      <c r="Q51" s="103">
        <v>15202701</v>
      </c>
      <c r="R51" s="94">
        <f t="shared" si="4"/>
        <v>15.202701</v>
      </c>
    </row>
    <row r="52" spans="1:18" ht="13.5">
      <c r="A52" s="351"/>
      <c r="C52" s="14">
        <v>2</v>
      </c>
      <c r="D52" s="13">
        <v>19366</v>
      </c>
      <c r="E52" s="68">
        <v>3.9</v>
      </c>
      <c r="F52" s="13">
        <v>523810</v>
      </c>
      <c r="G52" s="68">
        <v>1.9</v>
      </c>
      <c r="H52" s="13">
        <v>16265222</v>
      </c>
      <c r="I52" s="68">
        <v>7</v>
      </c>
      <c r="J52" s="13">
        <v>6309484</v>
      </c>
      <c r="K52" s="68">
        <v>6.8</v>
      </c>
      <c r="L52" s="13">
        <v>4777162</v>
      </c>
      <c r="M52" s="68">
        <v>4.4</v>
      </c>
      <c r="N52" s="13">
        <v>895333</v>
      </c>
      <c r="O52" s="68">
        <v>10.6</v>
      </c>
      <c r="P52" s="102">
        <v>2</v>
      </c>
      <c r="Q52" s="103">
        <v>16265222</v>
      </c>
      <c r="R52" s="94">
        <f t="shared" si="4"/>
        <v>16.265222</v>
      </c>
    </row>
    <row r="53" spans="1:18" ht="13.5">
      <c r="A53" s="351"/>
      <c r="C53" s="14">
        <v>3</v>
      </c>
      <c r="D53" s="13">
        <v>18709</v>
      </c>
      <c r="E53" s="68">
        <v>-3.4</v>
      </c>
      <c r="F53" s="13">
        <v>528845</v>
      </c>
      <c r="G53" s="68">
        <v>1</v>
      </c>
      <c r="H53" s="13">
        <v>17218708</v>
      </c>
      <c r="I53" s="68">
        <v>5.9</v>
      </c>
      <c r="J53" s="13">
        <v>6755280</v>
      </c>
      <c r="K53" s="68">
        <v>7.1</v>
      </c>
      <c r="L53" s="13">
        <v>5191021</v>
      </c>
      <c r="M53" s="68">
        <v>8.7</v>
      </c>
      <c r="N53" s="13">
        <v>932000</v>
      </c>
      <c r="O53" s="68">
        <v>4.1</v>
      </c>
      <c r="P53" s="102">
        <v>3</v>
      </c>
      <c r="Q53" s="103">
        <v>17218708</v>
      </c>
      <c r="R53" s="94">
        <f t="shared" si="4"/>
        <v>17.218708</v>
      </c>
    </row>
    <row r="54" spans="1:18" ht="13.5">
      <c r="A54" s="351"/>
      <c r="C54" s="14">
        <v>4</v>
      </c>
      <c r="D54" s="13">
        <v>18096</v>
      </c>
      <c r="E54" s="68">
        <v>-3.3</v>
      </c>
      <c r="F54" s="13">
        <v>524826</v>
      </c>
      <c r="G54" s="68">
        <v>-0.8</v>
      </c>
      <c r="H54" s="13">
        <v>16810547</v>
      </c>
      <c r="I54" s="68">
        <v>-2.4</v>
      </c>
      <c r="J54" s="13">
        <v>6673936</v>
      </c>
      <c r="K54" s="68">
        <v>-1.2</v>
      </c>
      <c r="L54" s="13">
        <v>5017225</v>
      </c>
      <c r="M54" s="68">
        <v>-3.3</v>
      </c>
      <c r="N54" s="13">
        <v>855447</v>
      </c>
      <c r="O54" s="68">
        <v>-8.2</v>
      </c>
      <c r="P54" s="102">
        <v>4</v>
      </c>
      <c r="Q54" s="103">
        <v>16810547</v>
      </c>
      <c r="R54" s="94">
        <f t="shared" si="4"/>
        <v>16.810547</v>
      </c>
    </row>
    <row r="55" spans="1:18" ht="13.5">
      <c r="A55" s="351"/>
      <c r="C55" s="14">
        <v>5</v>
      </c>
      <c r="D55" s="13">
        <v>18382</v>
      </c>
      <c r="E55" s="68">
        <v>1.6</v>
      </c>
      <c r="F55" s="13">
        <v>514853</v>
      </c>
      <c r="G55" s="68">
        <v>-1.9</v>
      </c>
      <c r="H55" s="13">
        <v>15911106</v>
      </c>
      <c r="I55" s="68">
        <v>-5.4</v>
      </c>
      <c r="J55" s="13">
        <v>6465710</v>
      </c>
      <c r="K55" s="68">
        <v>-3.1</v>
      </c>
      <c r="L55" s="13">
        <v>4809671</v>
      </c>
      <c r="M55" s="68">
        <v>-4.1</v>
      </c>
      <c r="N55" s="13">
        <v>614005</v>
      </c>
      <c r="O55" s="68">
        <v>-28.2</v>
      </c>
      <c r="P55" s="102">
        <v>5</v>
      </c>
      <c r="Q55" s="103">
        <v>15911106</v>
      </c>
      <c r="R55" s="94">
        <f t="shared" si="4"/>
        <v>15.911106</v>
      </c>
    </row>
    <row r="56" spans="1:18" ht="13.5">
      <c r="A56" s="351"/>
      <c r="C56" s="14">
        <v>6</v>
      </c>
      <c r="D56" s="13">
        <v>17200</v>
      </c>
      <c r="E56" s="68">
        <v>-6.4</v>
      </c>
      <c r="F56" s="13">
        <v>502232</v>
      </c>
      <c r="G56" s="68">
        <v>-2.5</v>
      </c>
      <c r="H56" s="13">
        <v>15570122</v>
      </c>
      <c r="I56" s="68">
        <v>-2.1</v>
      </c>
      <c r="J56" s="13">
        <v>6413435</v>
      </c>
      <c r="K56" s="68">
        <v>-0.8</v>
      </c>
      <c r="L56" s="13">
        <v>4852245</v>
      </c>
      <c r="M56" s="68">
        <v>0.9</v>
      </c>
      <c r="N56" s="13">
        <v>512372</v>
      </c>
      <c r="O56" s="68">
        <v>-16.6</v>
      </c>
      <c r="P56" s="102">
        <v>6</v>
      </c>
      <c r="Q56" s="103">
        <v>15570122</v>
      </c>
      <c r="R56" s="94">
        <f t="shared" si="4"/>
        <v>15.570122</v>
      </c>
    </row>
    <row r="57" spans="1:18" ht="13.5">
      <c r="A57" s="351"/>
      <c r="C57" s="14">
        <v>7</v>
      </c>
      <c r="D57" s="13">
        <v>17479</v>
      </c>
      <c r="E57" s="68">
        <v>1.6</v>
      </c>
      <c r="F57" s="13">
        <v>495584</v>
      </c>
      <c r="G57" s="68">
        <v>-1.3</v>
      </c>
      <c r="H57" s="13">
        <v>16162954</v>
      </c>
      <c r="I57" s="68">
        <v>3.8</v>
      </c>
      <c r="J57" s="13">
        <v>6669552</v>
      </c>
      <c r="K57" s="68">
        <v>4</v>
      </c>
      <c r="L57" s="13">
        <v>5169326</v>
      </c>
      <c r="M57" s="68">
        <v>6.5</v>
      </c>
      <c r="N57" s="13">
        <v>540978</v>
      </c>
      <c r="O57" s="68">
        <v>5.6</v>
      </c>
      <c r="P57" s="102">
        <v>7</v>
      </c>
      <c r="Q57" s="103">
        <v>16162954</v>
      </c>
      <c r="R57" s="94">
        <f t="shared" si="4"/>
        <v>16.162954</v>
      </c>
    </row>
    <row r="58" spans="1:18" ht="13.5">
      <c r="A58" s="351"/>
      <c r="C58" s="14">
        <v>8</v>
      </c>
      <c r="D58" s="13">
        <v>16615</v>
      </c>
      <c r="E58" s="68">
        <v>-4.9</v>
      </c>
      <c r="F58" s="13">
        <v>487605</v>
      </c>
      <c r="G58" s="68">
        <v>-1.6</v>
      </c>
      <c r="H58" s="13">
        <v>16380538</v>
      </c>
      <c r="I58" s="68">
        <v>1.3</v>
      </c>
      <c r="J58" s="13">
        <v>6755661</v>
      </c>
      <c r="K58" s="68">
        <v>1.3</v>
      </c>
      <c r="L58" s="13">
        <v>5211665</v>
      </c>
      <c r="M58" s="68">
        <v>0.8</v>
      </c>
      <c r="N58" s="13">
        <v>610950</v>
      </c>
      <c r="O58" s="68">
        <v>12.9</v>
      </c>
      <c r="P58" s="102">
        <v>8</v>
      </c>
      <c r="Q58" s="103">
        <v>16380538</v>
      </c>
      <c r="R58" s="94">
        <f t="shared" si="4"/>
        <v>16.380538</v>
      </c>
    </row>
    <row r="59" spans="1:18" ht="13.5">
      <c r="A59" s="351"/>
      <c r="C59" s="14">
        <v>9</v>
      </c>
      <c r="D59" s="13">
        <v>16354</v>
      </c>
      <c r="E59" s="68">
        <v>-1.6</v>
      </c>
      <c r="F59" s="13">
        <v>486103</v>
      </c>
      <c r="G59" s="68">
        <v>-0.3</v>
      </c>
      <c r="H59" s="13">
        <v>17008725</v>
      </c>
      <c r="I59" s="68">
        <v>3.8</v>
      </c>
      <c r="J59" s="13">
        <v>6960748</v>
      </c>
      <c r="K59" s="68">
        <v>3</v>
      </c>
      <c r="L59" s="13">
        <v>5367913</v>
      </c>
      <c r="M59" s="68">
        <v>3</v>
      </c>
      <c r="N59" s="13">
        <v>715543</v>
      </c>
      <c r="O59" s="68">
        <v>17.1</v>
      </c>
      <c r="P59" s="102">
        <v>9</v>
      </c>
      <c r="Q59" s="103">
        <v>17008725</v>
      </c>
      <c r="R59" s="94">
        <f t="shared" si="4"/>
        <v>17.008725</v>
      </c>
    </row>
    <row r="60" spans="1:18" ht="13.5">
      <c r="A60" s="351"/>
      <c r="C60" s="14">
        <v>10</v>
      </c>
      <c r="D60" s="13">
        <v>17098</v>
      </c>
      <c r="E60" s="68">
        <v>4.549345725816312</v>
      </c>
      <c r="F60" s="13">
        <v>486036</v>
      </c>
      <c r="G60" s="68">
        <v>-0.013783087123508952</v>
      </c>
      <c r="H60" s="13">
        <v>16341886</v>
      </c>
      <c r="I60" s="68">
        <v>-3.920570177952787</v>
      </c>
      <c r="J60" s="13">
        <v>6747735</v>
      </c>
      <c r="K60" s="68">
        <v>-3.0602027253392894</v>
      </c>
      <c r="L60" s="13">
        <v>5083979</v>
      </c>
      <c r="M60" s="68">
        <v>-5.289467247326851</v>
      </c>
      <c r="N60" s="13">
        <v>751199</v>
      </c>
      <c r="O60" s="68">
        <v>4.983068802294199</v>
      </c>
      <c r="P60" s="102">
        <v>10</v>
      </c>
      <c r="Q60" s="103">
        <v>16341886</v>
      </c>
      <c r="R60" s="94">
        <f t="shared" si="4"/>
        <v>16.341886</v>
      </c>
    </row>
    <row r="61" spans="1:18" ht="13.5">
      <c r="A61" s="351"/>
      <c r="C61" s="14">
        <v>11</v>
      </c>
      <c r="D61" s="13">
        <v>15781</v>
      </c>
      <c r="E61" s="68">
        <v>-7.702655281319448</v>
      </c>
      <c r="F61" s="13">
        <v>467232</v>
      </c>
      <c r="G61" s="68">
        <v>-3.8688492210453562</v>
      </c>
      <c r="H61" s="13">
        <v>15912187</v>
      </c>
      <c r="I61" s="68">
        <v>-2.6294333469221387</v>
      </c>
      <c r="J61" s="13">
        <v>6662515</v>
      </c>
      <c r="K61" s="68">
        <v>-1.2629423058255873</v>
      </c>
      <c r="L61" s="13">
        <v>5042653</v>
      </c>
      <c r="M61" s="68">
        <v>-0.8128672443375562</v>
      </c>
      <c r="N61" s="13">
        <v>586166</v>
      </c>
      <c r="O61" s="68">
        <v>-21.96927844685629</v>
      </c>
      <c r="P61" s="102">
        <v>11</v>
      </c>
      <c r="Q61" s="103">
        <v>15912187</v>
      </c>
      <c r="R61" s="94">
        <f t="shared" si="4"/>
        <v>15.912187</v>
      </c>
    </row>
    <row r="62" spans="1:18" ht="13.5">
      <c r="A62" s="351"/>
      <c r="C62" s="14">
        <v>12</v>
      </c>
      <c r="D62" s="13">
        <v>15736</v>
      </c>
      <c r="E62" s="68">
        <v>-0.28515303212723886</v>
      </c>
      <c r="F62" s="13">
        <v>461184</v>
      </c>
      <c r="G62" s="68">
        <v>-1.2944318882268324</v>
      </c>
      <c r="H62" s="13">
        <v>16610775.52</v>
      </c>
      <c r="I62" s="68">
        <v>4.390273442613513</v>
      </c>
      <c r="J62" s="13">
        <v>6793235.42</v>
      </c>
      <c r="K62" s="68">
        <v>1.9620281530323025</v>
      </c>
      <c r="L62" s="13">
        <v>5290584.64</v>
      </c>
      <c r="M62" s="68">
        <v>4.916690480189678</v>
      </c>
      <c r="N62" s="13">
        <v>579273.02</v>
      </c>
      <c r="O62" s="68">
        <v>-1.1759433334584402</v>
      </c>
      <c r="P62" s="102">
        <v>12</v>
      </c>
      <c r="Q62" s="103">
        <v>16610775.52</v>
      </c>
      <c r="R62" s="94">
        <f t="shared" si="4"/>
        <v>16.61077552</v>
      </c>
    </row>
    <row r="63" spans="1:18" ht="13.5">
      <c r="A63" s="351"/>
      <c r="C63" s="14">
        <v>13</v>
      </c>
      <c r="D63" s="13">
        <v>14630</v>
      </c>
      <c r="E63" s="68">
        <v>-7.028469750889677</v>
      </c>
      <c r="F63" s="13">
        <v>455455</v>
      </c>
      <c r="G63" s="68">
        <v>-1.2422373716347468</v>
      </c>
      <c r="H63" s="13">
        <v>16186259</v>
      </c>
      <c r="I63" s="68">
        <v>-2.555669477857103</v>
      </c>
      <c r="J63" s="13">
        <v>6438065.61</v>
      </c>
      <c r="K63" s="68">
        <v>-5.228286494449208</v>
      </c>
      <c r="L63" s="13">
        <v>4967372.32</v>
      </c>
      <c r="M63" s="68">
        <v>-6.10919854785651</v>
      </c>
      <c r="N63" s="13">
        <v>619523.62</v>
      </c>
      <c r="O63" s="68">
        <v>6.948467926229318</v>
      </c>
      <c r="P63" s="102">
        <v>13</v>
      </c>
      <c r="Q63" s="103">
        <v>16186259</v>
      </c>
      <c r="R63" s="94">
        <f t="shared" si="4"/>
        <v>16.186259</v>
      </c>
    </row>
    <row r="64" spans="1:18" ht="13.5">
      <c r="A64" s="351"/>
      <c r="C64" s="14">
        <v>14</v>
      </c>
      <c r="D64" s="13">
        <v>13730</v>
      </c>
      <c r="E64" s="68">
        <v>-6</v>
      </c>
      <c r="F64" s="13">
        <v>437004</v>
      </c>
      <c r="G64" s="68">
        <v>-3.8</v>
      </c>
      <c r="H64" s="13">
        <v>16185059.91</v>
      </c>
      <c r="I64" s="68">
        <v>0.2</v>
      </c>
      <c r="J64" s="13">
        <v>6712574.06</v>
      </c>
      <c r="K64" s="68">
        <v>4.7</v>
      </c>
      <c r="L64" s="13">
        <v>5296559.32</v>
      </c>
      <c r="M64" s="68">
        <v>7.2</v>
      </c>
      <c r="N64" s="13">
        <v>566820.64</v>
      </c>
      <c r="O64" s="68">
        <v>-8.1</v>
      </c>
      <c r="P64" s="102">
        <v>14</v>
      </c>
      <c r="Q64" s="103">
        <v>16185059.91</v>
      </c>
      <c r="R64" s="94">
        <f t="shared" si="4"/>
        <v>16.18505991</v>
      </c>
    </row>
    <row r="65" spans="1:18" ht="13.5">
      <c r="A65" s="351"/>
      <c r="C65" s="14">
        <v>15</v>
      </c>
      <c r="D65" s="13">
        <v>13922</v>
      </c>
      <c r="E65" s="68">
        <v>1.3983976693372258</v>
      </c>
      <c r="F65" s="13">
        <v>433906</v>
      </c>
      <c r="G65" s="68">
        <v>-0.7089179961739522</v>
      </c>
      <c r="H65" s="13">
        <v>15963845.83</v>
      </c>
      <c r="I65" s="68">
        <v>-1.3667794943614808</v>
      </c>
      <c r="J65" s="13">
        <v>6400369.65</v>
      </c>
      <c r="K65" s="68">
        <v>-4.651038591297107</v>
      </c>
      <c r="L65" s="13">
        <v>5099010.55</v>
      </c>
      <c r="M65" s="68">
        <v>-3.729756584695454</v>
      </c>
      <c r="N65" s="13">
        <v>491772.44</v>
      </c>
      <c r="O65" s="68">
        <v>-13.240202403356383</v>
      </c>
      <c r="P65" s="102">
        <v>15</v>
      </c>
      <c r="Q65" s="103">
        <v>15963845.83</v>
      </c>
      <c r="R65" s="94">
        <f t="shared" si="4"/>
        <v>15.96384583</v>
      </c>
    </row>
    <row r="66" spans="1:18" ht="13.5">
      <c r="A66" s="351"/>
      <c r="C66" s="14">
        <v>16</v>
      </c>
      <c r="D66" s="13">
        <v>12947</v>
      </c>
      <c r="E66" s="68">
        <f>(D66/D65-1)*100</f>
        <v>-7.003304122970833</v>
      </c>
      <c r="F66" s="13">
        <v>433061</v>
      </c>
      <c r="G66" s="68">
        <f>(F66/F65-1)*100</f>
        <v>-0.19474264011098974</v>
      </c>
      <c r="H66" s="13">
        <v>16699764.28</v>
      </c>
      <c r="I66" s="68">
        <f>(H66/H65-1)*100</f>
        <v>4.609907022636284</v>
      </c>
      <c r="J66" s="13">
        <v>6593738.56</v>
      </c>
      <c r="K66" s="68">
        <f>(J66/J65-1)*100</f>
        <v>3.021214719996679</v>
      </c>
      <c r="L66" s="13">
        <v>5313268.31</v>
      </c>
      <c r="M66" s="68">
        <f>(L66/L65-1)*100</f>
        <v>4.2019477680821815</v>
      </c>
      <c r="N66" s="13">
        <v>532294.81</v>
      </c>
      <c r="O66" s="68">
        <f>(N66/N65-1)*100</f>
        <v>8.240065262705665</v>
      </c>
      <c r="P66" s="102">
        <v>16</v>
      </c>
      <c r="Q66" s="103">
        <v>16699764.28</v>
      </c>
      <c r="R66" s="94">
        <f t="shared" si="4"/>
        <v>16.69976428</v>
      </c>
    </row>
    <row r="67" spans="1:18" ht="13.5">
      <c r="A67" s="352"/>
      <c r="C67" s="14">
        <v>17</v>
      </c>
      <c r="D67" s="13">
        <v>13228</v>
      </c>
      <c r="E67" s="68">
        <f>(D67/D66-1)*100</f>
        <v>2.1703869622306415</v>
      </c>
      <c r="F67" s="13">
        <v>441562</v>
      </c>
      <c r="G67" s="68">
        <f>(F67/F66-1)*100</f>
        <v>1.9630029025933915</v>
      </c>
      <c r="H67" s="13">
        <v>17322804.34</v>
      </c>
      <c r="I67" s="68">
        <f>(H67/H66-1)*100</f>
        <v>3.7308314629696193</v>
      </c>
      <c r="J67" s="13">
        <v>6737999.48</v>
      </c>
      <c r="K67" s="68">
        <f>(J67/J66-1)*100</f>
        <v>2.1878471323558246</v>
      </c>
      <c r="L67" s="13">
        <v>5463112.34</v>
      </c>
      <c r="M67" s="68">
        <f>(L67/L66-1)*100</f>
        <v>2.820185642008366</v>
      </c>
      <c r="N67" s="13">
        <v>658236.18</v>
      </c>
      <c r="O67" s="68">
        <f>(N67/N66-1)*100</f>
        <v>23.660078519270165</v>
      </c>
      <c r="P67" s="102">
        <v>17</v>
      </c>
      <c r="Q67" s="103">
        <v>17322804.34</v>
      </c>
      <c r="R67" s="94">
        <f>Q67/1000000</f>
        <v>17.32280434</v>
      </c>
    </row>
    <row r="68" spans="1:18" ht="13.5">
      <c r="A68" s="59"/>
      <c r="C68" s="14">
        <v>18</v>
      </c>
      <c r="D68" s="13">
        <v>12525</v>
      </c>
      <c r="E68" s="68">
        <f>(D68/D67-1)*100</f>
        <v>-5.314484426973087</v>
      </c>
      <c r="F68" s="13">
        <v>446948</v>
      </c>
      <c r="G68" s="68">
        <f>(F68/F67-1)*100</f>
        <v>1.2197607583986025</v>
      </c>
      <c r="H68" s="13">
        <v>18234667</v>
      </c>
      <c r="I68" s="68">
        <f>(H68/H67-1)*100</f>
        <v>5.26394365544165</v>
      </c>
      <c r="J68" s="13">
        <v>6923274</v>
      </c>
      <c r="K68" s="68">
        <f>(J68/J67-1)*100</f>
        <v>2.7496962644467215</v>
      </c>
      <c r="L68" s="13">
        <v>5656623</v>
      </c>
      <c r="M68" s="68">
        <f>(L68/L67-1)*100</f>
        <v>3.542132175887125</v>
      </c>
      <c r="N68" s="13">
        <v>774538</v>
      </c>
      <c r="O68" s="68">
        <f>(N68/N67-1)*100</f>
        <v>17.668706694305357</v>
      </c>
      <c r="P68" s="102">
        <v>18</v>
      </c>
      <c r="Q68" s="103">
        <v>18234667</v>
      </c>
      <c r="R68" s="94">
        <f>Q68/1000000</f>
        <v>18.234667</v>
      </c>
    </row>
    <row r="69" spans="1:18" ht="13.5">
      <c r="A69" s="59"/>
      <c r="C69" s="14">
        <v>19</v>
      </c>
      <c r="D69" s="13">
        <v>12423</v>
      </c>
      <c r="E69" s="68">
        <f>(D69/D68-1)*100</f>
        <v>-0.8143712574850248</v>
      </c>
      <c r="F69" s="13">
        <v>456339</v>
      </c>
      <c r="G69" s="68">
        <f>(F69/F68-1)*100</f>
        <v>2.1011392824221264</v>
      </c>
      <c r="H69" s="13">
        <v>19364593</v>
      </c>
      <c r="I69" s="68">
        <f>(H69/H68-1)*100</f>
        <v>6.196581489533104</v>
      </c>
      <c r="J69" s="13">
        <v>7102058</v>
      </c>
      <c r="K69" s="68">
        <f>(J69/J68-1)*100</f>
        <v>2.5823620443160333</v>
      </c>
      <c r="L69" s="13">
        <v>5717862</v>
      </c>
      <c r="M69" s="68">
        <f>(L69/L68-1)*100</f>
        <v>1.0826070607852012</v>
      </c>
      <c r="N69" s="13">
        <v>776867</v>
      </c>
      <c r="O69" s="68">
        <f>(N69/N68-1)*100</f>
        <v>0.3006953822795033</v>
      </c>
      <c r="P69" s="102">
        <v>19</v>
      </c>
      <c r="Q69" s="103">
        <v>19364593</v>
      </c>
      <c r="R69" s="94">
        <f>Q69/1000000</f>
        <v>19.364593</v>
      </c>
    </row>
    <row r="70" ht="13.5">
      <c r="A70" s="59"/>
    </row>
    <row r="71" ht="13.5">
      <c r="A71" s="59"/>
    </row>
    <row r="72" ht="13.5">
      <c r="A72" s="59"/>
    </row>
    <row r="73" ht="13.5">
      <c r="A73" s="59"/>
    </row>
    <row r="74" ht="13.5">
      <c r="A74" s="59"/>
    </row>
    <row r="79" ht="13.5">
      <c r="J79" s="1"/>
    </row>
  </sheetData>
  <sheetProtection/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1:J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161" customWidth="1"/>
    <col min="2" max="9" width="9.00390625" style="161" customWidth="1"/>
    <col min="10" max="10" width="13.875" style="161" customWidth="1"/>
    <col min="11" max="16384" width="9.00390625" style="161" customWidth="1"/>
  </cols>
  <sheetData>
    <row r="1" spans="3:10" ht="13.5">
      <c r="C1" s="163" t="s">
        <v>185</v>
      </c>
      <c r="D1" s="163" t="s">
        <v>189</v>
      </c>
      <c r="F1" s="163" t="s">
        <v>186</v>
      </c>
      <c r="G1" s="163" t="s">
        <v>188</v>
      </c>
      <c r="I1" s="163" t="s">
        <v>187</v>
      </c>
      <c r="J1" s="163" t="s">
        <v>190</v>
      </c>
    </row>
    <row r="2" spans="2:10" ht="13.5">
      <c r="B2" s="161">
        <v>1</v>
      </c>
      <c r="C2" s="82" t="s">
        <v>37</v>
      </c>
      <c r="D2" s="162">
        <v>2856</v>
      </c>
      <c r="F2" s="82" t="s">
        <v>37</v>
      </c>
      <c r="G2" s="162">
        <v>91607</v>
      </c>
      <c r="I2" s="82" t="s">
        <v>37</v>
      </c>
      <c r="J2" s="162">
        <v>3199875</v>
      </c>
    </row>
    <row r="3" spans="2:10" ht="13.5">
      <c r="B3" s="161">
        <v>2</v>
      </c>
      <c r="C3" s="82" t="s">
        <v>36</v>
      </c>
      <c r="D3" s="162">
        <v>1771</v>
      </c>
      <c r="F3" s="82" t="s">
        <v>36</v>
      </c>
      <c r="G3" s="162">
        <v>48283</v>
      </c>
      <c r="I3" s="82" t="s">
        <v>45</v>
      </c>
      <c r="J3" s="162">
        <v>2468155</v>
      </c>
    </row>
    <row r="4" spans="2:10" ht="13.5">
      <c r="B4" s="161">
        <v>3</v>
      </c>
      <c r="C4" s="82" t="s">
        <v>44</v>
      </c>
      <c r="D4" s="162">
        <v>1005</v>
      </c>
      <c r="F4" s="82" t="s">
        <v>45</v>
      </c>
      <c r="G4" s="162">
        <v>40248</v>
      </c>
      <c r="I4" s="82" t="s">
        <v>36</v>
      </c>
      <c r="J4" s="162">
        <v>1755520</v>
      </c>
    </row>
    <row r="5" spans="2:10" ht="13.5">
      <c r="B5" s="161">
        <v>4</v>
      </c>
      <c r="C5" s="82" t="s">
        <v>38</v>
      </c>
      <c r="D5" s="162">
        <v>760</v>
      </c>
      <c r="F5" s="82" t="s">
        <v>44</v>
      </c>
      <c r="G5" s="162">
        <v>36533</v>
      </c>
      <c r="I5" s="82" t="s">
        <v>53</v>
      </c>
      <c r="J5" s="162">
        <v>1668538</v>
      </c>
    </row>
    <row r="6" spans="2:10" ht="13.5">
      <c r="B6" s="161">
        <v>5</v>
      </c>
      <c r="C6" s="82" t="s">
        <v>45</v>
      </c>
      <c r="D6" s="162">
        <v>737</v>
      </c>
      <c r="F6" s="82" t="s">
        <v>47</v>
      </c>
      <c r="G6" s="162">
        <v>22984</v>
      </c>
      <c r="I6" s="82" t="s">
        <v>47</v>
      </c>
      <c r="J6" s="162">
        <v>1525721</v>
      </c>
    </row>
    <row r="7" spans="2:10" ht="13.5">
      <c r="B7" s="161">
        <v>6</v>
      </c>
      <c r="C7" s="82" t="s">
        <v>46</v>
      </c>
      <c r="D7" s="162">
        <v>540</v>
      </c>
      <c r="F7" s="82" t="s">
        <v>53</v>
      </c>
      <c r="G7" s="162">
        <v>21188</v>
      </c>
      <c r="I7" s="82" t="s">
        <v>44</v>
      </c>
      <c r="J7" s="162">
        <v>1448780</v>
      </c>
    </row>
    <row r="8" spans="2:10" ht="13.5">
      <c r="B8" s="161">
        <v>7</v>
      </c>
      <c r="C8" s="82" t="s">
        <v>47</v>
      </c>
      <c r="D8" s="162">
        <v>433</v>
      </c>
      <c r="F8" s="82" t="s">
        <v>38</v>
      </c>
      <c r="G8" s="162">
        <v>20970</v>
      </c>
      <c r="I8" s="82" t="s">
        <v>41</v>
      </c>
      <c r="J8" s="162">
        <v>793376</v>
      </c>
    </row>
    <row r="9" spans="2:10" ht="13.5">
      <c r="B9" s="161">
        <v>8</v>
      </c>
      <c r="C9" s="82" t="s">
        <v>43</v>
      </c>
      <c r="D9" s="162">
        <v>378</v>
      </c>
      <c r="F9" s="82" t="s">
        <v>41</v>
      </c>
      <c r="G9" s="162">
        <v>18745</v>
      </c>
      <c r="I9" s="86" t="s">
        <v>128</v>
      </c>
      <c r="J9" s="162">
        <v>675979</v>
      </c>
    </row>
    <row r="10" spans="2:10" ht="13.5">
      <c r="B10" s="161">
        <v>9</v>
      </c>
      <c r="C10" s="82" t="s">
        <v>48</v>
      </c>
      <c r="D10" s="162">
        <v>366</v>
      </c>
      <c r="F10" s="82" t="s">
        <v>50</v>
      </c>
      <c r="G10" s="162">
        <v>13937</v>
      </c>
      <c r="I10" s="82" t="s">
        <v>52</v>
      </c>
      <c r="J10" s="162">
        <v>665550</v>
      </c>
    </row>
    <row r="11" spans="2:10" ht="13.5">
      <c r="B11" s="161">
        <v>10</v>
      </c>
      <c r="C11" s="82" t="s">
        <v>41</v>
      </c>
      <c r="D11" s="162">
        <v>355</v>
      </c>
      <c r="F11" s="82" t="s">
        <v>43</v>
      </c>
      <c r="G11" s="162">
        <v>12390</v>
      </c>
      <c r="I11" s="82" t="s">
        <v>38</v>
      </c>
      <c r="J11" s="162">
        <v>663893</v>
      </c>
    </row>
    <row r="12" spans="2:10" ht="13.5">
      <c r="B12" s="161">
        <v>11</v>
      </c>
      <c r="C12" s="82" t="s">
        <v>50</v>
      </c>
      <c r="D12" s="162">
        <v>273</v>
      </c>
      <c r="F12" s="86" t="s">
        <v>128</v>
      </c>
      <c r="G12" s="162">
        <v>12166</v>
      </c>
      <c r="I12" s="82" t="s">
        <v>50</v>
      </c>
      <c r="J12" s="162">
        <v>544144</v>
      </c>
    </row>
    <row r="13" spans="2:10" ht="13.5">
      <c r="B13" s="161">
        <v>12</v>
      </c>
      <c r="C13" s="86" t="s">
        <v>128</v>
      </c>
      <c r="D13" s="162">
        <v>240</v>
      </c>
      <c r="F13" s="82" t="s">
        <v>48</v>
      </c>
      <c r="G13" s="162">
        <v>11773</v>
      </c>
      <c r="I13" s="82" t="s">
        <v>49</v>
      </c>
      <c r="J13" s="162">
        <v>484305</v>
      </c>
    </row>
    <row r="14" spans="2:10" ht="13.5">
      <c r="B14" s="161">
        <v>13</v>
      </c>
      <c r="C14" s="82" t="s">
        <v>40</v>
      </c>
      <c r="D14" s="162">
        <v>235</v>
      </c>
      <c r="F14" s="82" t="s">
        <v>46</v>
      </c>
      <c r="G14" s="162">
        <v>11723</v>
      </c>
      <c r="I14" s="82" t="s">
        <v>48</v>
      </c>
      <c r="J14" s="162">
        <v>371052</v>
      </c>
    </row>
    <row r="15" spans="2:10" ht="13.5">
      <c r="B15" s="161">
        <v>14</v>
      </c>
      <c r="C15" s="82" t="s">
        <v>53</v>
      </c>
      <c r="D15" s="162">
        <v>204</v>
      </c>
      <c r="F15" s="82" t="s">
        <v>49</v>
      </c>
      <c r="G15" s="162">
        <v>9589</v>
      </c>
      <c r="I15" s="82" t="s">
        <v>61</v>
      </c>
      <c r="J15" s="162">
        <v>348324</v>
      </c>
    </row>
    <row r="16" spans="2:10" ht="13.5">
      <c r="B16" s="161">
        <v>15</v>
      </c>
      <c r="C16" s="82" t="s">
        <v>49</v>
      </c>
      <c r="D16" s="162">
        <v>189</v>
      </c>
      <c r="F16" s="82" t="s">
        <v>52</v>
      </c>
      <c r="G16" s="162">
        <v>9249</v>
      </c>
      <c r="I16" s="82" t="s">
        <v>43</v>
      </c>
      <c r="J16" s="162">
        <v>344535</v>
      </c>
    </row>
  </sheetData>
  <sheetProtection/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111"/>
  <sheetViews>
    <sheetView showGridLines="0" zoomScalePageLayoutView="0" workbookViewId="0" topLeftCell="A1">
      <selection activeCell="X1" sqref="X1"/>
    </sheetView>
  </sheetViews>
  <sheetFormatPr defaultColWidth="9.00390625" defaultRowHeight="13.5"/>
  <cols>
    <col min="1" max="1" width="2.875" style="0" bestFit="1" customWidth="1"/>
    <col min="2" max="2" width="16.50390625" style="0" customWidth="1"/>
    <col min="3" max="3" width="3.00390625" style="39" bestFit="1" customWidth="1"/>
    <col min="4" max="4" width="14.00390625" style="39" bestFit="1" customWidth="1"/>
    <col min="5" max="6" width="7.125" style="16" customWidth="1"/>
    <col min="7" max="7" width="7.625" style="17" bestFit="1" customWidth="1"/>
    <col min="8" max="8" width="6.25390625" style="62" bestFit="1" customWidth="1"/>
    <col min="9" max="10" width="7.125" style="16" bestFit="1" customWidth="1"/>
    <col min="11" max="11" width="6.125" style="17" bestFit="1" customWidth="1"/>
    <col min="12" max="12" width="6.25390625" style="62" bestFit="1" customWidth="1"/>
    <col min="13" max="14" width="10.00390625" style="16" bestFit="1" customWidth="1"/>
    <col min="15" max="15" width="6.125" style="17" bestFit="1" customWidth="1"/>
    <col min="16" max="16" width="6.25390625" style="62" bestFit="1" customWidth="1"/>
    <col min="17" max="17" width="3.625" style="27" customWidth="1"/>
    <col min="18" max="18" width="3.625" style="255" customWidth="1"/>
    <col min="19" max="19" width="3.625" style="250" customWidth="1"/>
    <col min="20" max="21" width="3.625" style="27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7" width="7.875" style="16" customWidth="1"/>
    <col min="28" max="28" width="6.125" style="17" customWidth="1"/>
    <col min="29" max="29" width="6.125" style="62" customWidth="1"/>
    <col min="30" max="31" width="8.625" style="16" customWidth="1"/>
    <col min="32" max="32" width="6.125" style="17" customWidth="1"/>
    <col min="33" max="33" width="6.125" style="62" customWidth="1"/>
    <col min="34" max="35" width="8.625" style="16" customWidth="1"/>
    <col min="36" max="36" width="6.125" style="17" customWidth="1"/>
    <col min="37" max="37" width="6.125" style="62" customWidth="1"/>
    <col min="38" max="39" width="8.625" style="16" customWidth="1"/>
    <col min="40" max="40" width="6.125" style="17" customWidth="1"/>
    <col min="41" max="41" width="6.125" style="62" customWidth="1"/>
    <col min="43" max="43" width="9.625" style="255" customWidth="1"/>
    <col min="44" max="44" width="9.625" style="250" customWidth="1"/>
  </cols>
  <sheetData>
    <row r="1" spans="1:44" ht="13.5" customHeight="1">
      <c r="A1" s="330"/>
      <c r="B1" s="53"/>
      <c r="C1" s="37" t="s">
        <v>255</v>
      </c>
      <c r="D1" s="37"/>
      <c r="E1" s="23"/>
      <c r="F1" s="23"/>
      <c r="G1" s="22"/>
      <c r="H1" s="61"/>
      <c r="I1" s="23"/>
      <c r="J1" s="23"/>
      <c r="K1" s="22"/>
      <c r="L1" s="61"/>
      <c r="M1" s="23"/>
      <c r="N1" s="23"/>
      <c r="O1" s="23"/>
      <c r="P1" s="61"/>
      <c r="Q1" s="36"/>
      <c r="R1" s="252"/>
      <c r="S1" s="247"/>
      <c r="T1" s="36"/>
      <c r="U1" s="36"/>
      <c r="V1" s="330"/>
      <c r="W1" s="53"/>
      <c r="X1" s="2" t="s">
        <v>256</v>
      </c>
      <c r="Y1" s="22"/>
      <c r="Z1" s="32"/>
      <c r="AA1" s="32"/>
      <c r="AB1" s="32"/>
      <c r="AC1" s="75"/>
      <c r="AD1" s="32"/>
      <c r="AE1" s="32"/>
      <c r="AF1" s="32"/>
      <c r="AG1" s="75"/>
      <c r="AH1" s="32"/>
      <c r="AI1" s="32"/>
      <c r="AJ1" s="32"/>
      <c r="AK1" s="75"/>
      <c r="AL1" s="32"/>
      <c r="AM1" s="32"/>
      <c r="AN1" s="32"/>
      <c r="AO1" s="75"/>
      <c r="AQ1" s="252"/>
      <c r="AR1" s="247"/>
    </row>
    <row r="2" spans="1:44" ht="13.5">
      <c r="A2" s="330"/>
      <c r="B2" s="53"/>
      <c r="C2" s="38"/>
      <c r="D2" s="38"/>
      <c r="E2" s="19"/>
      <c r="F2" s="19"/>
      <c r="G2" s="20"/>
      <c r="H2" s="73"/>
      <c r="I2" s="19"/>
      <c r="J2" s="19"/>
      <c r="K2" s="20"/>
      <c r="L2" s="73"/>
      <c r="M2" s="19"/>
      <c r="N2" s="19"/>
      <c r="O2" s="20"/>
      <c r="P2" s="73"/>
      <c r="Q2" s="36"/>
      <c r="R2" s="252"/>
      <c r="S2" s="247"/>
      <c r="T2" s="36"/>
      <c r="U2" s="36"/>
      <c r="V2" s="330"/>
      <c r="W2" s="53"/>
      <c r="X2" s="18"/>
      <c r="Y2" s="18"/>
      <c r="Z2" s="19"/>
      <c r="AA2" s="19"/>
      <c r="AB2" s="20"/>
      <c r="AC2" s="73"/>
      <c r="AD2" s="19"/>
      <c r="AE2" s="19"/>
      <c r="AF2" s="20"/>
      <c r="AG2" s="73"/>
      <c r="AH2" s="19"/>
      <c r="AI2" s="19"/>
      <c r="AJ2" s="20"/>
      <c r="AK2" s="76"/>
      <c r="AL2" s="19"/>
      <c r="AM2" s="19"/>
      <c r="AN2" s="20"/>
      <c r="AO2" s="76"/>
      <c r="AQ2" s="252"/>
      <c r="AR2" s="247"/>
    </row>
    <row r="3" spans="1:44" ht="24" customHeight="1">
      <c r="A3" s="330"/>
      <c r="B3" s="53"/>
      <c r="D3" s="40"/>
      <c r="E3" s="340" t="s">
        <v>221</v>
      </c>
      <c r="F3" s="341"/>
      <c r="G3" s="341"/>
      <c r="H3" s="342"/>
      <c r="I3" s="340" t="s">
        <v>222</v>
      </c>
      <c r="J3" s="341"/>
      <c r="K3" s="341"/>
      <c r="L3" s="342"/>
      <c r="M3" s="340" t="s">
        <v>223</v>
      </c>
      <c r="N3" s="341"/>
      <c r="O3" s="341"/>
      <c r="P3" s="341"/>
      <c r="Q3" s="36"/>
      <c r="R3" s="253"/>
      <c r="S3" s="248"/>
      <c r="T3" s="36"/>
      <c r="U3" s="36"/>
      <c r="V3" s="330"/>
      <c r="W3" s="53"/>
      <c r="Y3" s="24"/>
      <c r="Z3" s="340" t="s">
        <v>224</v>
      </c>
      <c r="AA3" s="341"/>
      <c r="AB3" s="341"/>
      <c r="AC3" s="342"/>
      <c r="AD3" s="340" t="s">
        <v>225</v>
      </c>
      <c r="AE3" s="341"/>
      <c r="AF3" s="341"/>
      <c r="AG3" s="342"/>
      <c r="AH3" s="340" t="s">
        <v>193</v>
      </c>
      <c r="AI3" s="341"/>
      <c r="AJ3" s="341"/>
      <c r="AK3" s="342"/>
      <c r="AL3" s="343" t="s">
        <v>226</v>
      </c>
      <c r="AM3" s="344"/>
      <c r="AN3" s="344"/>
      <c r="AO3" s="344"/>
      <c r="AQ3" s="253"/>
      <c r="AR3" s="248"/>
    </row>
    <row r="4" spans="1:44" ht="13.5">
      <c r="A4" s="330"/>
      <c r="B4" s="53"/>
      <c r="C4" s="334" t="s">
        <v>30</v>
      </c>
      <c r="D4" s="335"/>
      <c r="E4" s="275" t="s">
        <v>245</v>
      </c>
      <c r="F4" s="275" t="s">
        <v>251</v>
      </c>
      <c r="G4" s="285" t="s">
        <v>11</v>
      </c>
      <c r="H4" s="294" t="s">
        <v>227</v>
      </c>
      <c r="I4" s="275" t="s">
        <v>245</v>
      </c>
      <c r="J4" s="275" t="s">
        <v>251</v>
      </c>
      <c r="K4" s="285" t="s">
        <v>11</v>
      </c>
      <c r="L4" s="294" t="s">
        <v>227</v>
      </c>
      <c r="M4" s="275" t="s">
        <v>245</v>
      </c>
      <c r="N4" s="275" t="s">
        <v>251</v>
      </c>
      <c r="O4" s="285" t="s">
        <v>11</v>
      </c>
      <c r="P4" s="288" t="s">
        <v>227</v>
      </c>
      <c r="Q4" s="36"/>
      <c r="R4" s="253"/>
      <c r="S4" s="248"/>
      <c r="T4" s="36"/>
      <c r="U4" s="36"/>
      <c r="V4" s="330"/>
      <c r="W4" s="53"/>
      <c r="X4" s="338" t="s">
        <v>30</v>
      </c>
      <c r="Y4" s="339"/>
      <c r="Z4" s="275" t="s">
        <v>245</v>
      </c>
      <c r="AA4" s="275" t="s">
        <v>251</v>
      </c>
      <c r="AB4" s="285" t="s">
        <v>11</v>
      </c>
      <c r="AC4" s="286" t="s">
        <v>227</v>
      </c>
      <c r="AD4" s="287" t="s">
        <v>245</v>
      </c>
      <c r="AE4" s="275" t="s">
        <v>251</v>
      </c>
      <c r="AF4" s="285" t="s">
        <v>11</v>
      </c>
      <c r="AG4" s="288" t="s">
        <v>227</v>
      </c>
      <c r="AH4" s="275" t="s">
        <v>245</v>
      </c>
      <c r="AI4" s="275" t="s">
        <v>251</v>
      </c>
      <c r="AJ4" s="285" t="s">
        <v>11</v>
      </c>
      <c r="AK4" s="286" t="s">
        <v>227</v>
      </c>
      <c r="AL4" s="287" t="s">
        <v>245</v>
      </c>
      <c r="AM4" s="275" t="s">
        <v>251</v>
      </c>
      <c r="AN4" s="285" t="s">
        <v>11</v>
      </c>
      <c r="AO4" s="288" t="s">
        <v>227</v>
      </c>
      <c r="AQ4" s="253"/>
      <c r="AR4" s="248"/>
    </row>
    <row r="5" spans="1:44" ht="13.5">
      <c r="A5" s="330"/>
      <c r="B5" s="53"/>
      <c r="D5" s="41"/>
      <c r="E5" s="289"/>
      <c r="F5" s="290"/>
      <c r="G5" s="291"/>
      <c r="H5" s="294" t="s">
        <v>78</v>
      </c>
      <c r="I5" s="289"/>
      <c r="J5" s="290"/>
      <c r="K5" s="291"/>
      <c r="L5" s="294" t="s">
        <v>78</v>
      </c>
      <c r="M5" s="289"/>
      <c r="N5" s="290"/>
      <c r="O5" s="291"/>
      <c r="P5" s="288" t="s">
        <v>78</v>
      </c>
      <c r="Q5" s="36"/>
      <c r="R5" s="253"/>
      <c r="S5" s="248"/>
      <c r="T5" s="36"/>
      <c r="U5" s="36"/>
      <c r="V5" s="330"/>
      <c r="W5" s="53"/>
      <c r="Y5" s="25"/>
      <c r="Z5" s="289"/>
      <c r="AA5" s="290"/>
      <c r="AB5" s="291"/>
      <c r="AC5" s="293" t="s">
        <v>78</v>
      </c>
      <c r="AD5" s="289"/>
      <c r="AE5" s="290"/>
      <c r="AF5" s="291"/>
      <c r="AG5" s="288" t="s">
        <v>78</v>
      </c>
      <c r="AH5" s="290"/>
      <c r="AI5" s="290"/>
      <c r="AJ5" s="291"/>
      <c r="AK5" s="294" t="s">
        <v>78</v>
      </c>
      <c r="AL5" s="289"/>
      <c r="AM5" s="290"/>
      <c r="AN5" s="291"/>
      <c r="AO5" s="288" t="s">
        <v>248</v>
      </c>
      <c r="AQ5" s="253"/>
      <c r="AR5" s="248"/>
    </row>
    <row r="6" spans="1:44" ht="13.5">
      <c r="A6" s="330"/>
      <c r="B6" s="53"/>
      <c r="C6" s="38"/>
      <c r="D6" s="42"/>
      <c r="E6" s="304" t="s">
        <v>148</v>
      </c>
      <c r="F6" s="296" t="s">
        <v>148</v>
      </c>
      <c r="G6" s="297" t="s">
        <v>32</v>
      </c>
      <c r="H6" s="300" t="s">
        <v>32</v>
      </c>
      <c r="I6" s="304" t="s">
        <v>34</v>
      </c>
      <c r="J6" s="296" t="s">
        <v>34</v>
      </c>
      <c r="K6" s="297" t="s">
        <v>32</v>
      </c>
      <c r="L6" s="299" t="s">
        <v>32</v>
      </c>
      <c r="M6" s="296" t="s">
        <v>35</v>
      </c>
      <c r="N6" s="296" t="s">
        <v>35</v>
      </c>
      <c r="O6" s="297" t="s">
        <v>32</v>
      </c>
      <c r="P6" s="299" t="s">
        <v>32</v>
      </c>
      <c r="Q6" s="36"/>
      <c r="R6" s="253"/>
      <c r="S6" s="248"/>
      <c r="T6" s="36"/>
      <c r="U6" s="36"/>
      <c r="V6" s="330"/>
      <c r="W6" s="53"/>
      <c r="X6" s="18"/>
      <c r="Y6" s="26"/>
      <c r="Z6" s="295" t="s">
        <v>35</v>
      </c>
      <c r="AA6" s="296" t="s">
        <v>35</v>
      </c>
      <c r="AB6" s="297" t="s">
        <v>32</v>
      </c>
      <c r="AC6" s="298" t="s">
        <v>32</v>
      </c>
      <c r="AD6" s="295" t="s">
        <v>35</v>
      </c>
      <c r="AE6" s="296" t="s">
        <v>35</v>
      </c>
      <c r="AF6" s="297" t="s">
        <v>32</v>
      </c>
      <c r="AG6" s="299" t="s">
        <v>32</v>
      </c>
      <c r="AH6" s="296" t="s">
        <v>35</v>
      </c>
      <c r="AI6" s="296" t="s">
        <v>35</v>
      </c>
      <c r="AJ6" s="297" t="s">
        <v>32</v>
      </c>
      <c r="AK6" s="300" t="s">
        <v>32</v>
      </c>
      <c r="AL6" s="295" t="s">
        <v>35</v>
      </c>
      <c r="AM6" s="296" t="s">
        <v>35</v>
      </c>
      <c r="AN6" s="297" t="s">
        <v>32</v>
      </c>
      <c r="AO6" s="299" t="s">
        <v>32</v>
      </c>
      <c r="AQ6" s="253"/>
      <c r="AR6" s="248"/>
    </row>
    <row r="7" spans="1:44" ht="9" customHeight="1">
      <c r="A7" s="330"/>
      <c r="B7" s="53"/>
      <c r="D7" s="41"/>
      <c r="E7" s="30"/>
      <c r="F7" s="30"/>
      <c r="G7" s="28"/>
      <c r="H7" s="74"/>
      <c r="I7" s="30"/>
      <c r="J7" s="30"/>
      <c r="K7" s="28"/>
      <c r="L7" s="74"/>
      <c r="M7" s="30"/>
      <c r="N7" s="30"/>
      <c r="O7" s="28"/>
      <c r="P7" s="74"/>
      <c r="Q7" s="36"/>
      <c r="R7" s="252"/>
      <c r="S7" s="247"/>
      <c r="T7" s="36"/>
      <c r="U7" s="36"/>
      <c r="V7" s="330"/>
      <c r="W7" s="53"/>
      <c r="Y7" s="25"/>
      <c r="Z7" s="30"/>
      <c r="AA7" s="30"/>
      <c r="AB7" s="28"/>
      <c r="AC7" s="74"/>
      <c r="AD7" s="30"/>
      <c r="AE7" s="30"/>
      <c r="AF7" s="28"/>
      <c r="AG7" s="74"/>
      <c r="AH7" s="30"/>
      <c r="AI7" s="30"/>
      <c r="AJ7" s="28"/>
      <c r="AK7" s="74"/>
      <c r="AL7" s="30"/>
      <c r="AM7" s="30"/>
      <c r="AN7" s="28"/>
      <c r="AO7" s="74"/>
      <c r="AQ7" s="252"/>
      <c r="AR7" s="247"/>
    </row>
    <row r="8" spans="1:44" s="244" customFormat="1" ht="13.5" customHeight="1">
      <c r="A8" s="330"/>
      <c r="B8" s="239"/>
      <c r="C8" s="336" t="s">
        <v>33</v>
      </c>
      <c r="D8" s="337"/>
      <c r="E8" s="260">
        <v>10768</v>
      </c>
      <c r="F8" s="260">
        <v>11194</v>
      </c>
      <c r="G8" s="262">
        <v>100</v>
      </c>
      <c r="H8" s="263">
        <v>4</v>
      </c>
      <c r="I8" s="260">
        <v>409030</v>
      </c>
      <c r="J8" s="260">
        <v>396465</v>
      </c>
      <c r="K8" s="262">
        <v>100</v>
      </c>
      <c r="L8" s="263">
        <v>-3.1</v>
      </c>
      <c r="M8" s="260">
        <v>15793109</v>
      </c>
      <c r="N8" s="272">
        <v>14949739</v>
      </c>
      <c r="O8" s="262">
        <v>100</v>
      </c>
      <c r="P8" s="263">
        <v>-5.3</v>
      </c>
      <c r="Q8" s="243"/>
      <c r="R8" s="254"/>
      <c r="S8" s="249"/>
      <c r="T8" s="243"/>
      <c r="U8" s="243"/>
      <c r="V8" s="330"/>
      <c r="W8" s="239"/>
      <c r="X8" s="332" t="s">
        <v>33</v>
      </c>
      <c r="Y8" s="333"/>
      <c r="Z8" s="260">
        <v>1809998</v>
      </c>
      <c r="AA8" s="260">
        <v>1803526</v>
      </c>
      <c r="AB8" s="262">
        <v>100</v>
      </c>
      <c r="AC8" s="62">
        <v>-0.4</v>
      </c>
      <c r="AD8" s="260">
        <v>9297528</v>
      </c>
      <c r="AE8" s="240">
        <v>8872756</v>
      </c>
      <c r="AF8" s="241">
        <v>100</v>
      </c>
      <c r="AG8" s="62">
        <v>-4.6</v>
      </c>
      <c r="AH8" s="260">
        <v>5982464</v>
      </c>
      <c r="AI8" s="260">
        <v>5651737</v>
      </c>
      <c r="AJ8" s="262">
        <v>100</v>
      </c>
      <c r="AK8" s="62">
        <v>-5.5</v>
      </c>
      <c r="AL8" s="260">
        <v>482871</v>
      </c>
      <c r="AM8" s="260">
        <v>380811</v>
      </c>
      <c r="AN8" s="262">
        <v>100</v>
      </c>
      <c r="AO8" s="263">
        <v>-21.1</v>
      </c>
      <c r="AP8" s="265"/>
      <c r="AQ8" s="254"/>
      <c r="AR8" s="249"/>
    </row>
    <row r="9" spans="1:44" s="244" customFormat="1" ht="9" customHeight="1">
      <c r="A9" s="330"/>
      <c r="B9" s="239"/>
      <c r="C9" s="261"/>
      <c r="D9" s="259"/>
      <c r="E9" s="260"/>
      <c r="F9" s="260"/>
      <c r="G9" s="262"/>
      <c r="H9" s="263"/>
      <c r="I9" s="260"/>
      <c r="J9" s="260"/>
      <c r="K9" s="262"/>
      <c r="L9" s="263"/>
      <c r="M9" s="260"/>
      <c r="N9" s="272"/>
      <c r="O9" s="262"/>
      <c r="P9" s="263"/>
      <c r="Q9" s="243"/>
      <c r="R9" s="254"/>
      <c r="S9" s="249"/>
      <c r="T9" s="243"/>
      <c r="U9" s="243"/>
      <c r="V9" s="330"/>
      <c r="W9" s="239"/>
      <c r="X9" s="267"/>
      <c r="Y9" s="266"/>
      <c r="Z9" s="260"/>
      <c r="AA9" s="260"/>
      <c r="AB9" s="257"/>
      <c r="AC9" s="263"/>
      <c r="AD9" s="260"/>
      <c r="AE9" s="240"/>
      <c r="AF9" s="241"/>
      <c r="AG9" s="242"/>
      <c r="AH9" s="260"/>
      <c r="AI9" s="260"/>
      <c r="AJ9" s="262"/>
      <c r="AK9" s="62"/>
      <c r="AL9" s="260"/>
      <c r="AM9" s="260"/>
      <c r="AN9" s="257"/>
      <c r="AO9" s="258"/>
      <c r="AQ9" s="254"/>
      <c r="AR9" s="249"/>
    </row>
    <row r="10" spans="1:44" s="244" customFormat="1" ht="13.5" customHeight="1">
      <c r="A10" s="330"/>
      <c r="B10" s="239"/>
      <c r="C10" s="336" t="s">
        <v>228</v>
      </c>
      <c r="D10" s="337"/>
      <c r="E10" s="260">
        <v>5350</v>
      </c>
      <c r="F10" s="260">
        <v>5547</v>
      </c>
      <c r="G10" s="262">
        <v>49.6</v>
      </c>
      <c r="H10" s="263">
        <v>3.7</v>
      </c>
      <c r="I10" s="260">
        <v>260792</v>
      </c>
      <c r="J10" s="260">
        <v>253209</v>
      </c>
      <c r="K10" s="262">
        <v>63.9</v>
      </c>
      <c r="L10" s="263">
        <v>-2.9</v>
      </c>
      <c r="M10" s="260">
        <v>10970540</v>
      </c>
      <c r="N10" s="272">
        <v>10176538</v>
      </c>
      <c r="O10" s="262">
        <v>68.1</v>
      </c>
      <c r="P10" s="263">
        <v>-7.2</v>
      </c>
      <c r="Q10" s="243"/>
      <c r="R10" s="254"/>
      <c r="S10" s="249"/>
      <c r="T10" s="243"/>
      <c r="U10" s="243"/>
      <c r="V10" s="330"/>
      <c r="W10" s="239"/>
      <c r="X10" s="332" t="s">
        <v>228</v>
      </c>
      <c r="Y10" s="333"/>
      <c r="Z10" s="260">
        <v>1264925</v>
      </c>
      <c r="AA10" s="260">
        <v>1262818</v>
      </c>
      <c r="AB10" s="17">
        <v>70</v>
      </c>
      <c r="AC10" s="62">
        <v>-0.2</v>
      </c>
      <c r="AD10" s="260">
        <v>6790550</v>
      </c>
      <c r="AE10" s="240">
        <v>6401900</v>
      </c>
      <c r="AF10" s="17">
        <v>72.2</v>
      </c>
      <c r="AG10" s="62">
        <v>-5.7</v>
      </c>
      <c r="AH10" s="260">
        <v>4074294</v>
      </c>
      <c r="AI10" s="260">
        <v>3710996</v>
      </c>
      <c r="AJ10" s="17">
        <v>65.7</v>
      </c>
      <c r="AK10" s="62">
        <v>-8.9</v>
      </c>
      <c r="AL10" s="305" t="s">
        <v>118</v>
      </c>
      <c r="AM10" s="305" t="s">
        <v>118</v>
      </c>
      <c r="AN10" s="270" t="s">
        <v>249</v>
      </c>
      <c r="AO10" s="264" t="s">
        <v>250</v>
      </c>
      <c r="AP10" s="265"/>
      <c r="AQ10" s="254"/>
      <c r="AR10" s="249"/>
    </row>
    <row r="11" spans="1:44" s="244" customFormat="1" ht="13.5" customHeight="1">
      <c r="A11" s="330"/>
      <c r="B11" s="239"/>
      <c r="C11" s="336" t="s">
        <v>229</v>
      </c>
      <c r="D11" s="337"/>
      <c r="E11" s="260">
        <v>5418</v>
      </c>
      <c r="F11" s="260">
        <v>5647</v>
      </c>
      <c r="G11" s="262">
        <v>50.4</v>
      </c>
      <c r="H11" s="263">
        <v>4.2</v>
      </c>
      <c r="I11" s="260">
        <v>148238</v>
      </c>
      <c r="J11" s="260">
        <v>143256</v>
      </c>
      <c r="K11" s="262">
        <v>36.1</v>
      </c>
      <c r="L11" s="263">
        <v>-3.4</v>
      </c>
      <c r="M11" s="260">
        <v>4822569</v>
      </c>
      <c r="N11" s="272">
        <v>4773201</v>
      </c>
      <c r="O11" s="262">
        <v>31.9</v>
      </c>
      <c r="P11" s="263">
        <v>-1</v>
      </c>
      <c r="Q11" s="243"/>
      <c r="R11" s="254"/>
      <c r="S11" s="249"/>
      <c r="T11" s="243"/>
      <c r="U11" s="243"/>
      <c r="V11" s="330"/>
      <c r="W11" s="239"/>
      <c r="X11" s="332" t="s">
        <v>229</v>
      </c>
      <c r="Y11" s="333"/>
      <c r="Z11" s="260">
        <v>545073</v>
      </c>
      <c r="AA11" s="260">
        <v>540708</v>
      </c>
      <c r="AB11" s="17">
        <v>30</v>
      </c>
      <c r="AC11" s="62">
        <v>-0.8</v>
      </c>
      <c r="AD11" s="260">
        <v>2506977</v>
      </c>
      <c r="AE11" s="240">
        <v>2470856</v>
      </c>
      <c r="AF11" s="17">
        <v>27.8</v>
      </c>
      <c r="AG11" s="62">
        <v>-1.4</v>
      </c>
      <c r="AH11" s="260">
        <v>1908170</v>
      </c>
      <c r="AI11" s="260">
        <v>1940741</v>
      </c>
      <c r="AJ11" s="17">
        <v>34.3</v>
      </c>
      <c r="AK11" s="62">
        <v>1.7</v>
      </c>
      <c r="AL11" s="305" t="s">
        <v>118</v>
      </c>
      <c r="AM11" s="305" t="s">
        <v>118</v>
      </c>
      <c r="AN11" s="270" t="s">
        <v>249</v>
      </c>
      <c r="AO11" s="264" t="s">
        <v>250</v>
      </c>
      <c r="AP11" s="265"/>
      <c r="AQ11" s="254"/>
      <c r="AR11" s="249"/>
    </row>
    <row r="12" spans="1:44" s="244" customFormat="1" ht="9" customHeight="1">
      <c r="A12" s="330"/>
      <c r="B12" s="239"/>
      <c r="C12" s="245"/>
      <c r="D12" s="238"/>
      <c r="E12" s="240"/>
      <c r="F12" s="260"/>
      <c r="G12" s="241"/>
      <c r="H12" s="263"/>
      <c r="J12" s="260"/>
      <c r="K12" s="262"/>
      <c r="L12" s="263"/>
      <c r="M12" s="240"/>
      <c r="N12" s="272"/>
      <c r="O12" s="262"/>
      <c r="P12" s="263"/>
      <c r="Q12" s="243"/>
      <c r="R12" s="254"/>
      <c r="S12" s="249"/>
      <c r="T12" s="243"/>
      <c r="U12" s="243"/>
      <c r="V12" s="330"/>
      <c r="W12" s="239"/>
      <c r="X12" s="267"/>
      <c r="Y12" s="266"/>
      <c r="Z12" s="240"/>
      <c r="AA12" s="260"/>
      <c r="AB12" s="241"/>
      <c r="AC12" s="242"/>
      <c r="AD12" s="240"/>
      <c r="AE12" s="240"/>
      <c r="AF12" s="241"/>
      <c r="AG12" s="263"/>
      <c r="AH12" s="260"/>
      <c r="AI12" s="260"/>
      <c r="AJ12" s="17"/>
      <c r="AK12" s="62"/>
      <c r="AL12" s="306"/>
      <c r="AM12" s="307"/>
      <c r="AN12" s="241"/>
      <c r="AO12" s="242"/>
      <c r="AQ12" s="254"/>
      <c r="AR12" s="249"/>
    </row>
    <row r="13" spans="1:44" ht="13.5" customHeight="1">
      <c r="A13" s="330"/>
      <c r="B13" s="53"/>
      <c r="C13" s="43" t="s">
        <v>194</v>
      </c>
      <c r="D13" s="41" t="s">
        <v>195</v>
      </c>
      <c r="E13" s="4">
        <v>1368</v>
      </c>
      <c r="F13" s="260">
        <v>1388</v>
      </c>
      <c r="G13" s="262">
        <v>12.4</v>
      </c>
      <c r="H13" s="62">
        <v>1.5</v>
      </c>
      <c r="I13" s="240">
        <v>44800</v>
      </c>
      <c r="J13" s="260">
        <v>42546</v>
      </c>
      <c r="K13" s="262">
        <v>10.7</v>
      </c>
      <c r="L13" s="263">
        <v>-5</v>
      </c>
      <c r="M13" s="240">
        <v>1071430</v>
      </c>
      <c r="N13" s="272">
        <v>1155992</v>
      </c>
      <c r="O13" s="262">
        <v>7.7</v>
      </c>
      <c r="P13" s="263">
        <v>7.9</v>
      </c>
      <c r="Q13" s="36"/>
      <c r="R13" s="254"/>
      <c r="S13" s="249"/>
      <c r="T13" s="36"/>
      <c r="U13" s="36"/>
      <c r="V13" s="330"/>
      <c r="W13" s="53"/>
      <c r="X13" s="43" t="s">
        <v>230</v>
      </c>
      <c r="Y13" s="41" t="s">
        <v>195</v>
      </c>
      <c r="Z13" s="260">
        <v>129754</v>
      </c>
      <c r="AA13" s="260">
        <v>132398</v>
      </c>
      <c r="AB13" s="17">
        <v>7.3</v>
      </c>
      <c r="AC13" s="62">
        <v>2</v>
      </c>
      <c r="AD13" s="260">
        <v>627902</v>
      </c>
      <c r="AE13" s="240">
        <v>667227</v>
      </c>
      <c r="AF13" s="17">
        <v>7.5</v>
      </c>
      <c r="AG13" s="62">
        <v>6.3</v>
      </c>
      <c r="AH13" s="260">
        <v>423671</v>
      </c>
      <c r="AI13" s="260">
        <v>475372</v>
      </c>
      <c r="AJ13" s="17">
        <v>8.4</v>
      </c>
      <c r="AK13" s="62">
        <v>12.2</v>
      </c>
      <c r="AL13" s="306">
        <v>39396</v>
      </c>
      <c r="AM13" s="307">
        <v>29660</v>
      </c>
      <c r="AN13" s="241">
        <v>7.8</v>
      </c>
      <c r="AO13" s="62">
        <v>-24.7</v>
      </c>
      <c r="AP13" s="60"/>
      <c r="AQ13" s="254"/>
      <c r="AR13" s="249"/>
    </row>
    <row r="14" spans="1:44" ht="13.5" customHeight="1">
      <c r="A14" s="330"/>
      <c r="B14" s="53"/>
      <c r="C14" s="43" t="s">
        <v>93</v>
      </c>
      <c r="D14" s="41" t="s">
        <v>76</v>
      </c>
      <c r="E14" s="4">
        <v>544</v>
      </c>
      <c r="F14" s="260">
        <v>681</v>
      </c>
      <c r="G14" s="262">
        <v>6.1</v>
      </c>
      <c r="H14" s="62">
        <v>25.2</v>
      </c>
      <c r="I14" s="4">
        <v>10221</v>
      </c>
      <c r="J14" s="260">
        <v>11195</v>
      </c>
      <c r="K14" s="262">
        <v>2.8</v>
      </c>
      <c r="L14" s="263">
        <v>9.5</v>
      </c>
      <c r="M14" s="240">
        <v>1125497</v>
      </c>
      <c r="N14" s="272">
        <v>1121413</v>
      </c>
      <c r="O14" s="262">
        <v>7.5</v>
      </c>
      <c r="P14" s="263">
        <v>-0.4</v>
      </c>
      <c r="Q14" s="36"/>
      <c r="R14" s="254"/>
      <c r="S14" s="249"/>
      <c r="T14" s="36"/>
      <c r="U14" s="36"/>
      <c r="V14" s="330"/>
      <c r="W14" s="53"/>
      <c r="X14" s="43" t="s">
        <v>93</v>
      </c>
      <c r="Y14" s="41" t="s">
        <v>76</v>
      </c>
      <c r="Z14" s="240">
        <v>40931</v>
      </c>
      <c r="AA14" s="260">
        <v>44765</v>
      </c>
      <c r="AB14" s="17">
        <v>2.5</v>
      </c>
      <c r="AC14" s="62">
        <v>9.4</v>
      </c>
      <c r="AD14" s="240">
        <v>350443</v>
      </c>
      <c r="AE14" s="240">
        <v>356793</v>
      </c>
      <c r="AF14" s="17">
        <v>4</v>
      </c>
      <c r="AG14" s="62">
        <v>1.8</v>
      </c>
      <c r="AH14" s="240">
        <v>428549</v>
      </c>
      <c r="AI14" s="260">
        <v>437511</v>
      </c>
      <c r="AJ14" s="17">
        <v>7.7</v>
      </c>
      <c r="AK14" s="62">
        <v>2.1</v>
      </c>
      <c r="AL14" s="307">
        <v>32884</v>
      </c>
      <c r="AM14" s="307">
        <v>30124</v>
      </c>
      <c r="AN14" s="241">
        <v>7.9</v>
      </c>
      <c r="AO14" s="62">
        <v>-8.4</v>
      </c>
      <c r="AQ14" s="254"/>
      <c r="AR14" s="249"/>
    </row>
    <row r="15" spans="1:44" ht="13.5" customHeight="1">
      <c r="A15" s="330"/>
      <c r="B15" s="53"/>
      <c r="C15" s="43" t="s">
        <v>94</v>
      </c>
      <c r="D15" s="41" t="s">
        <v>196</v>
      </c>
      <c r="E15" s="4">
        <v>326</v>
      </c>
      <c r="F15" s="260">
        <v>352</v>
      </c>
      <c r="G15" s="262">
        <v>3.1</v>
      </c>
      <c r="H15" s="62">
        <v>8</v>
      </c>
      <c r="I15" s="4">
        <v>5599</v>
      </c>
      <c r="J15" s="260">
        <v>5711</v>
      </c>
      <c r="K15" s="262">
        <v>1.4</v>
      </c>
      <c r="L15" s="263">
        <v>2</v>
      </c>
      <c r="M15" s="240">
        <v>93079</v>
      </c>
      <c r="N15" s="272">
        <v>97508</v>
      </c>
      <c r="O15" s="262">
        <v>0.7</v>
      </c>
      <c r="P15" s="263">
        <v>4.8</v>
      </c>
      <c r="Q15" s="36"/>
      <c r="R15" s="254"/>
      <c r="S15" s="249"/>
      <c r="T15" s="36"/>
      <c r="U15" s="36"/>
      <c r="V15" s="330"/>
      <c r="W15" s="53"/>
      <c r="X15" s="43" t="s">
        <v>94</v>
      </c>
      <c r="Y15" s="41" t="s">
        <v>196</v>
      </c>
      <c r="Z15" s="240">
        <v>17927</v>
      </c>
      <c r="AA15" s="260">
        <v>17873</v>
      </c>
      <c r="AB15" s="17">
        <v>1</v>
      </c>
      <c r="AC15" s="62">
        <v>-0.3</v>
      </c>
      <c r="AD15" s="240">
        <v>51942</v>
      </c>
      <c r="AE15" s="240">
        <v>55463</v>
      </c>
      <c r="AF15" s="17">
        <v>0.6</v>
      </c>
      <c r="AG15" s="62">
        <v>6.8</v>
      </c>
      <c r="AH15" s="240">
        <v>39627</v>
      </c>
      <c r="AI15" s="260">
        <v>41331</v>
      </c>
      <c r="AJ15" s="17">
        <v>0.7</v>
      </c>
      <c r="AK15" s="62">
        <v>4.3</v>
      </c>
      <c r="AL15" s="307">
        <v>2219</v>
      </c>
      <c r="AM15" s="307">
        <v>1241</v>
      </c>
      <c r="AN15" s="241">
        <v>0.3</v>
      </c>
      <c r="AO15" s="62">
        <v>-44.1</v>
      </c>
      <c r="AQ15" s="254"/>
      <c r="AR15" s="249"/>
    </row>
    <row r="16" spans="1:44" ht="13.5" customHeight="1">
      <c r="A16" s="330"/>
      <c r="B16" s="53"/>
      <c r="C16" s="43" t="s">
        <v>95</v>
      </c>
      <c r="D16" s="41" t="s">
        <v>197</v>
      </c>
      <c r="E16" s="4">
        <v>340</v>
      </c>
      <c r="F16" s="260">
        <v>353</v>
      </c>
      <c r="G16" s="262">
        <v>3.2</v>
      </c>
      <c r="H16" s="62">
        <v>3.8</v>
      </c>
      <c r="I16" s="4">
        <v>5524</v>
      </c>
      <c r="J16" s="260">
        <v>5316</v>
      </c>
      <c r="K16" s="262">
        <v>1.3</v>
      </c>
      <c r="L16" s="263">
        <v>-3.8</v>
      </c>
      <c r="M16" s="240">
        <v>161855</v>
      </c>
      <c r="N16" s="272">
        <v>156468</v>
      </c>
      <c r="O16" s="262">
        <v>1</v>
      </c>
      <c r="P16" s="263">
        <v>-3.3</v>
      </c>
      <c r="Q16" s="36"/>
      <c r="R16" s="254"/>
      <c r="S16" s="249"/>
      <c r="T16" s="36"/>
      <c r="U16" s="36"/>
      <c r="V16" s="330"/>
      <c r="W16" s="53"/>
      <c r="X16" s="43" t="s">
        <v>95</v>
      </c>
      <c r="Y16" s="41" t="s">
        <v>197</v>
      </c>
      <c r="Z16" s="240">
        <v>21647</v>
      </c>
      <c r="AA16" s="260">
        <v>20493</v>
      </c>
      <c r="AB16" s="17">
        <v>1.1</v>
      </c>
      <c r="AC16" s="62">
        <v>-5.3</v>
      </c>
      <c r="AD16" s="240">
        <v>102934</v>
      </c>
      <c r="AE16" s="240">
        <v>84726</v>
      </c>
      <c r="AF16" s="17">
        <v>1</v>
      </c>
      <c r="AG16" s="62">
        <v>-17.7</v>
      </c>
      <c r="AH16" s="240">
        <v>56469</v>
      </c>
      <c r="AI16" s="260">
        <v>69700</v>
      </c>
      <c r="AJ16" s="17">
        <v>1.2</v>
      </c>
      <c r="AK16" s="62">
        <v>23.4</v>
      </c>
      <c r="AL16" s="305">
        <v>5229</v>
      </c>
      <c r="AM16" s="307">
        <v>3833</v>
      </c>
      <c r="AN16" s="241">
        <v>1</v>
      </c>
      <c r="AO16" s="62">
        <v>-26.7</v>
      </c>
      <c r="AQ16" s="254"/>
      <c r="AR16" s="249"/>
    </row>
    <row r="17" spans="1:44" ht="13.5" customHeight="1">
      <c r="A17" s="330"/>
      <c r="B17" s="53"/>
      <c r="C17" s="43" t="s">
        <v>96</v>
      </c>
      <c r="D17" s="41" t="s">
        <v>198</v>
      </c>
      <c r="E17" s="4">
        <v>338</v>
      </c>
      <c r="F17" s="260">
        <v>358</v>
      </c>
      <c r="G17" s="262">
        <v>3.2</v>
      </c>
      <c r="H17" s="62">
        <v>5.9</v>
      </c>
      <c r="I17" s="4">
        <v>5048</v>
      </c>
      <c r="J17" s="260">
        <v>5430</v>
      </c>
      <c r="K17" s="262">
        <v>1.4</v>
      </c>
      <c r="L17" s="263">
        <v>7.6</v>
      </c>
      <c r="M17" s="240">
        <v>67202</v>
      </c>
      <c r="N17" s="272">
        <v>84153</v>
      </c>
      <c r="O17" s="262">
        <v>0.6</v>
      </c>
      <c r="P17" s="263">
        <v>25.2</v>
      </c>
      <c r="Q17" s="36"/>
      <c r="R17" s="254"/>
      <c r="S17" s="249"/>
      <c r="T17" s="36"/>
      <c r="U17" s="36"/>
      <c r="V17" s="330"/>
      <c r="W17" s="53"/>
      <c r="X17" s="43" t="s">
        <v>96</v>
      </c>
      <c r="Y17" s="41" t="s">
        <v>198</v>
      </c>
      <c r="Z17" s="240">
        <v>17109</v>
      </c>
      <c r="AA17" s="260">
        <v>18429</v>
      </c>
      <c r="AB17" s="17">
        <v>1</v>
      </c>
      <c r="AC17" s="62">
        <v>7.7</v>
      </c>
      <c r="AD17" s="240">
        <v>37801</v>
      </c>
      <c r="AE17" s="240">
        <v>48752</v>
      </c>
      <c r="AF17" s="17">
        <v>0.5</v>
      </c>
      <c r="AG17" s="62">
        <v>29</v>
      </c>
      <c r="AH17" s="240">
        <v>28073</v>
      </c>
      <c r="AI17" s="260">
        <v>34237</v>
      </c>
      <c r="AJ17" s="17">
        <v>0.6</v>
      </c>
      <c r="AK17" s="62">
        <v>22</v>
      </c>
      <c r="AL17" s="307">
        <v>379</v>
      </c>
      <c r="AM17" s="307">
        <v>286</v>
      </c>
      <c r="AN17" s="241">
        <v>0.1</v>
      </c>
      <c r="AO17" s="62">
        <v>-24.5</v>
      </c>
      <c r="AQ17" s="254"/>
      <c r="AR17" s="249"/>
    </row>
    <row r="18" spans="1:44" ht="9" customHeight="1">
      <c r="A18" s="330"/>
      <c r="B18" s="53"/>
      <c r="C18" s="43"/>
      <c r="D18" s="41"/>
      <c r="F18" s="260"/>
      <c r="J18" s="260"/>
      <c r="K18" s="262"/>
      <c r="L18" s="263"/>
      <c r="M18" s="240"/>
      <c r="N18" s="272"/>
      <c r="O18" s="262"/>
      <c r="P18" s="263"/>
      <c r="Q18" s="36"/>
      <c r="R18" s="254"/>
      <c r="S18" s="249"/>
      <c r="T18" s="36"/>
      <c r="U18" s="36"/>
      <c r="V18" s="330"/>
      <c r="W18" s="53"/>
      <c r="X18" s="43"/>
      <c r="Y18" s="41"/>
      <c r="AA18" s="260"/>
      <c r="AD18" s="240"/>
      <c r="AE18" s="240"/>
      <c r="AI18" s="260"/>
      <c r="AL18" s="307"/>
      <c r="AM18" s="307"/>
      <c r="AN18" s="241"/>
      <c r="AQ18" s="254"/>
      <c r="AR18" s="249"/>
    </row>
    <row r="19" spans="1:44" ht="13.5" customHeight="1">
      <c r="A19" s="330"/>
      <c r="B19" s="53"/>
      <c r="C19" s="43" t="s">
        <v>199</v>
      </c>
      <c r="D19" s="164" t="s">
        <v>200</v>
      </c>
      <c r="E19" s="4">
        <v>537</v>
      </c>
      <c r="F19" s="260">
        <v>536</v>
      </c>
      <c r="G19" s="262">
        <v>4.8</v>
      </c>
      <c r="H19" s="62">
        <v>-0.2</v>
      </c>
      <c r="I19" s="4">
        <v>18647</v>
      </c>
      <c r="J19" s="260">
        <v>18518</v>
      </c>
      <c r="K19" s="262">
        <v>4.7</v>
      </c>
      <c r="L19" s="263">
        <v>-0.7</v>
      </c>
      <c r="M19" s="240">
        <v>818930</v>
      </c>
      <c r="N19" s="272">
        <v>822980</v>
      </c>
      <c r="O19" s="262">
        <v>5.5</v>
      </c>
      <c r="P19" s="263">
        <v>0.5</v>
      </c>
      <c r="Q19" s="36"/>
      <c r="R19" s="254"/>
      <c r="S19" s="249"/>
      <c r="T19" s="36"/>
      <c r="U19" s="36"/>
      <c r="V19" s="330"/>
      <c r="W19" s="53"/>
      <c r="X19" s="43" t="s">
        <v>231</v>
      </c>
      <c r="Y19" s="164" t="s">
        <v>200</v>
      </c>
      <c r="Z19" s="240">
        <v>84072</v>
      </c>
      <c r="AA19" s="260">
        <v>83700</v>
      </c>
      <c r="AB19" s="17">
        <v>4.6</v>
      </c>
      <c r="AC19" s="62">
        <v>-0.4</v>
      </c>
      <c r="AD19" s="240">
        <v>529299</v>
      </c>
      <c r="AE19" s="240">
        <v>530161</v>
      </c>
      <c r="AF19" s="17">
        <v>6</v>
      </c>
      <c r="AG19" s="62">
        <v>0.2</v>
      </c>
      <c r="AH19" s="240">
        <v>277722</v>
      </c>
      <c r="AI19" s="260">
        <v>287970</v>
      </c>
      <c r="AJ19" s="17">
        <v>5.1</v>
      </c>
      <c r="AK19" s="62">
        <v>3.7</v>
      </c>
      <c r="AL19" s="307">
        <v>33610</v>
      </c>
      <c r="AM19" s="307">
        <v>29748</v>
      </c>
      <c r="AN19" s="241">
        <v>7.8</v>
      </c>
      <c r="AO19" s="62">
        <v>-11.5</v>
      </c>
      <c r="AQ19" s="254"/>
      <c r="AR19" s="249"/>
    </row>
    <row r="20" spans="1:44" ht="13.5" customHeight="1">
      <c r="A20" s="330"/>
      <c r="B20" s="53"/>
      <c r="C20" s="43" t="s">
        <v>97</v>
      </c>
      <c r="D20" s="41" t="s">
        <v>201</v>
      </c>
      <c r="E20" s="4">
        <v>370</v>
      </c>
      <c r="F20" s="260">
        <v>372</v>
      </c>
      <c r="G20" s="262">
        <v>3.3</v>
      </c>
      <c r="H20" s="62">
        <v>0.5</v>
      </c>
      <c r="I20" s="4">
        <v>8043</v>
      </c>
      <c r="J20" s="260">
        <v>7578</v>
      </c>
      <c r="K20" s="262">
        <v>1.9</v>
      </c>
      <c r="L20" s="263">
        <v>-5.8</v>
      </c>
      <c r="M20" s="240">
        <v>166246</v>
      </c>
      <c r="N20" s="272">
        <v>131895</v>
      </c>
      <c r="O20" s="262">
        <v>0.9</v>
      </c>
      <c r="P20" s="263">
        <v>-20.7</v>
      </c>
      <c r="Q20" s="36"/>
      <c r="R20" s="254"/>
      <c r="S20" s="249"/>
      <c r="T20" s="36"/>
      <c r="U20" s="36"/>
      <c r="V20" s="330"/>
      <c r="W20" s="53"/>
      <c r="X20" s="43" t="s">
        <v>232</v>
      </c>
      <c r="Y20" s="41" t="s">
        <v>201</v>
      </c>
      <c r="Z20" s="240">
        <v>30943</v>
      </c>
      <c r="AA20" s="260">
        <v>31092</v>
      </c>
      <c r="AB20" s="17">
        <v>1.7</v>
      </c>
      <c r="AC20" s="62">
        <v>0.5</v>
      </c>
      <c r="AD20" s="240">
        <v>85141</v>
      </c>
      <c r="AE20" s="240">
        <v>62076</v>
      </c>
      <c r="AF20" s="17">
        <v>0.7</v>
      </c>
      <c r="AG20" s="62">
        <v>-27.1</v>
      </c>
      <c r="AH20" s="240">
        <v>77319</v>
      </c>
      <c r="AI20" s="260">
        <v>68718</v>
      </c>
      <c r="AJ20" s="17">
        <v>1.2</v>
      </c>
      <c r="AK20" s="62">
        <v>-11.1</v>
      </c>
      <c r="AL20" s="307">
        <v>1737</v>
      </c>
      <c r="AM20" s="307">
        <v>2110</v>
      </c>
      <c r="AN20" s="241">
        <v>0.6</v>
      </c>
      <c r="AO20" s="62">
        <v>21.5</v>
      </c>
      <c r="AQ20" s="254"/>
      <c r="AR20" s="249"/>
    </row>
    <row r="21" spans="1:44" ht="13.5" customHeight="1">
      <c r="A21" s="330"/>
      <c r="B21" s="53"/>
      <c r="C21" s="43" t="s">
        <v>98</v>
      </c>
      <c r="D21" s="41" t="s">
        <v>202</v>
      </c>
      <c r="E21" s="4">
        <v>183</v>
      </c>
      <c r="F21" s="260">
        <v>197</v>
      </c>
      <c r="G21" s="262">
        <v>1.8</v>
      </c>
      <c r="H21" s="62">
        <v>7.7</v>
      </c>
      <c r="I21" s="4">
        <v>24537</v>
      </c>
      <c r="J21" s="260">
        <v>24321</v>
      </c>
      <c r="K21" s="262">
        <v>6.1</v>
      </c>
      <c r="L21" s="263">
        <v>-0.9</v>
      </c>
      <c r="M21" s="240">
        <v>1403912</v>
      </c>
      <c r="N21" s="272">
        <v>1598382</v>
      </c>
      <c r="O21" s="262">
        <v>10.7</v>
      </c>
      <c r="P21" s="263">
        <v>13.9</v>
      </c>
      <c r="Q21" s="36"/>
      <c r="R21" s="254"/>
      <c r="S21" s="249"/>
      <c r="T21" s="36"/>
      <c r="U21" s="36"/>
      <c r="V21" s="330"/>
      <c r="W21" s="53"/>
      <c r="X21" s="43" t="s">
        <v>233</v>
      </c>
      <c r="Y21" s="41" t="s">
        <v>202</v>
      </c>
      <c r="Z21" s="240">
        <v>132244</v>
      </c>
      <c r="AA21" s="260">
        <v>149993</v>
      </c>
      <c r="AB21" s="17">
        <v>8.3</v>
      </c>
      <c r="AC21" s="62">
        <v>13.4</v>
      </c>
      <c r="AD21" s="240">
        <v>729704</v>
      </c>
      <c r="AE21" s="240">
        <v>899173</v>
      </c>
      <c r="AF21" s="17">
        <v>10.1</v>
      </c>
      <c r="AG21" s="62">
        <v>23.2</v>
      </c>
      <c r="AH21" s="240">
        <v>651556</v>
      </c>
      <c r="AI21" s="260">
        <v>687436</v>
      </c>
      <c r="AJ21" s="17">
        <v>12.2</v>
      </c>
      <c r="AK21" s="62">
        <v>5.5</v>
      </c>
      <c r="AL21" s="307">
        <v>54683</v>
      </c>
      <c r="AM21" s="307">
        <v>60188</v>
      </c>
      <c r="AN21" s="241">
        <v>15.8</v>
      </c>
      <c r="AO21" s="62">
        <v>10.1</v>
      </c>
      <c r="AQ21" s="254"/>
      <c r="AR21" s="249"/>
    </row>
    <row r="22" spans="1:44" ht="13.5" customHeight="1">
      <c r="A22" s="330"/>
      <c r="B22" s="53"/>
      <c r="C22" s="43" t="s">
        <v>99</v>
      </c>
      <c r="D22" s="41" t="s">
        <v>203</v>
      </c>
      <c r="E22" s="4">
        <v>32</v>
      </c>
      <c r="F22" s="260">
        <v>38</v>
      </c>
      <c r="G22" s="262">
        <v>0.3</v>
      </c>
      <c r="H22" s="62">
        <v>18.8</v>
      </c>
      <c r="I22" s="4">
        <v>424</v>
      </c>
      <c r="J22" s="260">
        <v>441</v>
      </c>
      <c r="K22" s="262">
        <v>0.1</v>
      </c>
      <c r="L22" s="263">
        <v>4</v>
      </c>
      <c r="M22" s="240">
        <v>23015</v>
      </c>
      <c r="N22" s="272">
        <v>27635</v>
      </c>
      <c r="O22" s="262">
        <v>0.2</v>
      </c>
      <c r="P22" s="263">
        <v>20.1</v>
      </c>
      <c r="Q22" s="36"/>
      <c r="R22" s="254"/>
      <c r="S22" s="249"/>
      <c r="T22" s="36"/>
      <c r="U22" s="36"/>
      <c r="V22" s="330"/>
      <c r="W22" s="53"/>
      <c r="X22" s="43" t="s">
        <v>234</v>
      </c>
      <c r="Y22" s="41" t="s">
        <v>203</v>
      </c>
      <c r="Z22" s="240">
        <v>2219</v>
      </c>
      <c r="AA22" s="260">
        <v>2319</v>
      </c>
      <c r="AB22" s="17">
        <v>0.1</v>
      </c>
      <c r="AC22" s="62">
        <v>4.5</v>
      </c>
      <c r="AD22" s="240">
        <v>15476</v>
      </c>
      <c r="AE22" s="240">
        <v>18815</v>
      </c>
      <c r="AF22" s="17">
        <v>0.2</v>
      </c>
      <c r="AG22" s="62">
        <v>21.6</v>
      </c>
      <c r="AH22" s="240">
        <v>7180</v>
      </c>
      <c r="AI22" s="260">
        <v>8492</v>
      </c>
      <c r="AJ22" s="17">
        <v>0.2</v>
      </c>
      <c r="AK22" s="62">
        <v>18.3</v>
      </c>
      <c r="AL22" s="309" t="s">
        <v>118</v>
      </c>
      <c r="AM22" s="309" t="s">
        <v>118</v>
      </c>
      <c r="AN22" s="309" t="s">
        <v>118</v>
      </c>
      <c r="AO22" s="309" t="s">
        <v>118</v>
      </c>
      <c r="AQ22" s="254"/>
      <c r="AR22" s="249"/>
    </row>
    <row r="23" spans="1:44" ht="13.5" customHeight="1">
      <c r="A23" s="330"/>
      <c r="B23" s="53"/>
      <c r="C23" s="43" t="s">
        <v>100</v>
      </c>
      <c r="D23" s="41" t="s">
        <v>204</v>
      </c>
      <c r="E23" s="4">
        <v>808</v>
      </c>
      <c r="F23" s="260">
        <v>774</v>
      </c>
      <c r="G23" s="262">
        <v>6.9</v>
      </c>
      <c r="H23" s="62">
        <v>-4.2</v>
      </c>
      <c r="I23" s="4">
        <v>25394</v>
      </c>
      <c r="J23" s="260">
        <v>22559</v>
      </c>
      <c r="K23" s="262">
        <v>5.7</v>
      </c>
      <c r="L23" s="263">
        <v>-11.2</v>
      </c>
      <c r="M23" s="240">
        <v>642595</v>
      </c>
      <c r="N23" s="272">
        <v>542410</v>
      </c>
      <c r="O23" s="262">
        <v>3.6</v>
      </c>
      <c r="P23" s="263">
        <v>-15.6</v>
      </c>
      <c r="Q23" s="36"/>
      <c r="R23" s="254"/>
      <c r="S23" s="249"/>
      <c r="T23" s="36"/>
      <c r="U23" s="36"/>
      <c r="V23" s="330"/>
      <c r="W23" s="53"/>
      <c r="X23" s="43" t="s">
        <v>235</v>
      </c>
      <c r="Y23" s="41" t="s">
        <v>204</v>
      </c>
      <c r="Z23" s="240">
        <v>94715</v>
      </c>
      <c r="AA23" s="260">
        <v>84024</v>
      </c>
      <c r="AB23" s="17">
        <v>4.7</v>
      </c>
      <c r="AC23" s="62">
        <v>-11.3</v>
      </c>
      <c r="AD23" s="240">
        <v>385448</v>
      </c>
      <c r="AE23" s="240">
        <v>322094</v>
      </c>
      <c r="AF23" s="17">
        <v>3.6</v>
      </c>
      <c r="AG23" s="62">
        <v>-16.4</v>
      </c>
      <c r="AH23" s="240">
        <v>246983</v>
      </c>
      <c r="AI23" s="260">
        <v>215127</v>
      </c>
      <c r="AJ23" s="17">
        <v>3.8</v>
      </c>
      <c r="AK23" s="62">
        <v>-12.9</v>
      </c>
      <c r="AL23" s="307">
        <v>26120</v>
      </c>
      <c r="AM23" s="307">
        <v>20456</v>
      </c>
      <c r="AN23" s="241">
        <v>5.4</v>
      </c>
      <c r="AO23" s="62">
        <v>-21.7</v>
      </c>
      <c r="AQ23" s="254"/>
      <c r="AR23" s="249"/>
    </row>
    <row r="24" spans="1:44" ht="9" customHeight="1">
      <c r="A24" s="330"/>
      <c r="B24" s="53"/>
      <c r="C24" s="43"/>
      <c r="D24" s="41"/>
      <c r="F24" s="260"/>
      <c r="J24" s="260"/>
      <c r="K24" s="262"/>
      <c r="L24" s="263"/>
      <c r="M24" s="240"/>
      <c r="N24" s="272"/>
      <c r="O24" s="262"/>
      <c r="P24" s="263"/>
      <c r="Q24" s="36"/>
      <c r="R24" s="254"/>
      <c r="S24" s="249"/>
      <c r="T24" s="36"/>
      <c r="U24" s="36"/>
      <c r="V24" s="330"/>
      <c r="W24" s="53"/>
      <c r="X24" s="43"/>
      <c r="Y24" s="41"/>
      <c r="AA24" s="260"/>
      <c r="AD24" s="240"/>
      <c r="AE24" s="240"/>
      <c r="AI24" s="260"/>
      <c r="AL24" s="307"/>
      <c r="AM24" s="307"/>
      <c r="AN24" s="241"/>
      <c r="AQ24" s="254"/>
      <c r="AR24" s="249"/>
    </row>
    <row r="25" spans="1:44" ht="13.5" customHeight="1">
      <c r="A25" s="330"/>
      <c r="B25" s="53"/>
      <c r="C25" s="43" t="s">
        <v>205</v>
      </c>
      <c r="D25" s="41" t="s">
        <v>206</v>
      </c>
      <c r="E25" s="4">
        <v>125</v>
      </c>
      <c r="F25" s="260">
        <v>124</v>
      </c>
      <c r="G25" s="262">
        <v>1.1</v>
      </c>
      <c r="H25" s="62">
        <v>-0.8</v>
      </c>
      <c r="I25" s="4">
        <v>6834</v>
      </c>
      <c r="J25" s="260">
        <v>7581</v>
      </c>
      <c r="K25" s="262">
        <v>1.9</v>
      </c>
      <c r="L25" s="263">
        <v>10.9</v>
      </c>
      <c r="M25" s="240">
        <v>209408</v>
      </c>
      <c r="N25" s="272">
        <v>202337</v>
      </c>
      <c r="O25" s="262">
        <v>1.4</v>
      </c>
      <c r="P25" s="263">
        <v>-3.4</v>
      </c>
      <c r="Q25" s="36"/>
      <c r="R25" s="254"/>
      <c r="S25" s="249"/>
      <c r="T25" s="36"/>
      <c r="U25" s="36"/>
      <c r="V25" s="330"/>
      <c r="W25" s="53"/>
      <c r="X25" s="43" t="s">
        <v>236</v>
      </c>
      <c r="Y25" s="41" t="s">
        <v>206</v>
      </c>
      <c r="Z25" s="240">
        <v>30489</v>
      </c>
      <c r="AA25" s="260">
        <v>32642</v>
      </c>
      <c r="AB25" s="17">
        <v>1.8</v>
      </c>
      <c r="AC25" s="62">
        <v>7.1</v>
      </c>
      <c r="AD25" s="240">
        <v>101635</v>
      </c>
      <c r="AE25" s="240">
        <v>90266</v>
      </c>
      <c r="AF25" s="17">
        <v>1</v>
      </c>
      <c r="AG25" s="62">
        <v>-11.2</v>
      </c>
      <c r="AH25" s="240">
        <v>103020</v>
      </c>
      <c r="AI25" s="260">
        <v>108750</v>
      </c>
      <c r="AJ25" s="17">
        <v>1.9</v>
      </c>
      <c r="AK25" s="62">
        <v>5.6</v>
      </c>
      <c r="AL25" s="307">
        <v>7815</v>
      </c>
      <c r="AM25" s="307">
        <v>5497</v>
      </c>
      <c r="AN25" s="241">
        <v>1.4</v>
      </c>
      <c r="AO25" s="62">
        <v>-29.7</v>
      </c>
      <c r="AQ25" s="254"/>
      <c r="AR25" s="249"/>
    </row>
    <row r="26" spans="1:44" ht="13.5" customHeight="1">
      <c r="A26" s="330"/>
      <c r="B26" s="53"/>
      <c r="C26" s="43" t="s">
        <v>101</v>
      </c>
      <c r="D26" s="165" t="s">
        <v>207</v>
      </c>
      <c r="E26" s="4">
        <v>24</v>
      </c>
      <c r="F26" s="260">
        <v>18</v>
      </c>
      <c r="G26" s="262">
        <v>0.2</v>
      </c>
      <c r="H26" s="62">
        <v>-25</v>
      </c>
      <c r="I26" s="4">
        <v>277</v>
      </c>
      <c r="J26" s="260">
        <v>241</v>
      </c>
      <c r="K26" s="262">
        <v>0.1</v>
      </c>
      <c r="L26" s="263">
        <v>-13</v>
      </c>
      <c r="M26" s="240">
        <v>4340</v>
      </c>
      <c r="N26" s="272">
        <v>2954</v>
      </c>
      <c r="O26" s="262">
        <v>0</v>
      </c>
      <c r="P26" s="263">
        <v>-31.9</v>
      </c>
      <c r="Q26" s="36"/>
      <c r="R26" s="254"/>
      <c r="S26" s="249"/>
      <c r="T26" s="36"/>
      <c r="U26" s="36"/>
      <c r="V26" s="330"/>
      <c r="W26" s="53"/>
      <c r="X26" s="43" t="s">
        <v>101</v>
      </c>
      <c r="Y26" s="164" t="s">
        <v>207</v>
      </c>
      <c r="Z26" s="240">
        <v>800</v>
      </c>
      <c r="AA26" s="260">
        <v>623</v>
      </c>
      <c r="AB26" s="17">
        <v>0</v>
      </c>
      <c r="AC26" s="62">
        <v>-22.2</v>
      </c>
      <c r="AD26" s="240">
        <v>2369</v>
      </c>
      <c r="AE26" s="240">
        <v>1827</v>
      </c>
      <c r="AF26" s="17">
        <v>0</v>
      </c>
      <c r="AG26" s="62">
        <v>-22.9</v>
      </c>
      <c r="AH26" s="240">
        <v>1877</v>
      </c>
      <c r="AI26" s="260">
        <v>1094</v>
      </c>
      <c r="AJ26" s="17">
        <v>0</v>
      </c>
      <c r="AK26" s="62">
        <v>-41.7</v>
      </c>
      <c r="AL26" s="308" t="s">
        <v>238</v>
      </c>
      <c r="AM26" s="309" t="s">
        <v>118</v>
      </c>
      <c r="AN26" s="309" t="s">
        <v>118</v>
      </c>
      <c r="AO26" s="309" t="s">
        <v>118</v>
      </c>
      <c r="AQ26" s="254"/>
      <c r="AR26" s="249"/>
    </row>
    <row r="27" spans="1:44" ht="13.5" customHeight="1">
      <c r="A27" s="330"/>
      <c r="B27" s="53"/>
      <c r="C27" s="43" t="s">
        <v>102</v>
      </c>
      <c r="D27" s="41" t="s">
        <v>208</v>
      </c>
      <c r="E27" s="4">
        <v>253</v>
      </c>
      <c r="F27" s="260">
        <v>270</v>
      </c>
      <c r="G27" s="262">
        <v>2.4</v>
      </c>
      <c r="H27" s="62">
        <v>6.7</v>
      </c>
      <c r="I27" s="4">
        <v>6232</v>
      </c>
      <c r="J27" s="260">
        <v>5911</v>
      </c>
      <c r="K27" s="262">
        <v>1.5</v>
      </c>
      <c r="L27" s="263">
        <v>-5.2</v>
      </c>
      <c r="M27" s="240">
        <v>176752</v>
      </c>
      <c r="N27" s="272">
        <v>189731</v>
      </c>
      <c r="O27" s="262">
        <v>1.3</v>
      </c>
      <c r="P27" s="263">
        <v>7.3</v>
      </c>
      <c r="Q27" s="36"/>
      <c r="R27" s="254"/>
      <c r="S27" s="249"/>
      <c r="T27" s="36"/>
      <c r="U27" s="36"/>
      <c r="V27" s="330"/>
      <c r="W27" s="53"/>
      <c r="X27" s="43" t="s">
        <v>102</v>
      </c>
      <c r="Y27" s="41" t="s">
        <v>208</v>
      </c>
      <c r="Z27" s="240">
        <v>25795</v>
      </c>
      <c r="AA27" s="260">
        <v>27152</v>
      </c>
      <c r="AB27" s="17">
        <v>1.5</v>
      </c>
      <c r="AC27" s="62">
        <v>5.3</v>
      </c>
      <c r="AD27" s="240">
        <v>77896</v>
      </c>
      <c r="AE27" s="240">
        <v>96813</v>
      </c>
      <c r="AF27" s="17">
        <v>1.1</v>
      </c>
      <c r="AG27" s="62">
        <v>24.3</v>
      </c>
      <c r="AH27" s="240">
        <v>96250</v>
      </c>
      <c r="AI27" s="260">
        <v>91444</v>
      </c>
      <c r="AJ27" s="17">
        <v>1.6</v>
      </c>
      <c r="AK27" s="62">
        <v>-5</v>
      </c>
      <c r="AL27" s="307">
        <v>28918</v>
      </c>
      <c r="AM27" s="309" t="s">
        <v>118</v>
      </c>
      <c r="AN27" s="309" t="s">
        <v>118</v>
      </c>
      <c r="AO27" s="309" t="s">
        <v>118</v>
      </c>
      <c r="AQ27" s="254"/>
      <c r="AR27" s="249"/>
    </row>
    <row r="28" spans="1:44" ht="13.5" customHeight="1">
      <c r="A28" s="330"/>
      <c r="B28" s="53"/>
      <c r="C28" s="43" t="s">
        <v>103</v>
      </c>
      <c r="D28" s="41" t="s">
        <v>209</v>
      </c>
      <c r="E28" s="4">
        <v>152</v>
      </c>
      <c r="F28" s="260">
        <v>160</v>
      </c>
      <c r="G28" s="262">
        <v>1.4</v>
      </c>
      <c r="H28" s="62">
        <v>5.3</v>
      </c>
      <c r="I28" s="4">
        <v>4136</v>
      </c>
      <c r="J28" s="260">
        <v>4221</v>
      </c>
      <c r="K28" s="262">
        <v>1.1</v>
      </c>
      <c r="L28" s="263">
        <v>2.1</v>
      </c>
      <c r="M28" s="240">
        <v>238880</v>
      </c>
      <c r="N28" s="272">
        <v>232224</v>
      </c>
      <c r="O28" s="262">
        <v>1.6</v>
      </c>
      <c r="P28" s="263">
        <v>-2.8</v>
      </c>
      <c r="Q28" s="36"/>
      <c r="R28" s="254"/>
      <c r="S28" s="249"/>
      <c r="T28" s="36"/>
      <c r="U28" s="36"/>
      <c r="V28" s="330"/>
      <c r="W28" s="53"/>
      <c r="X28" s="43" t="s">
        <v>103</v>
      </c>
      <c r="Y28" s="41" t="s">
        <v>209</v>
      </c>
      <c r="Z28" s="240">
        <v>18762</v>
      </c>
      <c r="AA28" s="260">
        <v>19241</v>
      </c>
      <c r="AB28" s="17">
        <v>1.1</v>
      </c>
      <c r="AC28" s="62">
        <v>2.6</v>
      </c>
      <c r="AD28" s="240">
        <v>195663</v>
      </c>
      <c r="AE28" s="240">
        <v>182442</v>
      </c>
      <c r="AF28" s="17">
        <v>2.1</v>
      </c>
      <c r="AG28" s="62">
        <v>-6.8</v>
      </c>
      <c r="AH28" s="240">
        <v>42268</v>
      </c>
      <c r="AI28" s="260">
        <v>48956</v>
      </c>
      <c r="AJ28" s="17">
        <v>0.9</v>
      </c>
      <c r="AK28" s="62">
        <v>15.8</v>
      </c>
      <c r="AL28" s="240">
        <v>2326</v>
      </c>
      <c r="AM28" s="307">
        <v>2635</v>
      </c>
      <c r="AN28" s="241">
        <v>0.7</v>
      </c>
      <c r="AO28" s="62">
        <v>13.3</v>
      </c>
      <c r="AQ28" s="254"/>
      <c r="AR28" s="249"/>
    </row>
    <row r="29" spans="1:44" ht="13.5" customHeight="1">
      <c r="A29" s="330"/>
      <c r="B29" s="53"/>
      <c r="C29" s="43" t="s">
        <v>104</v>
      </c>
      <c r="D29" s="41" t="s">
        <v>210</v>
      </c>
      <c r="E29" s="4">
        <v>160</v>
      </c>
      <c r="F29" s="260">
        <v>157</v>
      </c>
      <c r="G29" s="262">
        <v>1.4</v>
      </c>
      <c r="H29" s="62">
        <v>-1.9</v>
      </c>
      <c r="I29" s="4">
        <v>8700</v>
      </c>
      <c r="J29" s="260">
        <v>7782</v>
      </c>
      <c r="K29" s="262">
        <v>2</v>
      </c>
      <c r="L29" s="263">
        <v>-10.6</v>
      </c>
      <c r="M29" s="240">
        <v>505175</v>
      </c>
      <c r="N29" s="272">
        <v>415843</v>
      </c>
      <c r="O29" s="262">
        <v>2.8</v>
      </c>
      <c r="P29" s="263">
        <v>-17.7</v>
      </c>
      <c r="Q29" s="36"/>
      <c r="R29" s="254"/>
      <c r="S29" s="249"/>
      <c r="T29" s="36"/>
      <c r="U29" s="36"/>
      <c r="V29" s="330"/>
      <c r="W29" s="53"/>
      <c r="X29" s="43" t="s">
        <v>104</v>
      </c>
      <c r="Y29" s="41" t="s">
        <v>210</v>
      </c>
      <c r="Z29" s="240">
        <v>42014</v>
      </c>
      <c r="AA29" s="260">
        <v>38173</v>
      </c>
      <c r="AB29" s="17">
        <v>2.1</v>
      </c>
      <c r="AC29" s="62">
        <v>-9.1</v>
      </c>
      <c r="AD29" s="240">
        <v>349606</v>
      </c>
      <c r="AE29" s="240">
        <v>304445</v>
      </c>
      <c r="AF29" s="17">
        <v>3.4</v>
      </c>
      <c r="AG29" s="62">
        <v>-12.9</v>
      </c>
      <c r="AH29" s="240">
        <v>149211</v>
      </c>
      <c r="AI29" s="260">
        <v>109645</v>
      </c>
      <c r="AJ29" s="17">
        <v>1.9</v>
      </c>
      <c r="AK29" s="62">
        <v>-26.5</v>
      </c>
      <c r="AL29" s="240">
        <v>12545</v>
      </c>
      <c r="AM29" s="307">
        <v>14626</v>
      </c>
      <c r="AN29" s="241">
        <v>3.8</v>
      </c>
      <c r="AO29" s="62">
        <v>16.6</v>
      </c>
      <c r="AQ29" s="254"/>
      <c r="AR29" s="249"/>
    </row>
    <row r="30" spans="1:44" ht="9" customHeight="1">
      <c r="A30" s="330"/>
      <c r="B30" s="53"/>
      <c r="C30" s="43"/>
      <c r="D30" s="41"/>
      <c r="F30" s="260"/>
      <c r="J30" s="260"/>
      <c r="K30" s="262"/>
      <c r="L30" s="263"/>
      <c r="M30" s="240"/>
      <c r="N30" s="272"/>
      <c r="O30" s="262"/>
      <c r="P30" s="263"/>
      <c r="Q30" s="36"/>
      <c r="R30" s="254"/>
      <c r="S30" s="249"/>
      <c r="T30" s="36"/>
      <c r="U30" s="36"/>
      <c r="V30" s="330"/>
      <c r="W30" s="53"/>
      <c r="X30" s="43"/>
      <c r="Y30" s="41"/>
      <c r="AA30" s="260"/>
      <c r="AD30" s="240"/>
      <c r="AE30" s="240"/>
      <c r="AI30" s="260"/>
      <c r="AL30" s="240"/>
      <c r="AM30" s="307"/>
      <c r="AN30" s="241"/>
      <c r="AQ30" s="254"/>
      <c r="AR30" s="249"/>
    </row>
    <row r="31" spans="1:44" ht="13.5" customHeight="1">
      <c r="A31" s="330"/>
      <c r="B31" s="53"/>
      <c r="C31" s="43" t="s">
        <v>211</v>
      </c>
      <c r="D31" s="41" t="s">
        <v>212</v>
      </c>
      <c r="E31" s="4">
        <v>1208</v>
      </c>
      <c r="F31" s="260">
        <v>1176</v>
      </c>
      <c r="G31" s="262">
        <v>10.5</v>
      </c>
      <c r="H31" s="62">
        <v>-2.6</v>
      </c>
      <c r="I31" s="4">
        <v>23801</v>
      </c>
      <c r="J31" s="260">
        <v>21967</v>
      </c>
      <c r="K31" s="262">
        <v>5.5</v>
      </c>
      <c r="L31" s="263">
        <v>-7.7</v>
      </c>
      <c r="M31" s="240">
        <v>494858</v>
      </c>
      <c r="N31" s="272">
        <v>464914</v>
      </c>
      <c r="O31" s="262">
        <v>3.1</v>
      </c>
      <c r="P31" s="263">
        <v>-6.1</v>
      </c>
      <c r="Q31" s="36"/>
      <c r="R31" s="254"/>
      <c r="S31" s="249"/>
      <c r="T31" s="36"/>
      <c r="U31" s="36"/>
      <c r="V31" s="330"/>
      <c r="W31" s="53"/>
      <c r="X31" s="43" t="s">
        <v>237</v>
      </c>
      <c r="Y31" s="41" t="s">
        <v>212</v>
      </c>
      <c r="Z31" s="240">
        <v>89305</v>
      </c>
      <c r="AA31" s="260">
        <v>84207</v>
      </c>
      <c r="AB31" s="17">
        <v>4.7</v>
      </c>
      <c r="AC31" s="62">
        <v>-5.7</v>
      </c>
      <c r="AD31" s="240">
        <v>280858</v>
      </c>
      <c r="AE31" s="240">
        <v>265272</v>
      </c>
      <c r="AF31" s="17">
        <v>3</v>
      </c>
      <c r="AG31" s="62">
        <v>-5.5</v>
      </c>
      <c r="AH31" s="240">
        <v>204686</v>
      </c>
      <c r="AI31" s="260">
        <v>194726</v>
      </c>
      <c r="AJ31" s="17">
        <v>3.4</v>
      </c>
      <c r="AK31" s="62">
        <v>-4.9</v>
      </c>
      <c r="AL31" s="240">
        <v>10832</v>
      </c>
      <c r="AM31" s="307">
        <v>9361</v>
      </c>
      <c r="AN31" s="241">
        <v>2.5</v>
      </c>
      <c r="AO31" s="62">
        <v>-13.6</v>
      </c>
      <c r="AQ31" s="254"/>
      <c r="AR31" s="249"/>
    </row>
    <row r="32" spans="1:44" ht="13.5" customHeight="1">
      <c r="A32" s="330"/>
      <c r="B32" s="53"/>
      <c r="C32" s="43" t="s">
        <v>105</v>
      </c>
      <c r="D32" s="41" t="s">
        <v>213</v>
      </c>
      <c r="E32" s="4">
        <v>312</v>
      </c>
      <c r="F32" s="260">
        <v>309</v>
      </c>
      <c r="G32" s="262">
        <v>2.8</v>
      </c>
      <c r="H32" s="62">
        <v>-1</v>
      </c>
      <c r="I32" s="4">
        <v>12043</v>
      </c>
      <c r="J32" s="260">
        <v>9420</v>
      </c>
      <c r="K32" s="262">
        <v>2.4</v>
      </c>
      <c r="L32" s="263">
        <v>-21.8</v>
      </c>
      <c r="M32" s="240">
        <v>360062</v>
      </c>
      <c r="N32" s="272">
        <v>244256</v>
      </c>
      <c r="O32" s="262">
        <v>1.6</v>
      </c>
      <c r="P32" s="263">
        <v>-32.2</v>
      </c>
      <c r="Q32" s="36"/>
      <c r="R32" s="254"/>
      <c r="S32" s="249"/>
      <c r="T32" s="36"/>
      <c r="U32" s="36"/>
      <c r="V32" s="330"/>
      <c r="W32" s="53"/>
      <c r="X32" s="43" t="s">
        <v>105</v>
      </c>
      <c r="Y32" s="41" t="s">
        <v>213</v>
      </c>
      <c r="Z32" s="240">
        <v>60691</v>
      </c>
      <c r="AA32" s="260">
        <v>44170</v>
      </c>
      <c r="AB32" s="17">
        <v>2.4</v>
      </c>
      <c r="AC32" s="62">
        <v>-27.2</v>
      </c>
      <c r="AD32" s="240">
        <v>205557</v>
      </c>
      <c r="AE32" s="240">
        <v>165901</v>
      </c>
      <c r="AF32" s="17">
        <v>1.9</v>
      </c>
      <c r="AG32" s="62">
        <v>-19.3</v>
      </c>
      <c r="AH32" s="240">
        <v>148104</v>
      </c>
      <c r="AI32" s="260">
        <v>77035</v>
      </c>
      <c r="AJ32" s="17">
        <v>1.4</v>
      </c>
      <c r="AK32" s="62">
        <v>-48</v>
      </c>
      <c r="AL32" s="240">
        <v>5415</v>
      </c>
      <c r="AM32" s="307">
        <v>4680</v>
      </c>
      <c r="AN32" s="241">
        <v>1.2</v>
      </c>
      <c r="AO32" s="62">
        <v>-13.6</v>
      </c>
      <c r="AQ32" s="254"/>
      <c r="AR32" s="249"/>
    </row>
    <row r="33" spans="1:44" ht="13.5" customHeight="1">
      <c r="A33" s="330"/>
      <c r="B33" s="53"/>
      <c r="C33" s="43" t="s">
        <v>106</v>
      </c>
      <c r="D33" s="41" t="s">
        <v>214</v>
      </c>
      <c r="E33" s="4">
        <v>1107</v>
      </c>
      <c r="F33" s="260">
        <v>1200</v>
      </c>
      <c r="G33" s="262">
        <v>10.7</v>
      </c>
      <c r="H33" s="62">
        <v>8.4</v>
      </c>
      <c r="I33" s="4">
        <v>28321</v>
      </c>
      <c r="J33" s="260">
        <v>30195</v>
      </c>
      <c r="K33" s="262">
        <v>7.6</v>
      </c>
      <c r="L33" s="263">
        <v>6.6</v>
      </c>
      <c r="M33" s="240">
        <v>516070</v>
      </c>
      <c r="N33" s="272">
        <v>731212</v>
      </c>
      <c r="O33" s="262">
        <v>4.9</v>
      </c>
      <c r="P33" s="263">
        <v>41.7</v>
      </c>
      <c r="Q33" s="36"/>
      <c r="R33" s="254"/>
      <c r="S33" s="249"/>
      <c r="T33" s="36"/>
      <c r="U33" s="36"/>
      <c r="V33" s="330"/>
      <c r="W33" s="53"/>
      <c r="X33" s="43" t="s">
        <v>106</v>
      </c>
      <c r="Y33" s="41" t="s">
        <v>214</v>
      </c>
      <c r="Z33" s="240">
        <v>125767</v>
      </c>
      <c r="AA33" s="260">
        <v>142872</v>
      </c>
      <c r="AB33" s="17">
        <v>7.9</v>
      </c>
      <c r="AC33" s="62">
        <v>13.6</v>
      </c>
      <c r="AD33" s="240">
        <v>302970</v>
      </c>
      <c r="AE33" s="240">
        <v>417890</v>
      </c>
      <c r="AF33" s="17">
        <v>4.7</v>
      </c>
      <c r="AG33" s="62">
        <v>37.9</v>
      </c>
      <c r="AH33" s="240">
        <v>207281</v>
      </c>
      <c r="AI33" s="260">
        <v>306882</v>
      </c>
      <c r="AJ33" s="17">
        <v>5.4</v>
      </c>
      <c r="AK33" s="62">
        <v>48.1</v>
      </c>
      <c r="AL33" s="240">
        <v>13158</v>
      </c>
      <c r="AM33" s="307">
        <v>13841</v>
      </c>
      <c r="AN33" s="241">
        <v>3.6</v>
      </c>
      <c r="AO33" s="62">
        <v>5.2</v>
      </c>
      <c r="AQ33" s="254"/>
      <c r="AR33" s="249"/>
    </row>
    <row r="34" spans="1:44" ht="13.5" customHeight="1">
      <c r="A34" s="330"/>
      <c r="B34" s="53"/>
      <c r="C34" s="43" t="s">
        <v>107</v>
      </c>
      <c r="D34" s="41" t="s">
        <v>215</v>
      </c>
      <c r="E34" s="4">
        <v>145</v>
      </c>
      <c r="F34" s="260">
        <v>179</v>
      </c>
      <c r="G34" s="262">
        <v>1.6</v>
      </c>
      <c r="H34" s="62">
        <v>23.4</v>
      </c>
      <c r="I34" s="4">
        <v>12162</v>
      </c>
      <c r="J34" s="260">
        <v>12198</v>
      </c>
      <c r="K34" s="262">
        <v>3.1</v>
      </c>
      <c r="L34" s="263">
        <v>0.3</v>
      </c>
      <c r="M34" s="240">
        <v>331924</v>
      </c>
      <c r="N34" s="272">
        <v>370866</v>
      </c>
      <c r="O34" s="262">
        <v>2.5</v>
      </c>
      <c r="P34" s="263">
        <v>11.7</v>
      </c>
      <c r="Q34" s="36"/>
      <c r="R34" s="254"/>
      <c r="S34" s="249"/>
      <c r="T34" s="36"/>
      <c r="U34" s="36"/>
      <c r="V34" s="330"/>
      <c r="W34" s="53"/>
      <c r="X34" s="43" t="s">
        <v>107</v>
      </c>
      <c r="Y34" s="41" t="s">
        <v>215</v>
      </c>
      <c r="Z34" s="240">
        <v>55208</v>
      </c>
      <c r="AA34" s="260">
        <v>61294</v>
      </c>
      <c r="AB34" s="17">
        <v>3.4</v>
      </c>
      <c r="AC34" s="62">
        <v>11</v>
      </c>
      <c r="AD34" s="240">
        <v>199955</v>
      </c>
      <c r="AE34" s="240">
        <v>224359</v>
      </c>
      <c r="AF34" s="17">
        <v>2.5</v>
      </c>
      <c r="AG34" s="62">
        <v>12.2</v>
      </c>
      <c r="AH34" s="240">
        <v>128354</v>
      </c>
      <c r="AI34" s="260">
        <v>144767</v>
      </c>
      <c r="AJ34" s="17">
        <v>2.6</v>
      </c>
      <c r="AK34" s="62">
        <v>12.8</v>
      </c>
      <c r="AL34" s="240">
        <v>10522</v>
      </c>
      <c r="AM34" s="307">
        <v>7551</v>
      </c>
      <c r="AN34" s="241">
        <v>2</v>
      </c>
      <c r="AO34" s="62">
        <v>-28.2</v>
      </c>
      <c r="AQ34" s="254"/>
      <c r="AR34" s="249"/>
    </row>
    <row r="35" spans="1:44" ht="13.5" customHeight="1">
      <c r="A35" s="330"/>
      <c r="B35" s="53"/>
      <c r="C35" s="43" t="s">
        <v>108</v>
      </c>
      <c r="D35" s="41" t="s">
        <v>216</v>
      </c>
      <c r="E35" s="4">
        <v>145</v>
      </c>
      <c r="F35" s="260">
        <v>162</v>
      </c>
      <c r="G35" s="262">
        <v>1.4</v>
      </c>
      <c r="H35" s="62">
        <v>11.7</v>
      </c>
      <c r="I35" s="4">
        <v>9491</v>
      </c>
      <c r="J35" s="260">
        <v>8343</v>
      </c>
      <c r="K35" s="262">
        <v>2.1</v>
      </c>
      <c r="L35" s="263">
        <v>-12.1</v>
      </c>
      <c r="M35" s="240">
        <v>228426</v>
      </c>
      <c r="N35" s="272">
        <v>210417</v>
      </c>
      <c r="O35" s="262">
        <v>1.4</v>
      </c>
      <c r="P35" s="263">
        <v>-7.9</v>
      </c>
      <c r="Q35" s="36"/>
      <c r="R35" s="254"/>
      <c r="S35" s="249"/>
      <c r="T35" s="36"/>
      <c r="U35" s="36"/>
      <c r="V35" s="330"/>
      <c r="W35" s="53"/>
      <c r="X35" s="43" t="s">
        <v>108</v>
      </c>
      <c r="Y35" s="41" t="s">
        <v>216</v>
      </c>
      <c r="Z35" s="240">
        <v>39116</v>
      </c>
      <c r="AA35" s="260">
        <v>36288</v>
      </c>
      <c r="AB35" s="17">
        <v>2</v>
      </c>
      <c r="AC35" s="62">
        <v>-7.2</v>
      </c>
      <c r="AD35" s="240">
        <v>105500</v>
      </c>
      <c r="AE35" s="240">
        <v>102675</v>
      </c>
      <c r="AF35" s="17">
        <v>1.2</v>
      </c>
      <c r="AG35" s="62">
        <v>-2.7</v>
      </c>
      <c r="AH35" s="240">
        <v>120990</v>
      </c>
      <c r="AI35" s="260">
        <v>106898</v>
      </c>
      <c r="AJ35" s="17">
        <v>1.9</v>
      </c>
      <c r="AK35" s="62">
        <v>-11.6</v>
      </c>
      <c r="AL35" s="240">
        <v>13605</v>
      </c>
      <c r="AM35" s="307">
        <v>14585</v>
      </c>
      <c r="AN35" s="241">
        <v>3.8</v>
      </c>
      <c r="AO35" s="62">
        <v>7.2</v>
      </c>
      <c r="AQ35" s="254"/>
      <c r="AR35" s="249"/>
    </row>
    <row r="36" spans="1:44" ht="9" customHeight="1">
      <c r="A36" s="330"/>
      <c r="B36" s="53"/>
      <c r="C36" s="43"/>
      <c r="D36" s="41"/>
      <c r="F36" s="260"/>
      <c r="J36" s="260"/>
      <c r="K36" s="262"/>
      <c r="L36" s="263"/>
      <c r="M36" s="240"/>
      <c r="N36" s="272"/>
      <c r="O36" s="262"/>
      <c r="P36" s="263"/>
      <c r="Q36" s="36"/>
      <c r="R36" s="254"/>
      <c r="S36" s="249"/>
      <c r="T36" s="36"/>
      <c r="U36" s="36"/>
      <c r="V36" s="330"/>
      <c r="W36" s="53"/>
      <c r="X36" s="43"/>
      <c r="Y36" s="41"/>
      <c r="AA36" s="260"/>
      <c r="AD36" s="240"/>
      <c r="AE36" s="240"/>
      <c r="AI36" s="260"/>
      <c r="AL36" s="240"/>
      <c r="AM36" s="307"/>
      <c r="AN36" s="241"/>
      <c r="AQ36" s="254"/>
      <c r="AR36" s="249"/>
    </row>
    <row r="37" spans="1:44" ht="13.5" customHeight="1">
      <c r="A37" s="330"/>
      <c r="B37" s="53"/>
      <c r="C37" s="43" t="s">
        <v>109</v>
      </c>
      <c r="D37" s="41" t="s">
        <v>217</v>
      </c>
      <c r="E37" s="4">
        <v>630</v>
      </c>
      <c r="F37" s="260">
        <v>626</v>
      </c>
      <c r="G37" s="262">
        <v>5.6</v>
      </c>
      <c r="H37" s="62">
        <v>-0.6</v>
      </c>
      <c r="I37" s="4">
        <v>43473</v>
      </c>
      <c r="J37" s="260">
        <v>38480</v>
      </c>
      <c r="K37" s="262">
        <v>9.7</v>
      </c>
      <c r="L37" s="263">
        <v>-11.5</v>
      </c>
      <c r="M37" s="240">
        <v>1894927</v>
      </c>
      <c r="N37" s="272">
        <v>1498769</v>
      </c>
      <c r="O37" s="262">
        <v>10</v>
      </c>
      <c r="P37" s="263">
        <v>-20.9</v>
      </c>
      <c r="Q37" s="36"/>
      <c r="R37" s="254"/>
      <c r="S37" s="249"/>
      <c r="T37" s="36"/>
      <c r="U37" s="36"/>
      <c r="V37" s="330"/>
      <c r="W37" s="53"/>
      <c r="X37" s="43" t="s">
        <v>109</v>
      </c>
      <c r="Y37" s="41" t="s">
        <v>217</v>
      </c>
      <c r="Z37" s="240">
        <v>214522</v>
      </c>
      <c r="AA37" s="260">
        <v>184973</v>
      </c>
      <c r="AB37" s="17">
        <v>10.3</v>
      </c>
      <c r="AC37" s="62">
        <v>-13.8</v>
      </c>
      <c r="AD37" s="240">
        <v>1111756</v>
      </c>
      <c r="AE37" s="240">
        <v>953446</v>
      </c>
      <c r="AF37" s="17">
        <v>10.7</v>
      </c>
      <c r="AG37" s="62">
        <v>-14.2</v>
      </c>
      <c r="AH37" s="240">
        <v>753629</v>
      </c>
      <c r="AI37" s="260">
        <v>530755</v>
      </c>
      <c r="AJ37" s="17">
        <v>9.4</v>
      </c>
      <c r="AK37" s="62">
        <v>-29.6</v>
      </c>
      <c r="AL37" s="240">
        <v>42050</v>
      </c>
      <c r="AM37" s="307">
        <v>25447</v>
      </c>
      <c r="AN37" s="241">
        <v>6.7</v>
      </c>
      <c r="AO37" s="62">
        <v>-39.5</v>
      </c>
      <c r="AQ37" s="254"/>
      <c r="AR37" s="249"/>
    </row>
    <row r="38" spans="1:44" ht="13.5" customHeight="1">
      <c r="A38" s="330"/>
      <c r="B38" s="53"/>
      <c r="C38" s="43" t="s">
        <v>110</v>
      </c>
      <c r="D38" s="41" t="s">
        <v>218</v>
      </c>
      <c r="E38" s="4">
        <v>65</v>
      </c>
      <c r="F38" s="260">
        <v>60</v>
      </c>
      <c r="G38" s="262">
        <v>0.5</v>
      </c>
      <c r="H38" s="62">
        <v>-7.7</v>
      </c>
      <c r="I38" s="4">
        <v>9759</v>
      </c>
      <c r="J38" s="260">
        <v>8977</v>
      </c>
      <c r="K38" s="262">
        <v>2.3</v>
      </c>
      <c r="L38" s="263">
        <v>-8</v>
      </c>
      <c r="M38" s="240">
        <v>615638</v>
      </c>
      <c r="N38" s="272">
        <v>486618</v>
      </c>
      <c r="O38" s="262">
        <v>3.3</v>
      </c>
      <c r="P38" s="263">
        <v>-21</v>
      </c>
      <c r="Q38" s="36"/>
      <c r="R38" s="254"/>
      <c r="S38" s="249"/>
      <c r="T38" s="36"/>
      <c r="U38" s="36"/>
      <c r="V38" s="330"/>
      <c r="W38" s="53"/>
      <c r="X38" s="43" t="s">
        <v>110</v>
      </c>
      <c r="Y38" s="41" t="s">
        <v>218</v>
      </c>
      <c r="Z38" s="240">
        <v>58129</v>
      </c>
      <c r="AA38" s="260">
        <v>55963</v>
      </c>
      <c r="AB38" s="17">
        <v>3.1</v>
      </c>
      <c r="AC38" s="62">
        <v>-3.7</v>
      </c>
      <c r="AD38" s="240">
        <v>380066</v>
      </c>
      <c r="AE38" s="240">
        <v>309895</v>
      </c>
      <c r="AF38" s="17">
        <v>3.5</v>
      </c>
      <c r="AG38" s="62">
        <v>-18.5</v>
      </c>
      <c r="AH38" s="240">
        <v>228347</v>
      </c>
      <c r="AI38" s="260">
        <v>172684</v>
      </c>
      <c r="AJ38" s="17">
        <v>3.1</v>
      </c>
      <c r="AK38" s="62">
        <v>-24.4</v>
      </c>
      <c r="AL38" s="309" t="s">
        <v>118</v>
      </c>
      <c r="AM38" s="307">
        <v>6221</v>
      </c>
      <c r="AN38" s="241">
        <v>1.6</v>
      </c>
      <c r="AO38" s="309" t="s">
        <v>118</v>
      </c>
      <c r="AQ38" s="254"/>
      <c r="AR38" s="249"/>
    </row>
    <row r="39" spans="1:44" ht="13.5" customHeight="1">
      <c r="A39" s="330"/>
      <c r="B39" s="53"/>
      <c r="C39" s="43" t="s">
        <v>111</v>
      </c>
      <c r="D39" s="41" t="s">
        <v>219</v>
      </c>
      <c r="E39" s="4">
        <v>1211</v>
      </c>
      <c r="F39" s="260">
        <v>1283</v>
      </c>
      <c r="G39" s="262">
        <v>11.5</v>
      </c>
      <c r="H39" s="62">
        <v>5.9</v>
      </c>
      <c r="I39" s="4">
        <v>83945</v>
      </c>
      <c r="J39" s="260">
        <v>86864</v>
      </c>
      <c r="K39" s="262">
        <v>21.9</v>
      </c>
      <c r="L39" s="263">
        <v>3.5</v>
      </c>
      <c r="M39" s="240">
        <v>4357651</v>
      </c>
      <c r="N39" s="272">
        <v>3895402</v>
      </c>
      <c r="O39" s="262">
        <v>26.1</v>
      </c>
      <c r="P39" s="263">
        <v>-10.6</v>
      </c>
      <c r="Q39" s="36"/>
      <c r="R39" s="254"/>
      <c r="S39" s="249"/>
      <c r="T39" s="36"/>
      <c r="U39" s="36"/>
      <c r="V39" s="330"/>
      <c r="W39" s="53"/>
      <c r="X39" s="43" t="s">
        <v>111</v>
      </c>
      <c r="Y39" s="41" t="s">
        <v>219</v>
      </c>
      <c r="Z39" s="240">
        <v>426949</v>
      </c>
      <c r="AA39" s="260">
        <v>443326</v>
      </c>
      <c r="AB39" s="17">
        <v>24.6</v>
      </c>
      <c r="AC39" s="62">
        <v>3.8</v>
      </c>
      <c r="AD39" s="240">
        <v>2913439</v>
      </c>
      <c r="AE39" s="240">
        <v>2557587</v>
      </c>
      <c r="AF39" s="17">
        <v>28.8</v>
      </c>
      <c r="AG39" s="62">
        <v>-12.2</v>
      </c>
      <c r="AH39" s="240">
        <v>1432688</v>
      </c>
      <c r="AI39" s="260">
        <v>1322721</v>
      </c>
      <c r="AJ39" s="17">
        <v>23.4</v>
      </c>
      <c r="AK39" s="62">
        <v>-7.7</v>
      </c>
      <c r="AL39" s="240">
        <v>125092</v>
      </c>
      <c r="AM39" s="307">
        <v>78612</v>
      </c>
      <c r="AN39" s="241">
        <v>20.6</v>
      </c>
      <c r="AO39" s="62">
        <v>-37.2</v>
      </c>
      <c r="AQ39" s="254"/>
      <c r="AR39" s="249"/>
    </row>
    <row r="40" spans="1:44" ht="13.5" customHeight="1">
      <c r="A40" s="330"/>
      <c r="B40" s="53"/>
      <c r="C40" s="43" t="s">
        <v>112</v>
      </c>
      <c r="D40" s="41" t="s">
        <v>220</v>
      </c>
      <c r="E40" s="4">
        <v>385</v>
      </c>
      <c r="F40" s="260">
        <v>421</v>
      </c>
      <c r="G40" s="262">
        <v>3.8</v>
      </c>
      <c r="H40" s="62">
        <v>9.4</v>
      </c>
      <c r="I40" s="51">
        <v>11619</v>
      </c>
      <c r="J40" s="260">
        <v>10670</v>
      </c>
      <c r="K40" s="262">
        <v>2.7</v>
      </c>
      <c r="L40" s="263">
        <v>-8.2</v>
      </c>
      <c r="M40" s="240">
        <v>285235</v>
      </c>
      <c r="N40" s="272">
        <v>265360</v>
      </c>
      <c r="O40" s="262">
        <v>1.8</v>
      </c>
      <c r="P40" s="263">
        <v>-7</v>
      </c>
      <c r="Q40" s="36"/>
      <c r="R40" s="254"/>
      <c r="S40" s="249"/>
      <c r="T40" s="36"/>
      <c r="U40" s="36"/>
      <c r="V40" s="330"/>
      <c r="W40" s="53"/>
      <c r="X40" s="43" t="s">
        <v>112</v>
      </c>
      <c r="Y40" s="41" t="s">
        <v>220</v>
      </c>
      <c r="Z40" s="240">
        <v>50892</v>
      </c>
      <c r="AA40" s="260">
        <v>47518</v>
      </c>
      <c r="AB40" s="17">
        <v>2.6</v>
      </c>
      <c r="AC40" s="62">
        <v>-6.6</v>
      </c>
      <c r="AD40" s="240">
        <v>154167</v>
      </c>
      <c r="AE40" s="240">
        <v>154658</v>
      </c>
      <c r="AF40" s="17">
        <v>1.7</v>
      </c>
      <c r="AG40" s="62">
        <v>0.3</v>
      </c>
      <c r="AH40" s="240">
        <v>128612</v>
      </c>
      <c r="AI40" s="260">
        <v>109487</v>
      </c>
      <c r="AJ40" s="17">
        <v>1.9</v>
      </c>
      <c r="AK40" s="62">
        <v>-14.9</v>
      </c>
      <c r="AL40" s="246">
        <v>7743</v>
      </c>
      <c r="AM40" s="307">
        <v>5588</v>
      </c>
      <c r="AN40" s="241">
        <v>1.5</v>
      </c>
      <c r="AO40" s="62">
        <v>-27.8</v>
      </c>
      <c r="AQ40" s="254"/>
      <c r="AR40" s="249"/>
    </row>
    <row r="41" spans="1:44" ht="13.5" customHeight="1">
      <c r="A41" s="330"/>
      <c r="B41" s="53"/>
      <c r="C41" s="44"/>
      <c r="D41" s="42"/>
      <c r="E41" s="273"/>
      <c r="F41" s="21"/>
      <c r="G41" s="20"/>
      <c r="H41" s="73"/>
      <c r="I41" s="73"/>
      <c r="J41" s="21"/>
      <c r="K41" s="20"/>
      <c r="L41" s="73"/>
      <c r="M41" s="21"/>
      <c r="N41" s="274"/>
      <c r="O41" s="20"/>
      <c r="P41" s="73"/>
      <c r="Q41" s="36"/>
      <c r="R41" s="252"/>
      <c r="S41" s="247"/>
      <c r="T41" s="36"/>
      <c r="U41" s="36"/>
      <c r="V41" s="330"/>
      <c r="W41" s="53"/>
      <c r="X41" s="18"/>
      <c r="Y41" s="26"/>
      <c r="Z41" s="21"/>
      <c r="AA41" s="21"/>
      <c r="AB41" s="20"/>
      <c r="AC41" s="73"/>
      <c r="AD41" s="21"/>
      <c r="AE41" s="21"/>
      <c r="AF41" s="20"/>
      <c r="AG41" s="73"/>
      <c r="AH41" s="21"/>
      <c r="AI41" s="21"/>
      <c r="AJ41" s="20"/>
      <c r="AK41" s="73"/>
      <c r="AL41" s="21"/>
      <c r="AM41" s="21"/>
      <c r="AN41" s="20"/>
      <c r="AO41" s="73"/>
      <c r="AQ41" s="254"/>
      <c r="AR41" s="249"/>
    </row>
    <row r="42" spans="1:44" ht="16.5" customHeight="1">
      <c r="A42" s="330"/>
      <c r="B42" s="53"/>
      <c r="D42" s="39" t="s">
        <v>113</v>
      </c>
      <c r="E42" s="4"/>
      <c r="F42" s="4"/>
      <c r="I42" s="51"/>
      <c r="Q42" s="36"/>
      <c r="R42" s="252"/>
      <c r="S42" s="247"/>
      <c r="T42" s="36"/>
      <c r="U42" s="36"/>
      <c r="V42" s="330"/>
      <c r="W42" s="53"/>
      <c r="Y42" s="39" t="s">
        <v>113</v>
      </c>
      <c r="AQ42" s="252"/>
      <c r="AR42" s="247"/>
    </row>
    <row r="43" spans="1:23" ht="13.5">
      <c r="A43" s="53"/>
      <c r="B43" s="53"/>
      <c r="E43" s="4"/>
      <c r="F43" s="4"/>
      <c r="I43" s="4"/>
      <c r="V43" s="53"/>
      <c r="W43" s="53"/>
    </row>
    <row r="44" spans="3:44" s="29" customFormat="1" ht="13.5">
      <c r="C44" s="148"/>
      <c r="D44" s="148"/>
      <c r="E44" s="4"/>
      <c r="F44" s="4"/>
      <c r="G44" s="149"/>
      <c r="H44" s="76"/>
      <c r="I44" s="4"/>
      <c r="J44" s="31"/>
      <c r="K44" s="149"/>
      <c r="L44" s="76"/>
      <c r="M44" s="31"/>
      <c r="N44" s="31"/>
      <c r="O44" s="149"/>
      <c r="P44" s="149"/>
      <c r="Q44" s="150"/>
      <c r="R44" s="256"/>
      <c r="S44" s="251"/>
      <c r="T44" s="150"/>
      <c r="U44" s="150"/>
      <c r="X44" s="116"/>
      <c r="Y44" s="116"/>
      <c r="Z44" s="31"/>
      <c r="AA44" s="31"/>
      <c r="AB44" s="149"/>
      <c r="AC44" s="76"/>
      <c r="AD44" s="31"/>
      <c r="AE44" s="31"/>
      <c r="AF44" s="149"/>
      <c r="AG44" s="76"/>
      <c r="AH44" s="31"/>
      <c r="AI44" s="31"/>
      <c r="AJ44" s="149"/>
      <c r="AK44" s="76"/>
      <c r="AL44" s="31"/>
      <c r="AM44" s="31"/>
      <c r="AN44" s="149"/>
      <c r="AO44" s="76"/>
      <c r="AQ44" s="256"/>
      <c r="AR44" s="251"/>
    </row>
    <row r="45" spans="3:44" s="29" customFormat="1" ht="13.5">
      <c r="C45" s="148"/>
      <c r="D45" s="148"/>
      <c r="E45" s="31"/>
      <c r="F45" s="31"/>
      <c r="G45" s="149"/>
      <c r="H45" s="76"/>
      <c r="I45" s="4"/>
      <c r="J45" s="31"/>
      <c r="K45" s="149"/>
      <c r="L45" s="149"/>
      <c r="M45" s="31"/>
      <c r="N45" s="31"/>
      <c r="O45" s="149"/>
      <c r="P45" s="149"/>
      <c r="Q45" s="150"/>
      <c r="R45" s="256"/>
      <c r="S45" s="251"/>
      <c r="T45" s="150"/>
      <c r="U45" s="150"/>
      <c r="X45" s="116"/>
      <c r="Y45" s="116"/>
      <c r="Z45" s="31"/>
      <c r="AA45" s="31"/>
      <c r="AB45" s="149"/>
      <c r="AC45" s="76"/>
      <c r="AD45" s="31"/>
      <c r="AE45" s="31"/>
      <c r="AF45" s="149"/>
      <c r="AG45" s="76"/>
      <c r="AH45" s="31"/>
      <c r="AI45" s="31"/>
      <c r="AJ45" s="149"/>
      <c r="AK45" s="149"/>
      <c r="AL45" s="31"/>
      <c r="AM45" s="31"/>
      <c r="AN45" s="149"/>
      <c r="AO45" s="76"/>
      <c r="AQ45" s="256"/>
      <c r="AR45" s="251"/>
    </row>
    <row r="46" spans="3:44" s="29" customFormat="1" ht="13.5">
      <c r="C46" s="148"/>
      <c r="D46" s="148"/>
      <c r="E46" s="31"/>
      <c r="F46" s="31"/>
      <c r="G46" s="149"/>
      <c r="H46" s="76"/>
      <c r="I46" s="31"/>
      <c r="J46" s="31"/>
      <c r="K46" s="149"/>
      <c r="L46" s="149"/>
      <c r="M46" s="31"/>
      <c r="N46" s="31"/>
      <c r="O46" s="149"/>
      <c r="P46" s="149"/>
      <c r="Q46" s="150"/>
      <c r="R46" s="256"/>
      <c r="S46" s="251"/>
      <c r="T46" s="150"/>
      <c r="U46" s="150"/>
      <c r="X46" s="116"/>
      <c r="Y46" s="116"/>
      <c r="Z46" s="31"/>
      <c r="AA46" s="31"/>
      <c r="AB46" s="149"/>
      <c r="AC46" s="76"/>
      <c r="AD46" s="31"/>
      <c r="AE46" s="31"/>
      <c r="AF46" s="149"/>
      <c r="AG46" s="76"/>
      <c r="AH46" s="31"/>
      <c r="AI46" s="31"/>
      <c r="AJ46" s="149"/>
      <c r="AK46" s="149"/>
      <c r="AL46" s="31"/>
      <c r="AM46" s="31"/>
      <c r="AN46" s="149"/>
      <c r="AO46" s="76"/>
      <c r="AQ46" s="256"/>
      <c r="AR46" s="251"/>
    </row>
    <row r="47" spans="3:44" s="29" customFormat="1" ht="13.5">
      <c r="C47" s="148"/>
      <c r="D47" s="148"/>
      <c r="E47" s="31"/>
      <c r="F47" s="31"/>
      <c r="G47" s="149"/>
      <c r="H47" s="76"/>
      <c r="I47" s="31"/>
      <c r="J47" s="31"/>
      <c r="K47" s="149"/>
      <c r="L47" s="149"/>
      <c r="M47" s="31"/>
      <c r="N47" s="31"/>
      <c r="O47" s="149"/>
      <c r="P47" s="149"/>
      <c r="Q47" s="150"/>
      <c r="R47" s="256"/>
      <c r="S47" s="251"/>
      <c r="T47" s="150"/>
      <c r="U47" s="150"/>
      <c r="X47" s="116"/>
      <c r="Y47" s="116"/>
      <c r="Z47" s="31"/>
      <c r="AA47" s="31"/>
      <c r="AB47" s="149"/>
      <c r="AC47" s="76"/>
      <c r="AD47" s="31"/>
      <c r="AE47" s="31"/>
      <c r="AF47" s="149"/>
      <c r="AG47" s="76"/>
      <c r="AH47" s="31"/>
      <c r="AI47" s="31"/>
      <c r="AJ47" s="149"/>
      <c r="AK47" s="149"/>
      <c r="AL47" s="31"/>
      <c r="AM47" s="31"/>
      <c r="AN47" s="149"/>
      <c r="AO47" s="76"/>
      <c r="AQ47" s="256"/>
      <c r="AR47" s="251"/>
    </row>
    <row r="48" spans="3:44" s="29" customFormat="1" ht="13.5">
      <c r="C48" s="148"/>
      <c r="D48" s="148"/>
      <c r="E48" s="31"/>
      <c r="F48" s="31"/>
      <c r="G48" s="149"/>
      <c r="H48" s="76"/>
      <c r="I48" s="31"/>
      <c r="J48" s="31"/>
      <c r="K48" s="149"/>
      <c r="L48" s="149"/>
      <c r="M48" s="31"/>
      <c r="N48" s="31"/>
      <c r="O48" s="149"/>
      <c r="P48" s="149"/>
      <c r="Q48" s="150"/>
      <c r="R48" s="256"/>
      <c r="S48" s="251"/>
      <c r="T48" s="150"/>
      <c r="U48" s="150"/>
      <c r="X48" s="116"/>
      <c r="Y48" s="116"/>
      <c r="Z48" s="31"/>
      <c r="AA48" s="31"/>
      <c r="AB48" s="149"/>
      <c r="AC48" s="76"/>
      <c r="AD48" s="31"/>
      <c r="AE48" s="31"/>
      <c r="AF48" s="149"/>
      <c r="AG48" s="76"/>
      <c r="AH48" s="31"/>
      <c r="AI48" s="31"/>
      <c r="AJ48" s="149"/>
      <c r="AK48" s="149"/>
      <c r="AL48" s="31"/>
      <c r="AM48" s="31"/>
      <c r="AN48" s="149"/>
      <c r="AO48" s="76"/>
      <c r="AQ48" s="256"/>
      <c r="AR48" s="251"/>
    </row>
    <row r="49" spans="3:44" s="29" customFormat="1" ht="13.5">
      <c r="C49" s="148"/>
      <c r="D49" s="148"/>
      <c r="E49" s="31"/>
      <c r="F49" s="31"/>
      <c r="G49" s="149"/>
      <c r="H49" s="76"/>
      <c r="I49" s="31"/>
      <c r="J49" s="31"/>
      <c r="K49" s="149"/>
      <c r="L49" s="149"/>
      <c r="M49" s="31"/>
      <c r="N49" s="31"/>
      <c r="O49" s="149"/>
      <c r="P49" s="149"/>
      <c r="Q49" s="150"/>
      <c r="R49" s="256"/>
      <c r="S49" s="251"/>
      <c r="T49" s="150"/>
      <c r="U49" s="150"/>
      <c r="X49" s="116"/>
      <c r="Y49" s="116"/>
      <c r="Z49" s="31"/>
      <c r="AA49" s="31"/>
      <c r="AB49" s="149"/>
      <c r="AC49" s="76"/>
      <c r="AD49" s="31"/>
      <c r="AE49" s="31"/>
      <c r="AF49" s="149"/>
      <c r="AG49" s="76"/>
      <c r="AH49" s="31"/>
      <c r="AI49" s="31"/>
      <c r="AJ49" s="149"/>
      <c r="AK49" s="149"/>
      <c r="AL49" s="31"/>
      <c r="AM49" s="31"/>
      <c r="AN49" s="149"/>
      <c r="AO49" s="76"/>
      <c r="AQ49" s="256"/>
      <c r="AR49" s="251"/>
    </row>
    <row r="50" spans="3:44" s="29" customFormat="1" ht="13.5">
      <c r="C50" s="148"/>
      <c r="D50" s="148"/>
      <c r="E50" s="31"/>
      <c r="F50" s="31"/>
      <c r="G50" s="149"/>
      <c r="H50" s="76"/>
      <c r="I50" s="76"/>
      <c r="J50" s="31"/>
      <c r="K50" s="149"/>
      <c r="L50" s="149"/>
      <c r="M50" s="31"/>
      <c r="N50" s="31"/>
      <c r="O50" s="149"/>
      <c r="P50" s="149"/>
      <c r="Q50" s="150"/>
      <c r="R50" s="256"/>
      <c r="S50" s="251"/>
      <c r="T50" s="150"/>
      <c r="U50" s="150"/>
      <c r="X50" s="116"/>
      <c r="Y50" s="116"/>
      <c r="Z50" s="31"/>
      <c r="AA50" s="31"/>
      <c r="AB50" s="149"/>
      <c r="AC50" s="76"/>
      <c r="AD50" s="31"/>
      <c r="AE50" s="31"/>
      <c r="AF50" s="149"/>
      <c r="AG50" s="76"/>
      <c r="AH50" s="31"/>
      <c r="AI50" s="31"/>
      <c r="AJ50" s="149"/>
      <c r="AK50" s="149"/>
      <c r="AL50" s="31"/>
      <c r="AM50" s="31"/>
      <c r="AN50" s="149"/>
      <c r="AO50" s="76"/>
      <c r="AQ50" s="256"/>
      <c r="AR50" s="251"/>
    </row>
    <row r="51" spans="3:44" s="29" customFormat="1" ht="13.5">
      <c r="C51" s="148"/>
      <c r="D51" s="148"/>
      <c r="E51" s="31"/>
      <c r="F51" s="31"/>
      <c r="G51" s="149"/>
      <c r="H51" s="76"/>
      <c r="I51" s="31"/>
      <c r="J51" s="31"/>
      <c r="K51" s="149"/>
      <c r="L51" s="149"/>
      <c r="M51" s="31"/>
      <c r="N51" s="31"/>
      <c r="O51" s="149"/>
      <c r="P51" s="149"/>
      <c r="Q51" s="150"/>
      <c r="R51" s="256"/>
      <c r="S51" s="251"/>
      <c r="T51" s="150"/>
      <c r="U51" s="150"/>
      <c r="X51" s="116"/>
      <c r="Y51" s="116"/>
      <c r="Z51" s="31"/>
      <c r="AA51" s="31"/>
      <c r="AB51" s="149"/>
      <c r="AC51" s="76"/>
      <c r="AD51" s="31"/>
      <c r="AE51" s="31"/>
      <c r="AF51" s="149"/>
      <c r="AG51" s="76"/>
      <c r="AH51" s="31"/>
      <c r="AI51" s="31"/>
      <c r="AJ51" s="149"/>
      <c r="AK51" s="149"/>
      <c r="AL51" s="31"/>
      <c r="AM51" s="31"/>
      <c r="AN51" s="149"/>
      <c r="AO51" s="76"/>
      <c r="AQ51" s="256"/>
      <c r="AR51" s="251"/>
    </row>
    <row r="52" spans="3:44" s="29" customFormat="1" ht="13.5">
      <c r="C52" s="148"/>
      <c r="D52" s="148"/>
      <c r="E52" s="31"/>
      <c r="F52" s="31"/>
      <c r="G52" s="149"/>
      <c r="H52" s="76"/>
      <c r="I52" s="31"/>
      <c r="J52" s="31"/>
      <c r="K52" s="149"/>
      <c r="L52" s="149"/>
      <c r="M52" s="31"/>
      <c r="N52" s="31"/>
      <c r="O52" s="149"/>
      <c r="P52" s="149"/>
      <c r="Q52" s="150"/>
      <c r="R52" s="256"/>
      <c r="S52" s="251"/>
      <c r="T52" s="150"/>
      <c r="U52" s="150"/>
      <c r="X52" s="116"/>
      <c r="Y52" s="116"/>
      <c r="Z52" s="31"/>
      <c r="AA52" s="31"/>
      <c r="AB52" s="149"/>
      <c r="AC52" s="76"/>
      <c r="AD52" s="31"/>
      <c r="AE52" s="31"/>
      <c r="AF52" s="149"/>
      <c r="AG52" s="76"/>
      <c r="AH52" s="31"/>
      <c r="AI52" s="31"/>
      <c r="AJ52" s="149"/>
      <c r="AK52" s="149"/>
      <c r="AL52" s="31"/>
      <c r="AM52" s="31"/>
      <c r="AN52" s="149"/>
      <c r="AO52" s="76"/>
      <c r="AQ52" s="256"/>
      <c r="AR52" s="251"/>
    </row>
    <row r="53" spans="3:44" s="29" customFormat="1" ht="13.5">
      <c r="C53" s="148"/>
      <c r="D53" s="148"/>
      <c r="E53" s="31"/>
      <c r="F53" s="31"/>
      <c r="G53" s="149"/>
      <c r="H53" s="76"/>
      <c r="I53" s="31"/>
      <c r="J53" s="31"/>
      <c r="K53" s="149"/>
      <c r="L53" s="149"/>
      <c r="M53" s="31"/>
      <c r="N53" s="31"/>
      <c r="O53" s="149"/>
      <c r="P53" s="149"/>
      <c r="Q53" s="150"/>
      <c r="R53" s="256"/>
      <c r="S53" s="251"/>
      <c r="T53" s="150"/>
      <c r="U53" s="150"/>
      <c r="X53" s="116"/>
      <c r="Y53" s="116"/>
      <c r="Z53" s="31"/>
      <c r="AA53" s="31"/>
      <c r="AB53" s="149"/>
      <c r="AC53" s="76"/>
      <c r="AD53" s="31"/>
      <c r="AE53" s="31"/>
      <c r="AF53" s="149"/>
      <c r="AG53" s="76"/>
      <c r="AH53" s="31"/>
      <c r="AI53" s="31"/>
      <c r="AJ53" s="149"/>
      <c r="AK53" s="149"/>
      <c r="AL53" s="31"/>
      <c r="AM53" s="31"/>
      <c r="AN53" s="149"/>
      <c r="AO53" s="76"/>
      <c r="AQ53" s="256"/>
      <c r="AR53" s="251"/>
    </row>
    <row r="54" spans="3:44" s="29" customFormat="1" ht="13.5">
      <c r="C54" s="148"/>
      <c r="D54" s="148"/>
      <c r="E54" s="31"/>
      <c r="F54" s="31"/>
      <c r="G54" s="149"/>
      <c r="H54" s="76"/>
      <c r="I54" s="31"/>
      <c r="J54" s="31"/>
      <c r="K54" s="149"/>
      <c r="L54" s="149"/>
      <c r="M54" s="31"/>
      <c r="N54" s="31"/>
      <c r="O54" s="149"/>
      <c r="P54" s="149"/>
      <c r="Q54" s="150"/>
      <c r="R54" s="256"/>
      <c r="S54" s="251"/>
      <c r="T54" s="150"/>
      <c r="U54" s="150"/>
      <c r="X54" s="116"/>
      <c r="Y54" s="116"/>
      <c r="Z54" s="31"/>
      <c r="AA54" s="31"/>
      <c r="AB54" s="149"/>
      <c r="AC54" s="76"/>
      <c r="AD54" s="31"/>
      <c r="AE54" s="31"/>
      <c r="AF54" s="149"/>
      <c r="AG54" s="76"/>
      <c r="AH54" s="31"/>
      <c r="AI54" s="31"/>
      <c r="AJ54" s="149"/>
      <c r="AK54" s="149"/>
      <c r="AL54" s="31"/>
      <c r="AM54" s="31"/>
      <c r="AN54" s="149"/>
      <c r="AO54" s="76"/>
      <c r="AQ54" s="256"/>
      <c r="AR54" s="251"/>
    </row>
    <row r="55" spans="3:44" s="29" customFormat="1" ht="13.5">
      <c r="C55" s="148"/>
      <c r="D55" s="148"/>
      <c r="E55" s="31"/>
      <c r="F55" s="31"/>
      <c r="G55" s="149"/>
      <c r="H55" s="76"/>
      <c r="I55" s="31"/>
      <c r="J55" s="31"/>
      <c r="K55" s="149"/>
      <c r="L55" s="149"/>
      <c r="M55" s="31"/>
      <c r="N55" s="31"/>
      <c r="O55" s="149"/>
      <c r="P55" s="149"/>
      <c r="Q55" s="150"/>
      <c r="R55" s="256"/>
      <c r="S55" s="251"/>
      <c r="T55" s="150"/>
      <c r="U55" s="150"/>
      <c r="X55" s="116"/>
      <c r="Y55" s="116"/>
      <c r="Z55" s="31"/>
      <c r="AA55" s="31"/>
      <c r="AB55" s="149"/>
      <c r="AC55" s="76"/>
      <c r="AD55" s="31"/>
      <c r="AE55" s="31"/>
      <c r="AF55" s="149"/>
      <c r="AG55" s="76"/>
      <c r="AH55" s="31"/>
      <c r="AI55" s="31"/>
      <c r="AJ55" s="149"/>
      <c r="AK55" s="149"/>
      <c r="AL55" s="31"/>
      <c r="AM55" s="31"/>
      <c r="AN55" s="149"/>
      <c r="AO55" s="76"/>
      <c r="AQ55" s="256"/>
      <c r="AR55" s="251"/>
    </row>
    <row r="56" spans="3:44" s="29" customFormat="1" ht="13.5">
      <c r="C56" s="148"/>
      <c r="D56" s="148"/>
      <c r="E56" s="31"/>
      <c r="F56" s="31"/>
      <c r="G56" s="149"/>
      <c r="H56" s="76"/>
      <c r="I56" s="31"/>
      <c r="J56" s="31"/>
      <c r="K56" s="149"/>
      <c r="L56" s="149"/>
      <c r="M56" s="31"/>
      <c r="N56" s="31"/>
      <c r="O56" s="149"/>
      <c r="P56" s="149"/>
      <c r="Q56" s="150"/>
      <c r="R56" s="256"/>
      <c r="S56" s="251"/>
      <c r="T56" s="150"/>
      <c r="U56" s="150"/>
      <c r="X56" s="116"/>
      <c r="Y56" s="116"/>
      <c r="Z56" s="31"/>
      <c r="AA56" s="31"/>
      <c r="AB56" s="149"/>
      <c r="AC56" s="76"/>
      <c r="AD56" s="31"/>
      <c r="AE56" s="31"/>
      <c r="AF56" s="149"/>
      <c r="AG56" s="76"/>
      <c r="AH56" s="31"/>
      <c r="AI56" s="31"/>
      <c r="AJ56" s="149"/>
      <c r="AK56" s="149"/>
      <c r="AL56" s="31"/>
      <c r="AM56" s="31"/>
      <c r="AN56" s="149"/>
      <c r="AO56" s="76"/>
      <c r="AQ56" s="256"/>
      <c r="AR56" s="251"/>
    </row>
    <row r="57" spans="3:44" s="29" customFormat="1" ht="13.5">
      <c r="C57" s="148"/>
      <c r="D57" s="148"/>
      <c r="E57" s="31"/>
      <c r="F57" s="31"/>
      <c r="G57" s="149"/>
      <c r="H57" s="76"/>
      <c r="I57" s="31"/>
      <c r="J57" s="31"/>
      <c r="K57" s="149"/>
      <c r="L57" s="149"/>
      <c r="M57" s="31"/>
      <c r="N57" s="31"/>
      <c r="O57" s="149"/>
      <c r="P57" s="149"/>
      <c r="Q57" s="150"/>
      <c r="R57" s="256"/>
      <c r="S57" s="251"/>
      <c r="T57" s="150"/>
      <c r="U57" s="150"/>
      <c r="X57" s="116"/>
      <c r="Y57" s="116"/>
      <c r="Z57" s="31"/>
      <c r="AA57" s="31"/>
      <c r="AB57" s="149"/>
      <c r="AC57" s="76"/>
      <c r="AD57" s="31"/>
      <c r="AE57" s="31"/>
      <c r="AF57" s="149"/>
      <c r="AG57" s="76"/>
      <c r="AH57" s="31"/>
      <c r="AI57" s="31"/>
      <c r="AJ57" s="149"/>
      <c r="AK57" s="149"/>
      <c r="AL57" s="31"/>
      <c r="AM57" s="31"/>
      <c r="AN57" s="149"/>
      <c r="AO57" s="76"/>
      <c r="AQ57" s="256"/>
      <c r="AR57" s="251"/>
    </row>
    <row r="58" spans="3:44" s="29" customFormat="1" ht="13.5">
      <c r="C58" s="148"/>
      <c r="D58" s="148"/>
      <c r="E58" s="31"/>
      <c r="F58" s="31"/>
      <c r="G58" s="149"/>
      <c r="H58" s="76"/>
      <c r="I58" s="31"/>
      <c r="J58" s="31"/>
      <c r="K58" s="149"/>
      <c r="L58" s="149"/>
      <c r="M58" s="31"/>
      <c r="N58" s="31"/>
      <c r="O58" s="149"/>
      <c r="P58" s="149"/>
      <c r="Q58" s="150"/>
      <c r="R58" s="256"/>
      <c r="S58" s="251"/>
      <c r="T58" s="150"/>
      <c r="U58" s="150"/>
      <c r="X58" s="116"/>
      <c r="Y58" s="116"/>
      <c r="Z58" s="31"/>
      <c r="AA58" s="31"/>
      <c r="AB58" s="149"/>
      <c r="AC58" s="76"/>
      <c r="AD58" s="31"/>
      <c r="AE58" s="31"/>
      <c r="AF58" s="149"/>
      <c r="AG58" s="76"/>
      <c r="AH58" s="31"/>
      <c r="AI58" s="31"/>
      <c r="AJ58" s="149"/>
      <c r="AK58" s="149"/>
      <c r="AL58" s="31"/>
      <c r="AM58" s="31"/>
      <c r="AN58" s="149"/>
      <c r="AO58" s="76"/>
      <c r="AQ58" s="256"/>
      <c r="AR58" s="251"/>
    </row>
    <row r="59" spans="3:44" s="29" customFormat="1" ht="13.5">
      <c r="C59" s="148"/>
      <c r="D59" s="148"/>
      <c r="E59" s="31"/>
      <c r="F59" s="31"/>
      <c r="G59" s="149"/>
      <c r="H59" s="76"/>
      <c r="I59" s="31"/>
      <c r="J59" s="31"/>
      <c r="K59" s="149"/>
      <c r="L59" s="149"/>
      <c r="M59" s="31"/>
      <c r="N59" s="31"/>
      <c r="O59" s="149"/>
      <c r="P59" s="149"/>
      <c r="Q59" s="150"/>
      <c r="R59" s="256"/>
      <c r="S59" s="251"/>
      <c r="T59" s="150"/>
      <c r="U59" s="150"/>
      <c r="X59" s="116"/>
      <c r="Y59" s="116"/>
      <c r="Z59" s="31"/>
      <c r="AA59" s="31"/>
      <c r="AB59" s="149"/>
      <c r="AC59" s="76"/>
      <c r="AD59" s="31"/>
      <c r="AE59" s="31"/>
      <c r="AF59" s="149"/>
      <c r="AG59" s="76"/>
      <c r="AH59" s="31"/>
      <c r="AI59" s="31"/>
      <c r="AJ59" s="149"/>
      <c r="AK59" s="149"/>
      <c r="AL59" s="31"/>
      <c r="AM59" s="31"/>
      <c r="AN59" s="149"/>
      <c r="AO59" s="76"/>
      <c r="AQ59" s="256"/>
      <c r="AR59" s="251"/>
    </row>
    <row r="60" spans="3:44" s="29" customFormat="1" ht="13.5">
      <c r="C60" s="148"/>
      <c r="D60" s="148"/>
      <c r="E60" s="31"/>
      <c r="F60" s="31"/>
      <c r="G60" s="149"/>
      <c r="H60" s="76"/>
      <c r="I60" s="31"/>
      <c r="J60" s="31"/>
      <c r="K60" s="149"/>
      <c r="L60" s="149"/>
      <c r="M60" s="31"/>
      <c r="N60" s="31"/>
      <c r="O60" s="149"/>
      <c r="P60" s="149"/>
      <c r="Q60" s="150"/>
      <c r="R60" s="256"/>
      <c r="S60" s="251"/>
      <c r="T60" s="150"/>
      <c r="U60" s="150"/>
      <c r="X60" s="116"/>
      <c r="Y60" s="116"/>
      <c r="Z60" s="31"/>
      <c r="AA60" s="31"/>
      <c r="AB60" s="149"/>
      <c r="AC60" s="76"/>
      <c r="AD60" s="31"/>
      <c r="AE60" s="31"/>
      <c r="AF60" s="149"/>
      <c r="AG60" s="76"/>
      <c r="AH60" s="31"/>
      <c r="AI60" s="31"/>
      <c r="AJ60" s="149"/>
      <c r="AK60" s="149"/>
      <c r="AL60" s="31"/>
      <c r="AM60" s="31"/>
      <c r="AN60" s="149"/>
      <c r="AO60" s="76"/>
      <c r="AQ60" s="256"/>
      <c r="AR60" s="251"/>
    </row>
    <row r="61" spans="3:44" s="29" customFormat="1" ht="13.5">
      <c r="C61" s="148"/>
      <c r="D61" s="148"/>
      <c r="E61" s="31"/>
      <c r="F61" s="31"/>
      <c r="G61" s="149"/>
      <c r="H61" s="76"/>
      <c r="I61" s="31"/>
      <c r="J61" s="31"/>
      <c r="K61" s="149"/>
      <c r="L61" s="149"/>
      <c r="M61" s="31"/>
      <c r="N61" s="31"/>
      <c r="O61" s="149"/>
      <c r="P61" s="149"/>
      <c r="Q61" s="150"/>
      <c r="R61" s="256"/>
      <c r="S61" s="251"/>
      <c r="T61" s="150"/>
      <c r="U61" s="150"/>
      <c r="X61" s="116"/>
      <c r="Y61" s="116"/>
      <c r="Z61" s="31"/>
      <c r="AA61" s="31"/>
      <c r="AB61" s="149"/>
      <c r="AC61" s="76"/>
      <c r="AD61" s="31"/>
      <c r="AE61" s="31"/>
      <c r="AF61" s="149"/>
      <c r="AG61" s="76"/>
      <c r="AH61" s="31"/>
      <c r="AI61" s="31"/>
      <c r="AJ61" s="149"/>
      <c r="AK61" s="149"/>
      <c r="AL61" s="31"/>
      <c r="AM61" s="31"/>
      <c r="AN61" s="149"/>
      <c r="AO61" s="76"/>
      <c r="AQ61" s="256"/>
      <c r="AR61" s="251"/>
    </row>
    <row r="62" spans="3:44" s="29" customFormat="1" ht="13.5">
      <c r="C62" s="148"/>
      <c r="D62" s="148"/>
      <c r="E62" s="31"/>
      <c r="F62" s="31"/>
      <c r="G62" s="149"/>
      <c r="H62" s="76"/>
      <c r="I62" s="31"/>
      <c r="J62" s="31"/>
      <c r="K62" s="149"/>
      <c r="L62" s="149"/>
      <c r="M62" s="31"/>
      <c r="N62" s="31"/>
      <c r="O62" s="149"/>
      <c r="P62" s="149"/>
      <c r="Q62" s="150"/>
      <c r="R62" s="256"/>
      <c r="S62" s="251"/>
      <c r="T62" s="150"/>
      <c r="U62" s="150"/>
      <c r="X62" s="116"/>
      <c r="Y62" s="116"/>
      <c r="Z62" s="31"/>
      <c r="AA62" s="31"/>
      <c r="AB62" s="149"/>
      <c r="AC62" s="76"/>
      <c r="AD62" s="31"/>
      <c r="AE62" s="31"/>
      <c r="AF62" s="149"/>
      <c r="AG62" s="76"/>
      <c r="AH62" s="31"/>
      <c r="AI62" s="31"/>
      <c r="AJ62" s="149"/>
      <c r="AK62" s="149"/>
      <c r="AL62" s="31"/>
      <c r="AM62" s="31"/>
      <c r="AN62" s="149"/>
      <c r="AO62" s="76"/>
      <c r="AQ62" s="256"/>
      <c r="AR62" s="251"/>
    </row>
    <row r="63" spans="3:44" s="29" customFormat="1" ht="13.5">
      <c r="C63" s="148"/>
      <c r="D63" s="148"/>
      <c r="E63" s="31"/>
      <c r="F63" s="31"/>
      <c r="G63" s="149"/>
      <c r="H63" s="76"/>
      <c r="I63" s="31"/>
      <c r="J63" s="31"/>
      <c r="K63" s="149"/>
      <c r="L63" s="149"/>
      <c r="M63" s="31"/>
      <c r="N63" s="31"/>
      <c r="O63" s="149"/>
      <c r="P63" s="149"/>
      <c r="Q63" s="150"/>
      <c r="R63" s="256"/>
      <c r="S63" s="251"/>
      <c r="T63" s="150"/>
      <c r="U63" s="150"/>
      <c r="X63" s="116"/>
      <c r="Y63" s="116"/>
      <c r="Z63" s="31"/>
      <c r="AA63" s="31"/>
      <c r="AB63" s="149"/>
      <c r="AC63" s="76"/>
      <c r="AD63" s="31"/>
      <c r="AE63" s="31"/>
      <c r="AF63" s="149"/>
      <c r="AG63" s="76"/>
      <c r="AH63" s="31"/>
      <c r="AI63" s="31"/>
      <c r="AJ63" s="149"/>
      <c r="AK63" s="149"/>
      <c r="AL63" s="31"/>
      <c r="AM63" s="31"/>
      <c r="AN63" s="149"/>
      <c r="AO63" s="76"/>
      <c r="AQ63" s="256"/>
      <c r="AR63" s="251"/>
    </row>
    <row r="64" spans="3:44" s="29" customFormat="1" ht="13.5">
      <c r="C64" s="148"/>
      <c r="D64" s="148"/>
      <c r="E64" s="31"/>
      <c r="F64" s="31"/>
      <c r="G64" s="149"/>
      <c r="H64" s="76"/>
      <c r="I64" s="31"/>
      <c r="J64" s="31"/>
      <c r="K64" s="149"/>
      <c r="L64" s="149"/>
      <c r="M64" s="31"/>
      <c r="N64" s="31"/>
      <c r="O64" s="149"/>
      <c r="P64" s="149"/>
      <c r="Q64" s="150"/>
      <c r="R64" s="256"/>
      <c r="S64" s="251"/>
      <c r="T64" s="150"/>
      <c r="U64" s="150"/>
      <c r="X64" s="116"/>
      <c r="Y64" s="116"/>
      <c r="Z64" s="31"/>
      <c r="AA64" s="31"/>
      <c r="AB64" s="149"/>
      <c r="AC64" s="76"/>
      <c r="AD64" s="31"/>
      <c r="AE64" s="31"/>
      <c r="AF64" s="149"/>
      <c r="AG64" s="76"/>
      <c r="AH64" s="31"/>
      <c r="AI64" s="31"/>
      <c r="AJ64" s="149"/>
      <c r="AK64" s="149"/>
      <c r="AL64" s="31"/>
      <c r="AM64" s="31"/>
      <c r="AN64" s="149"/>
      <c r="AO64" s="76"/>
      <c r="AQ64" s="256"/>
      <c r="AR64" s="251"/>
    </row>
    <row r="65" spans="3:44" s="29" customFormat="1" ht="13.5">
      <c r="C65" s="148"/>
      <c r="D65" s="148"/>
      <c r="E65" s="31"/>
      <c r="F65" s="31"/>
      <c r="G65" s="149"/>
      <c r="H65" s="76"/>
      <c r="I65" s="31"/>
      <c r="J65" s="31"/>
      <c r="K65" s="149"/>
      <c r="L65" s="149"/>
      <c r="M65" s="31"/>
      <c r="N65" s="31"/>
      <c r="O65" s="149"/>
      <c r="P65" s="149"/>
      <c r="Q65" s="150"/>
      <c r="R65" s="256"/>
      <c r="S65" s="251"/>
      <c r="T65" s="150"/>
      <c r="U65" s="150"/>
      <c r="X65" s="116"/>
      <c r="Y65" s="116"/>
      <c r="Z65" s="31"/>
      <c r="AA65" s="31"/>
      <c r="AB65" s="149"/>
      <c r="AC65" s="76"/>
      <c r="AD65" s="31"/>
      <c r="AE65" s="31"/>
      <c r="AF65" s="149"/>
      <c r="AG65" s="76"/>
      <c r="AH65" s="31"/>
      <c r="AI65" s="31"/>
      <c r="AJ65" s="149"/>
      <c r="AK65" s="149"/>
      <c r="AL65" s="31"/>
      <c r="AM65" s="31"/>
      <c r="AN65" s="149"/>
      <c r="AO65" s="76"/>
      <c r="AQ65" s="256"/>
      <c r="AR65" s="251"/>
    </row>
    <row r="66" spans="3:44" s="29" customFormat="1" ht="13.5">
      <c r="C66" s="148"/>
      <c r="D66" s="148"/>
      <c r="E66" s="31"/>
      <c r="F66" s="31"/>
      <c r="G66" s="149"/>
      <c r="H66" s="76"/>
      <c r="I66" s="31"/>
      <c r="J66" s="31"/>
      <c r="K66" s="149"/>
      <c r="L66" s="149"/>
      <c r="M66" s="31"/>
      <c r="N66" s="31"/>
      <c r="O66" s="149"/>
      <c r="P66" s="149"/>
      <c r="Q66" s="150"/>
      <c r="R66" s="256"/>
      <c r="S66" s="251"/>
      <c r="T66" s="150"/>
      <c r="U66" s="150"/>
      <c r="X66" s="116"/>
      <c r="Y66" s="116"/>
      <c r="Z66" s="31"/>
      <c r="AA66" s="31"/>
      <c r="AB66" s="149"/>
      <c r="AC66" s="76"/>
      <c r="AD66" s="31"/>
      <c r="AE66" s="31"/>
      <c r="AF66" s="149"/>
      <c r="AG66" s="76"/>
      <c r="AH66" s="31"/>
      <c r="AI66" s="31"/>
      <c r="AJ66" s="149"/>
      <c r="AK66" s="149"/>
      <c r="AL66" s="31"/>
      <c r="AM66" s="31"/>
      <c r="AN66" s="149"/>
      <c r="AO66" s="76"/>
      <c r="AQ66" s="256"/>
      <c r="AR66" s="251"/>
    </row>
    <row r="67" spans="3:44" s="29" customFormat="1" ht="13.5">
      <c r="C67" s="148"/>
      <c r="D67" s="148"/>
      <c r="E67" s="31"/>
      <c r="F67" s="31"/>
      <c r="G67" s="149"/>
      <c r="H67" s="76"/>
      <c r="I67" s="31"/>
      <c r="J67" s="31"/>
      <c r="K67" s="149"/>
      <c r="L67" s="149"/>
      <c r="M67" s="31"/>
      <c r="N67" s="31"/>
      <c r="O67" s="149"/>
      <c r="P67" s="149"/>
      <c r="Q67" s="150"/>
      <c r="R67" s="256"/>
      <c r="S67" s="251"/>
      <c r="T67" s="150"/>
      <c r="U67" s="150"/>
      <c r="X67" s="116"/>
      <c r="Y67" s="116"/>
      <c r="Z67" s="31"/>
      <c r="AA67" s="31"/>
      <c r="AB67" s="149"/>
      <c r="AC67" s="76"/>
      <c r="AD67" s="31"/>
      <c r="AE67" s="31"/>
      <c r="AF67" s="149"/>
      <c r="AG67" s="76"/>
      <c r="AH67" s="31"/>
      <c r="AI67" s="31"/>
      <c r="AJ67" s="149"/>
      <c r="AK67" s="149"/>
      <c r="AL67" s="31"/>
      <c r="AM67" s="31"/>
      <c r="AN67" s="149"/>
      <c r="AO67" s="76"/>
      <c r="AQ67" s="256"/>
      <c r="AR67" s="251"/>
    </row>
    <row r="68" spans="3:44" s="29" customFormat="1" ht="13.5">
      <c r="C68" s="148"/>
      <c r="D68" s="148"/>
      <c r="E68" s="31"/>
      <c r="F68" s="31"/>
      <c r="G68" s="149"/>
      <c r="H68" s="76"/>
      <c r="I68" s="31"/>
      <c r="J68" s="31"/>
      <c r="K68" s="149"/>
      <c r="L68" s="149"/>
      <c r="M68" s="31"/>
      <c r="N68" s="31"/>
      <c r="O68" s="149"/>
      <c r="P68" s="149"/>
      <c r="Q68" s="150"/>
      <c r="R68" s="256"/>
      <c r="S68" s="251"/>
      <c r="T68" s="150"/>
      <c r="U68" s="150"/>
      <c r="X68" s="116"/>
      <c r="Y68" s="116"/>
      <c r="Z68" s="31"/>
      <c r="AA68" s="31"/>
      <c r="AB68" s="149"/>
      <c r="AC68" s="76"/>
      <c r="AD68" s="31"/>
      <c r="AE68" s="31"/>
      <c r="AF68" s="149"/>
      <c r="AG68" s="76"/>
      <c r="AH68" s="31"/>
      <c r="AI68" s="31"/>
      <c r="AJ68" s="149"/>
      <c r="AK68" s="149"/>
      <c r="AL68" s="31"/>
      <c r="AM68" s="31"/>
      <c r="AN68" s="149"/>
      <c r="AO68" s="76"/>
      <c r="AQ68" s="256"/>
      <c r="AR68" s="251"/>
    </row>
    <row r="69" spans="3:44" s="29" customFormat="1" ht="13.5">
      <c r="C69" s="148"/>
      <c r="D69" s="148"/>
      <c r="E69" s="31"/>
      <c r="F69" s="31"/>
      <c r="G69" s="149"/>
      <c r="H69" s="76"/>
      <c r="I69" s="31"/>
      <c r="J69" s="31"/>
      <c r="K69" s="149"/>
      <c r="L69" s="149"/>
      <c r="M69" s="31"/>
      <c r="N69" s="31"/>
      <c r="O69" s="149"/>
      <c r="P69" s="149"/>
      <c r="Q69" s="150"/>
      <c r="R69" s="256"/>
      <c r="S69" s="251"/>
      <c r="T69" s="150"/>
      <c r="U69" s="150"/>
      <c r="X69" s="116"/>
      <c r="Y69" s="116"/>
      <c r="Z69" s="31"/>
      <c r="AA69" s="31"/>
      <c r="AB69" s="149"/>
      <c r="AC69" s="76"/>
      <c r="AD69" s="31"/>
      <c r="AE69" s="31"/>
      <c r="AF69" s="149"/>
      <c r="AG69" s="76"/>
      <c r="AH69" s="31"/>
      <c r="AI69" s="31"/>
      <c r="AJ69" s="149"/>
      <c r="AK69" s="149"/>
      <c r="AL69" s="31"/>
      <c r="AM69" s="31"/>
      <c r="AN69" s="149"/>
      <c r="AO69" s="76"/>
      <c r="AQ69" s="256"/>
      <c r="AR69" s="251"/>
    </row>
    <row r="70" spans="3:44" s="29" customFormat="1" ht="13.5">
      <c r="C70" s="148"/>
      <c r="D70" s="148"/>
      <c r="E70" s="31"/>
      <c r="F70" s="31"/>
      <c r="G70" s="149"/>
      <c r="H70" s="76"/>
      <c r="I70" s="31"/>
      <c r="J70" s="31"/>
      <c r="K70" s="149"/>
      <c r="L70" s="149"/>
      <c r="M70" s="31"/>
      <c r="N70" s="31"/>
      <c r="O70" s="149"/>
      <c r="P70" s="149"/>
      <c r="Q70" s="150"/>
      <c r="R70" s="256"/>
      <c r="S70" s="251"/>
      <c r="T70" s="150"/>
      <c r="U70" s="150"/>
      <c r="X70" s="116"/>
      <c r="Y70" s="116"/>
      <c r="Z70" s="31"/>
      <c r="AA70" s="31"/>
      <c r="AB70" s="149"/>
      <c r="AC70" s="76"/>
      <c r="AD70" s="31"/>
      <c r="AE70" s="31"/>
      <c r="AF70" s="149"/>
      <c r="AG70" s="76"/>
      <c r="AH70" s="31"/>
      <c r="AI70" s="31"/>
      <c r="AJ70" s="149"/>
      <c r="AK70" s="149"/>
      <c r="AL70" s="31"/>
      <c r="AM70" s="31"/>
      <c r="AN70" s="149"/>
      <c r="AO70" s="76"/>
      <c r="AQ70" s="256"/>
      <c r="AR70" s="251"/>
    </row>
    <row r="71" spans="3:44" s="29" customFormat="1" ht="13.5">
      <c r="C71" s="148"/>
      <c r="D71" s="148"/>
      <c r="E71" s="31"/>
      <c r="F71" s="31"/>
      <c r="G71" s="149"/>
      <c r="H71" s="76"/>
      <c r="I71" s="31"/>
      <c r="J71" s="31"/>
      <c r="K71" s="149"/>
      <c r="L71" s="149"/>
      <c r="M71" s="31"/>
      <c r="N71" s="31"/>
      <c r="O71" s="149"/>
      <c r="P71" s="149"/>
      <c r="Q71" s="150"/>
      <c r="R71" s="256"/>
      <c r="S71" s="251"/>
      <c r="T71" s="150"/>
      <c r="U71" s="150"/>
      <c r="X71" s="116"/>
      <c r="Y71" s="116"/>
      <c r="Z71" s="31"/>
      <c r="AA71" s="31"/>
      <c r="AB71" s="149"/>
      <c r="AC71" s="76"/>
      <c r="AD71" s="31"/>
      <c r="AE71" s="31"/>
      <c r="AF71" s="149"/>
      <c r="AG71" s="76"/>
      <c r="AH71" s="31"/>
      <c r="AI71" s="31"/>
      <c r="AJ71" s="149"/>
      <c r="AK71" s="149"/>
      <c r="AL71" s="31"/>
      <c r="AM71" s="31"/>
      <c r="AN71" s="149"/>
      <c r="AO71" s="76"/>
      <c r="AQ71" s="256"/>
      <c r="AR71" s="251"/>
    </row>
    <row r="72" spans="3:44" s="29" customFormat="1" ht="13.5">
      <c r="C72" s="148"/>
      <c r="D72" s="148"/>
      <c r="E72" s="31"/>
      <c r="F72" s="31"/>
      <c r="G72" s="149"/>
      <c r="H72" s="76"/>
      <c r="I72" s="31"/>
      <c r="J72" s="31"/>
      <c r="K72" s="149"/>
      <c r="L72" s="149"/>
      <c r="M72" s="31"/>
      <c r="N72" s="31"/>
      <c r="O72" s="149"/>
      <c r="P72" s="76"/>
      <c r="Q72" s="150"/>
      <c r="R72" s="256"/>
      <c r="S72" s="251"/>
      <c r="T72" s="150"/>
      <c r="U72" s="150"/>
      <c r="X72" s="116"/>
      <c r="Y72" s="116"/>
      <c r="Z72" s="31"/>
      <c r="AA72" s="31"/>
      <c r="AB72" s="149"/>
      <c r="AC72" s="76"/>
      <c r="AD72" s="31"/>
      <c r="AE72" s="31"/>
      <c r="AF72" s="149"/>
      <c r="AG72" s="76"/>
      <c r="AH72" s="31"/>
      <c r="AI72" s="31"/>
      <c r="AJ72" s="149"/>
      <c r="AK72" s="149"/>
      <c r="AL72" s="31"/>
      <c r="AM72" s="31"/>
      <c r="AN72" s="149"/>
      <c r="AO72" s="76"/>
      <c r="AQ72" s="256"/>
      <c r="AR72" s="251"/>
    </row>
    <row r="73" spans="3:44" s="29" customFormat="1" ht="13.5">
      <c r="C73" s="148"/>
      <c r="D73" s="148"/>
      <c r="E73" s="31"/>
      <c r="F73" s="31"/>
      <c r="G73" s="149"/>
      <c r="H73" s="76"/>
      <c r="I73" s="31"/>
      <c r="J73" s="31"/>
      <c r="K73" s="149"/>
      <c r="L73" s="76"/>
      <c r="M73" s="31"/>
      <c r="N73" s="31"/>
      <c r="O73" s="149"/>
      <c r="P73" s="76"/>
      <c r="Q73" s="150"/>
      <c r="R73" s="256"/>
      <c r="S73" s="251"/>
      <c r="T73" s="150"/>
      <c r="U73" s="150"/>
      <c r="X73" s="116"/>
      <c r="Y73" s="116"/>
      <c r="Z73" s="31"/>
      <c r="AA73" s="31"/>
      <c r="AB73" s="149"/>
      <c r="AC73" s="76"/>
      <c r="AD73" s="31"/>
      <c r="AE73" s="31"/>
      <c r="AF73" s="149"/>
      <c r="AG73" s="76"/>
      <c r="AH73" s="31"/>
      <c r="AI73" s="31"/>
      <c r="AJ73" s="149"/>
      <c r="AK73" s="149"/>
      <c r="AL73" s="31"/>
      <c r="AM73" s="31"/>
      <c r="AN73" s="149"/>
      <c r="AO73" s="76"/>
      <c r="AQ73" s="256"/>
      <c r="AR73" s="251"/>
    </row>
    <row r="74" spans="3:44" s="29" customFormat="1" ht="13.5">
      <c r="C74" s="148"/>
      <c r="D74" s="148"/>
      <c r="E74" s="31"/>
      <c r="F74" s="31"/>
      <c r="G74" s="149"/>
      <c r="H74" s="76"/>
      <c r="I74" s="31"/>
      <c r="J74" s="31"/>
      <c r="K74" s="149"/>
      <c r="L74" s="76"/>
      <c r="M74" s="31"/>
      <c r="N74" s="31"/>
      <c r="O74" s="149"/>
      <c r="P74" s="76"/>
      <c r="Q74" s="150"/>
      <c r="R74" s="256"/>
      <c r="S74" s="251"/>
      <c r="T74" s="150"/>
      <c r="U74" s="150"/>
      <c r="X74" s="116"/>
      <c r="Y74" s="116"/>
      <c r="Z74" s="31"/>
      <c r="AA74" s="31"/>
      <c r="AB74" s="149"/>
      <c r="AC74" s="76"/>
      <c r="AD74" s="31"/>
      <c r="AE74" s="31"/>
      <c r="AF74" s="149"/>
      <c r="AG74" s="76"/>
      <c r="AH74" s="31"/>
      <c r="AI74" s="31"/>
      <c r="AJ74" s="149"/>
      <c r="AK74" s="149"/>
      <c r="AL74" s="31"/>
      <c r="AM74" s="31"/>
      <c r="AN74" s="149"/>
      <c r="AO74" s="76"/>
      <c r="AQ74" s="256"/>
      <c r="AR74" s="251"/>
    </row>
    <row r="75" spans="3:44" s="29" customFormat="1" ht="13.5">
      <c r="C75" s="148"/>
      <c r="D75" s="148"/>
      <c r="E75" s="31"/>
      <c r="F75" s="31"/>
      <c r="G75" s="149"/>
      <c r="H75" s="76"/>
      <c r="I75" s="31"/>
      <c r="J75" s="31"/>
      <c r="K75" s="149"/>
      <c r="L75" s="76"/>
      <c r="M75" s="31"/>
      <c r="N75" s="31"/>
      <c r="O75" s="149"/>
      <c r="P75" s="76"/>
      <c r="Q75" s="150"/>
      <c r="R75" s="256"/>
      <c r="S75" s="251"/>
      <c r="T75" s="150"/>
      <c r="U75" s="150"/>
      <c r="X75" s="116"/>
      <c r="Y75" s="116"/>
      <c r="Z75" s="31"/>
      <c r="AA75" s="31"/>
      <c r="AB75" s="149"/>
      <c r="AC75" s="76"/>
      <c r="AD75" s="31"/>
      <c r="AE75" s="31"/>
      <c r="AF75" s="149"/>
      <c r="AG75" s="76"/>
      <c r="AH75" s="31"/>
      <c r="AI75" s="31"/>
      <c r="AJ75" s="149"/>
      <c r="AK75" s="149"/>
      <c r="AL75" s="31"/>
      <c r="AM75" s="31"/>
      <c r="AN75" s="149"/>
      <c r="AO75" s="76"/>
      <c r="AQ75" s="256"/>
      <c r="AR75" s="251"/>
    </row>
    <row r="76" spans="3:44" s="29" customFormat="1" ht="13.5">
      <c r="C76" s="148"/>
      <c r="D76" s="148"/>
      <c r="E76" s="31"/>
      <c r="F76" s="31"/>
      <c r="G76" s="149"/>
      <c r="H76" s="76"/>
      <c r="I76" s="31"/>
      <c r="J76" s="31"/>
      <c r="K76" s="149"/>
      <c r="L76" s="76"/>
      <c r="M76" s="31"/>
      <c r="N76" s="31"/>
      <c r="O76" s="149"/>
      <c r="P76" s="76"/>
      <c r="Q76" s="150"/>
      <c r="R76" s="256"/>
      <c r="S76" s="251"/>
      <c r="T76" s="150"/>
      <c r="U76" s="150"/>
      <c r="X76" s="116"/>
      <c r="Y76" s="116"/>
      <c r="Z76" s="31"/>
      <c r="AA76" s="31"/>
      <c r="AB76" s="149"/>
      <c r="AC76" s="76"/>
      <c r="AD76" s="31"/>
      <c r="AE76" s="31"/>
      <c r="AF76" s="149"/>
      <c r="AG76" s="76"/>
      <c r="AH76" s="31"/>
      <c r="AI76" s="31"/>
      <c r="AJ76" s="149"/>
      <c r="AK76" s="149"/>
      <c r="AL76" s="31"/>
      <c r="AM76" s="31"/>
      <c r="AN76" s="149"/>
      <c r="AO76" s="76"/>
      <c r="AQ76" s="256"/>
      <c r="AR76" s="251"/>
    </row>
    <row r="77" spans="3:44" s="29" customFormat="1" ht="13.5">
      <c r="C77" s="148"/>
      <c r="D77" s="148"/>
      <c r="E77" s="31"/>
      <c r="F77" s="31"/>
      <c r="G77" s="149"/>
      <c r="H77" s="76"/>
      <c r="I77" s="31"/>
      <c r="J77" s="31"/>
      <c r="K77" s="149"/>
      <c r="L77" s="76"/>
      <c r="M77" s="31"/>
      <c r="N77" s="31"/>
      <c r="O77" s="149"/>
      <c r="P77" s="76"/>
      <c r="Q77" s="150"/>
      <c r="R77" s="256"/>
      <c r="S77" s="251"/>
      <c r="T77" s="150"/>
      <c r="U77" s="150"/>
      <c r="X77" s="116"/>
      <c r="Y77" s="116"/>
      <c r="Z77" s="31"/>
      <c r="AA77" s="31"/>
      <c r="AB77" s="149"/>
      <c r="AC77" s="76"/>
      <c r="AD77" s="31"/>
      <c r="AE77" s="31"/>
      <c r="AF77" s="149"/>
      <c r="AG77" s="76"/>
      <c r="AH77" s="31"/>
      <c r="AI77" s="31"/>
      <c r="AJ77" s="149"/>
      <c r="AK77" s="149"/>
      <c r="AL77" s="31"/>
      <c r="AM77" s="31"/>
      <c r="AN77" s="149"/>
      <c r="AO77" s="76"/>
      <c r="AQ77" s="256"/>
      <c r="AR77" s="251"/>
    </row>
    <row r="78" spans="3:44" s="29" customFormat="1" ht="13.5">
      <c r="C78" s="148"/>
      <c r="D78" s="148"/>
      <c r="E78" s="31"/>
      <c r="F78" s="31"/>
      <c r="G78" s="149"/>
      <c r="H78" s="76"/>
      <c r="I78" s="31"/>
      <c r="J78" s="31"/>
      <c r="K78" s="149"/>
      <c r="L78" s="76"/>
      <c r="M78" s="31"/>
      <c r="N78" s="31"/>
      <c r="O78" s="149"/>
      <c r="P78" s="76"/>
      <c r="Q78" s="150"/>
      <c r="R78" s="256"/>
      <c r="S78" s="251"/>
      <c r="T78" s="150"/>
      <c r="U78" s="150"/>
      <c r="X78" s="116"/>
      <c r="Y78" s="116"/>
      <c r="Z78" s="31"/>
      <c r="AA78" s="31"/>
      <c r="AB78" s="149"/>
      <c r="AC78" s="76"/>
      <c r="AD78" s="31"/>
      <c r="AE78" s="31"/>
      <c r="AF78" s="149"/>
      <c r="AG78" s="76"/>
      <c r="AH78" s="31"/>
      <c r="AI78" s="31"/>
      <c r="AJ78" s="149"/>
      <c r="AK78" s="149"/>
      <c r="AL78" s="31"/>
      <c r="AM78" s="31"/>
      <c r="AN78" s="149"/>
      <c r="AO78" s="76"/>
      <c r="AQ78" s="256"/>
      <c r="AR78" s="251"/>
    </row>
    <row r="79" spans="3:44" s="29" customFormat="1" ht="13.5">
      <c r="C79" s="148"/>
      <c r="D79" s="148"/>
      <c r="E79" s="31"/>
      <c r="F79" s="31"/>
      <c r="G79" s="149"/>
      <c r="H79" s="76"/>
      <c r="I79" s="31"/>
      <c r="J79" s="31"/>
      <c r="K79" s="149"/>
      <c r="L79" s="76"/>
      <c r="M79" s="31"/>
      <c r="N79" s="31"/>
      <c r="O79" s="149"/>
      <c r="P79" s="76"/>
      <c r="Q79" s="150"/>
      <c r="R79" s="256"/>
      <c r="S79" s="251"/>
      <c r="T79" s="150"/>
      <c r="U79" s="150"/>
      <c r="X79" s="116"/>
      <c r="Y79" s="116"/>
      <c r="Z79" s="31"/>
      <c r="AA79" s="31"/>
      <c r="AB79" s="149"/>
      <c r="AC79" s="76"/>
      <c r="AD79" s="31"/>
      <c r="AE79" s="31"/>
      <c r="AF79" s="149"/>
      <c r="AG79" s="76"/>
      <c r="AH79" s="31"/>
      <c r="AI79" s="31"/>
      <c r="AJ79" s="149"/>
      <c r="AK79" s="149"/>
      <c r="AL79" s="31"/>
      <c r="AM79" s="31"/>
      <c r="AN79" s="149"/>
      <c r="AO79" s="76"/>
      <c r="AQ79" s="256"/>
      <c r="AR79" s="251"/>
    </row>
    <row r="80" spans="3:44" s="29" customFormat="1" ht="13.5">
      <c r="C80" s="148"/>
      <c r="D80" s="148"/>
      <c r="E80" s="31"/>
      <c r="F80" s="31"/>
      <c r="G80" s="149"/>
      <c r="H80" s="76"/>
      <c r="I80" s="31"/>
      <c r="J80" s="31"/>
      <c r="K80" s="149"/>
      <c r="L80" s="76"/>
      <c r="M80" s="31"/>
      <c r="N80" s="31"/>
      <c r="O80" s="149"/>
      <c r="P80" s="76"/>
      <c r="Q80" s="150"/>
      <c r="R80" s="256"/>
      <c r="S80" s="251"/>
      <c r="T80" s="150"/>
      <c r="U80" s="150"/>
      <c r="X80" s="116"/>
      <c r="Y80" s="116"/>
      <c r="Z80" s="31"/>
      <c r="AA80" s="31"/>
      <c r="AB80" s="149"/>
      <c r="AC80" s="76"/>
      <c r="AD80" s="31"/>
      <c r="AE80" s="31"/>
      <c r="AF80" s="149"/>
      <c r="AG80" s="76"/>
      <c r="AH80" s="31"/>
      <c r="AI80" s="31"/>
      <c r="AJ80" s="149"/>
      <c r="AK80" s="149"/>
      <c r="AL80" s="31"/>
      <c r="AM80" s="31"/>
      <c r="AN80" s="149"/>
      <c r="AO80" s="76"/>
      <c r="AQ80" s="256"/>
      <c r="AR80" s="251"/>
    </row>
    <row r="81" spans="3:44" s="29" customFormat="1" ht="13.5">
      <c r="C81" s="148"/>
      <c r="D81" s="148"/>
      <c r="E81" s="31"/>
      <c r="F81" s="31"/>
      <c r="G81" s="149"/>
      <c r="H81" s="76"/>
      <c r="I81" s="31"/>
      <c r="J81" s="31"/>
      <c r="K81" s="149"/>
      <c r="L81" s="76"/>
      <c r="M81" s="31"/>
      <c r="N81" s="31"/>
      <c r="O81" s="149"/>
      <c r="P81" s="76"/>
      <c r="Q81" s="150"/>
      <c r="R81" s="256"/>
      <c r="S81" s="251"/>
      <c r="T81" s="150"/>
      <c r="U81" s="150"/>
      <c r="X81" s="116"/>
      <c r="Y81" s="116"/>
      <c r="Z81" s="31"/>
      <c r="AA81" s="31"/>
      <c r="AB81" s="149"/>
      <c r="AC81" s="76"/>
      <c r="AD81" s="31"/>
      <c r="AE81" s="31"/>
      <c r="AF81" s="149"/>
      <c r="AG81" s="76"/>
      <c r="AH81" s="31"/>
      <c r="AI81" s="31"/>
      <c r="AJ81" s="149"/>
      <c r="AK81" s="149"/>
      <c r="AL81" s="31"/>
      <c r="AM81" s="31"/>
      <c r="AN81" s="149"/>
      <c r="AO81" s="76"/>
      <c r="AQ81" s="256"/>
      <c r="AR81" s="251"/>
    </row>
    <row r="82" spans="3:44" s="29" customFormat="1" ht="13.5">
      <c r="C82" s="148"/>
      <c r="D82" s="148"/>
      <c r="E82" s="31"/>
      <c r="F82" s="31"/>
      <c r="G82" s="149"/>
      <c r="H82" s="76"/>
      <c r="I82" s="31"/>
      <c r="J82" s="31"/>
      <c r="K82" s="149"/>
      <c r="L82" s="76"/>
      <c r="M82" s="31"/>
      <c r="N82" s="31"/>
      <c r="O82" s="149"/>
      <c r="P82" s="76"/>
      <c r="Q82" s="150"/>
      <c r="R82" s="256"/>
      <c r="S82" s="251"/>
      <c r="T82" s="150"/>
      <c r="U82" s="150"/>
      <c r="X82" s="116"/>
      <c r="Y82" s="116"/>
      <c r="Z82" s="31"/>
      <c r="AA82" s="31"/>
      <c r="AB82" s="149"/>
      <c r="AC82" s="76"/>
      <c r="AD82" s="31"/>
      <c r="AE82" s="31"/>
      <c r="AF82" s="149"/>
      <c r="AG82" s="76"/>
      <c r="AH82" s="31"/>
      <c r="AI82" s="31"/>
      <c r="AJ82" s="149"/>
      <c r="AK82" s="149"/>
      <c r="AL82" s="31"/>
      <c r="AM82" s="31"/>
      <c r="AN82" s="149"/>
      <c r="AO82" s="76"/>
      <c r="AQ82" s="256"/>
      <c r="AR82" s="251"/>
    </row>
    <row r="83" spans="3:44" s="29" customFormat="1" ht="13.5">
      <c r="C83" s="148"/>
      <c r="D83" s="148"/>
      <c r="E83" s="31"/>
      <c r="F83" s="31"/>
      <c r="G83" s="149"/>
      <c r="H83" s="76"/>
      <c r="I83" s="31"/>
      <c r="J83" s="31"/>
      <c r="K83" s="149"/>
      <c r="L83" s="76"/>
      <c r="M83" s="31"/>
      <c r="N83" s="31"/>
      <c r="O83" s="149"/>
      <c r="P83" s="76"/>
      <c r="Q83" s="150"/>
      <c r="R83" s="256"/>
      <c r="S83" s="251"/>
      <c r="T83" s="150"/>
      <c r="U83" s="150"/>
      <c r="X83" s="116"/>
      <c r="Y83" s="116"/>
      <c r="Z83" s="31"/>
      <c r="AA83" s="31"/>
      <c r="AB83" s="149"/>
      <c r="AC83" s="76"/>
      <c r="AD83" s="31"/>
      <c r="AE83" s="31"/>
      <c r="AF83" s="149"/>
      <c r="AG83" s="76"/>
      <c r="AH83" s="31"/>
      <c r="AI83" s="31"/>
      <c r="AJ83" s="149"/>
      <c r="AK83" s="149"/>
      <c r="AL83" s="31"/>
      <c r="AM83" s="31"/>
      <c r="AN83" s="149"/>
      <c r="AO83" s="76"/>
      <c r="AQ83" s="256"/>
      <c r="AR83" s="251"/>
    </row>
    <row r="84" spans="3:44" s="29" customFormat="1" ht="13.5">
      <c r="C84" s="148"/>
      <c r="D84" s="148"/>
      <c r="E84" s="31"/>
      <c r="F84" s="31"/>
      <c r="G84" s="149"/>
      <c r="H84" s="76"/>
      <c r="I84" s="31"/>
      <c r="J84" s="31"/>
      <c r="K84" s="149"/>
      <c r="L84" s="76"/>
      <c r="M84" s="31"/>
      <c r="N84" s="31"/>
      <c r="O84" s="149"/>
      <c r="P84" s="76"/>
      <c r="Q84" s="150"/>
      <c r="R84" s="256"/>
      <c r="S84" s="251"/>
      <c r="T84" s="150"/>
      <c r="U84" s="150"/>
      <c r="X84" s="116"/>
      <c r="Y84" s="116"/>
      <c r="Z84" s="31"/>
      <c r="AA84" s="31"/>
      <c r="AB84" s="149"/>
      <c r="AC84" s="76"/>
      <c r="AD84" s="31"/>
      <c r="AE84" s="31"/>
      <c r="AF84" s="149"/>
      <c r="AG84" s="76"/>
      <c r="AH84" s="31"/>
      <c r="AI84" s="31"/>
      <c r="AJ84" s="149"/>
      <c r="AK84" s="149"/>
      <c r="AL84" s="31"/>
      <c r="AM84" s="31"/>
      <c r="AN84" s="149"/>
      <c r="AO84" s="76"/>
      <c r="AQ84" s="256"/>
      <c r="AR84" s="251"/>
    </row>
    <row r="85" spans="3:44" s="29" customFormat="1" ht="13.5">
      <c r="C85" s="148"/>
      <c r="D85" s="148"/>
      <c r="E85" s="31"/>
      <c r="F85" s="31"/>
      <c r="G85" s="149"/>
      <c r="H85" s="76"/>
      <c r="I85" s="31"/>
      <c r="J85" s="31"/>
      <c r="K85" s="149"/>
      <c r="L85" s="76"/>
      <c r="M85" s="31"/>
      <c r="N85" s="31"/>
      <c r="O85" s="149"/>
      <c r="P85" s="76"/>
      <c r="Q85" s="150"/>
      <c r="R85" s="256"/>
      <c r="S85" s="251"/>
      <c r="T85" s="150"/>
      <c r="U85" s="150"/>
      <c r="X85" s="116"/>
      <c r="Y85" s="116"/>
      <c r="Z85" s="31"/>
      <c r="AA85" s="31"/>
      <c r="AB85" s="149"/>
      <c r="AC85" s="76"/>
      <c r="AD85" s="31"/>
      <c r="AE85" s="31"/>
      <c r="AF85" s="149"/>
      <c r="AG85" s="76"/>
      <c r="AH85" s="31"/>
      <c r="AI85" s="31"/>
      <c r="AJ85" s="149"/>
      <c r="AK85" s="149"/>
      <c r="AL85" s="31"/>
      <c r="AM85" s="31"/>
      <c r="AN85" s="149"/>
      <c r="AO85" s="76"/>
      <c r="AQ85" s="256"/>
      <c r="AR85" s="251"/>
    </row>
    <row r="86" spans="3:44" s="29" customFormat="1" ht="13.5">
      <c r="C86" s="148"/>
      <c r="D86" s="148"/>
      <c r="E86" s="31"/>
      <c r="F86" s="31"/>
      <c r="G86" s="149"/>
      <c r="H86" s="76"/>
      <c r="I86" s="31"/>
      <c r="J86" s="31"/>
      <c r="K86" s="149"/>
      <c r="L86" s="76"/>
      <c r="M86" s="31"/>
      <c r="N86" s="31"/>
      <c r="O86" s="149"/>
      <c r="P86" s="76"/>
      <c r="Q86" s="150"/>
      <c r="R86" s="256"/>
      <c r="S86" s="251"/>
      <c r="T86" s="150"/>
      <c r="U86" s="150"/>
      <c r="X86" s="116"/>
      <c r="Y86" s="116"/>
      <c r="Z86" s="31"/>
      <c r="AA86" s="31"/>
      <c r="AB86" s="149"/>
      <c r="AC86" s="76"/>
      <c r="AD86" s="31"/>
      <c r="AE86" s="31"/>
      <c r="AF86" s="149"/>
      <c r="AG86" s="76"/>
      <c r="AH86" s="31"/>
      <c r="AI86" s="31"/>
      <c r="AJ86" s="149"/>
      <c r="AK86" s="76"/>
      <c r="AL86" s="31"/>
      <c r="AM86" s="31"/>
      <c r="AN86" s="149"/>
      <c r="AO86" s="76"/>
      <c r="AQ86" s="256"/>
      <c r="AR86" s="251"/>
    </row>
    <row r="87" spans="3:44" s="29" customFormat="1" ht="13.5">
      <c r="C87" s="148"/>
      <c r="D87" s="148"/>
      <c r="E87" s="31"/>
      <c r="F87" s="31"/>
      <c r="G87" s="149"/>
      <c r="H87" s="76"/>
      <c r="I87" s="31"/>
      <c r="J87" s="31"/>
      <c r="K87" s="149"/>
      <c r="L87" s="76"/>
      <c r="M87" s="31"/>
      <c r="N87" s="31"/>
      <c r="O87" s="149"/>
      <c r="P87" s="76"/>
      <c r="Q87" s="150"/>
      <c r="R87" s="256"/>
      <c r="S87" s="251"/>
      <c r="T87" s="150"/>
      <c r="U87" s="150"/>
      <c r="X87" s="116"/>
      <c r="Y87" s="116"/>
      <c r="Z87" s="31"/>
      <c r="AA87" s="31"/>
      <c r="AB87" s="149"/>
      <c r="AC87" s="76"/>
      <c r="AD87" s="31"/>
      <c r="AE87" s="31"/>
      <c r="AF87" s="149"/>
      <c r="AG87" s="76"/>
      <c r="AH87" s="31"/>
      <c r="AI87" s="31"/>
      <c r="AJ87" s="149"/>
      <c r="AK87" s="76"/>
      <c r="AL87" s="31"/>
      <c r="AM87" s="31"/>
      <c r="AN87" s="149"/>
      <c r="AO87" s="76"/>
      <c r="AQ87" s="256"/>
      <c r="AR87" s="251"/>
    </row>
    <row r="88" spans="3:44" s="29" customFormat="1" ht="13.5">
      <c r="C88" s="148"/>
      <c r="D88" s="148"/>
      <c r="E88" s="31"/>
      <c r="F88" s="31"/>
      <c r="G88" s="149"/>
      <c r="H88" s="76"/>
      <c r="I88" s="31"/>
      <c r="J88" s="31"/>
      <c r="K88" s="149"/>
      <c r="L88" s="76"/>
      <c r="M88" s="31"/>
      <c r="N88" s="31"/>
      <c r="O88" s="149"/>
      <c r="P88" s="76"/>
      <c r="Q88" s="150"/>
      <c r="R88" s="256"/>
      <c r="S88" s="251"/>
      <c r="T88" s="150"/>
      <c r="U88" s="150"/>
      <c r="X88" s="116"/>
      <c r="Y88" s="116"/>
      <c r="Z88" s="31"/>
      <c r="AA88" s="31"/>
      <c r="AB88" s="149"/>
      <c r="AC88" s="76"/>
      <c r="AD88" s="31"/>
      <c r="AE88" s="31"/>
      <c r="AF88" s="149"/>
      <c r="AG88" s="76"/>
      <c r="AH88" s="31"/>
      <c r="AI88" s="31"/>
      <c r="AJ88" s="149"/>
      <c r="AK88" s="76"/>
      <c r="AL88" s="31"/>
      <c r="AM88" s="31"/>
      <c r="AN88" s="149"/>
      <c r="AO88" s="76"/>
      <c r="AQ88" s="256"/>
      <c r="AR88" s="251"/>
    </row>
    <row r="89" spans="28:40" ht="13.5">
      <c r="AB89" s="149"/>
      <c r="AN89" s="149"/>
    </row>
    <row r="90" spans="28:40" ht="13.5">
      <c r="AB90" s="149"/>
      <c r="AN90" s="149"/>
    </row>
    <row r="91" spans="28:40" ht="13.5">
      <c r="AB91" s="149"/>
      <c r="AN91" s="149"/>
    </row>
    <row r="92" spans="28:40" ht="13.5">
      <c r="AB92" s="149"/>
      <c r="AN92" s="149"/>
    </row>
    <row r="93" spans="28:40" ht="13.5">
      <c r="AB93" s="149"/>
      <c r="AN93" s="149"/>
    </row>
    <row r="94" ht="13.5">
      <c r="AN94" s="149"/>
    </row>
    <row r="95" ht="13.5">
      <c r="AN95" s="149"/>
    </row>
    <row r="96" ht="13.5">
      <c r="AN96" s="149"/>
    </row>
    <row r="97" ht="13.5">
      <c r="AN97" s="149"/>
    </row>
    <row r="98" ht="13.5">
      <c r="AN98" s="149"/>
    </row>
    <row r="99" ht="13.5">
      <c r="AN99" s="149"/>
    </row>
    <row r="100" ht="13.5">
      <c r="AN100" s="149"/>
    </row>
    <row r="101" ht="13.5">
      <c r="AN101" s="149"/>
    </row>
    <row r="102" ht="13.5">
      <c r="AN102" s="149"/>
    </row>
    <row r="103" ht="13.5">
      <c r="AN103" s="149"/>
    </row>
    <row r="104" ht="13.5">
      <c r="AN104" s="149"/>
    </row>
    <row r="105" ht="13.5">
      <c r="AN105" s="149"/>
    </row>
    <row r="106" ht="13.5">
      <c r="AN106" s="149"/>
    </row>
    <row r="107" ht="13.5">
      <c r="AN107" s="149"/>
    </row>
    <row r="108" ht="13.5">
      <c r="AN108" s="149"/>
    </row>
    <row r="109" ht="13.5">
      <c r="AN109" s="149"/>
    </row>
    <row r="110" ht="13.5">
      <c r="AN110" s="149"/>
    </row>
    <row r="111" ht="13.5">
      <c r="AN111" s="149"/>
    </row>
  </sheetData>
  <sheetProtection/>
  <mergeCells count="15">
    <mergeCell ref="AD3:AG3"/>
    <mergeCell ref="AH3:AK3"/>
    <mergeCell ref="AL3:AO3"/>
    <mergeCell ref="E3:H3"/>
    <mergeCell ref="I3:L3"/>
    <mergeCell ref="M3:P3"/>
    <mergeCell ref="Z3:AC3"/>
    <mergeCell ref="X10:Y10"/>
    <mergeCell ref="X11:Y11"/>
    <mergeCell ref="C4:D4"/>
    <mergeCell ref="C8:D8"/>
    <mergeCell ref="C10:D10"/>
    <mergeCell ref="C11:D11"/>
    <mergeCell ref="X4:Y4"/>
    <mergeCell ref="X8:Y8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41"/>
  <sheetViews>
    <sheetView showGridLines="0" zoomScalePageLayoutView="0" workbookViewId="0" topLeftCell="A1">
      <selection activeCell="C1" sqref="C1:O25"/>
    </sheetView>
  </sheetViews>
  <sheetFormatPr defaultColWidth="9.00390625" defaultRowHeight="13.5"/>
  <cols>
    <col min="1" max="1" width="4.125" style="169" customWidth="1"/>
    <col min="2" max="2" width="3.50390625" style="169" customWidth="1"/>
    <col min="3" max="3" width="17.00390625" style="200" customWidth="1"/>
    <col min="4" max="5" width="10.625" style="177" customWidth="1"/>
    <col min="6" max="6" width="6.375" style="177" bestFit="1" customWidth="1"/>
    <col min="7" max="7" width="8.125" style="178" customWidth="1"/>
    <col min="8" max="9" width="10.625" style="177" customWidth="1"/>
    <col min="10" max="10" width="6.375" style="177" bestFit="1" customWidth="1"/>
    <col min="11" max="11" width="6.75390625" style="178" bestFit="1" customWidth="1"/>
    <col min="12" max="13" width="10.625" style="177" customWidth="1"/>
    <col min="14" max="14" width="6.375" style="177" bestFit="1" customWidth="1"/>
    <col min="15" max="15" width="6.75390625" style="178" bestFit="1" customWidth="1"/>
    <col min="16" max="19" width="9.00390625" style="169" customWidth="1"/>
    <col min="20" max="20" width="8.75390625" style="169" customWidth="1"/>
    <col min="21" max="16384" width="9.00390625" style="169" customWidth="1"/>
  </cols>
  <sheetData>
    <row r="1" spans="1:15" ht="13.5" customHeight="1">
      <c r="A1" s="203"/>
      <c r="B1" s="203"/>
      <c r="C1" s="171" t="s">
        <v>257</v>
      </c>
      <c r="D1" s="172"/>
      <c r="E1" s="172"/>
      <c r="F1" s="172"/>
      <c r="G1" s="173"/>
      <c r="H1" s="172"/>
      <c r="I1" s="172"/>
      <c r="J1" s="172"/>
      <c r="K1" s="173"/>
      <c r="L1" s="172"/>
      <c r="M1" s="172"/>
      <c r="N1" s="172"/>
      <c r="O1" s="173"/>
    </row>
    <row r="2" spans="1:9" ht="13.5">
      <c r="A2" s="203"/>
      <c r="B2" s="203"/>
      <c r="C2" s="174"/>
      <c r="D2" s="175"/>
      <c r="E2" s="175"/>
      <c r="F2" s="175"/>
      <c r="G2" s="176"/>
      <c r="H2" s="175"/>
      <c r="I2" s="175"/>
    </row>
    <row r="3" spans="1:15" ht="28.5" customHeight="1">
      <c r="A3" s="203"/>
      <c r="B3" s="203"/>
      <c r="C3" s="179"/>
      <c r="D3" s="345" t="s">
        <v>121</v>
      </c>
      <c r="E3" s="346"/>
      <c r="F3" s="346"/>
      <c r="G3" s="347"/>
      <c r="H3" s="345" t="s">
        <v>120</v>
      </c>
      <c r="I3" s="346"/>
      <c r="J3" s="346"/>
      <c r="K3" s="347"/>
      <c r="L3" s="348" t="s">
        <v>122</v>
      </c>
      <c r="M3" s="349"/>
      <c r="N3" s="349"/>
      <c r="O3" s="349"/>
    </row>
    <row r="4" spans="1:15" ht="13.5" customHeight="1">
      <c r="A4" s="203"/>
      <c r="B4" s="203"/>
      <c r="C4" s="180" t="s">
        <v>10</v>
      </c>
      <c r="D4" s="275" t="s">
        <v>245</v>
      </c>
      <c r="E4" s="275" t="s">
        <v>251</v>
      </c>
      <c r="F4" s="276" t="s">
        <v>11</v>
      </c>
      <c r="G4" s="277" t="s">
        <v>9</v>
      </c>
      <c r="H4" s="275" t="s">
        <v>245</v>
      </c>
      <c r="I4" s="275" t="s">
        <v>251</v>
      </c>
      <c r="J4" s="181" t="s">
        <v>11</v>
      </c>
      <c r="K4" s="277" t="s">
        <v>9</v>
      </c>
      <c r="L4" s="275" t="s">
        <v>245</v>
      </c>
      <c r="M4" s="275" t="s">
        <v>251</v>
      </c>
      <c r="N4" s="276" t="s">
        <v>11</v>
      </c>
      <c r="O4" s="278" t="s">
        <v>9</v>
      </c>
    </row>
    <row r="5" spans="1:15" ht="13.5">
      <c r="A5" s="203"/>
      <c r="B5" s="203"/>
      <c r="C5" s="182"/>
      <c r="D5" s="279" t="s">
        <v>148</v>
      </c>
      <c r="E5" s="279" t="s">
        <v>148</v>
      </c>
      <c r="F5" s="280" t="s">
        <v>12</v>
      </c>
      <c r="G5" s="281" t="s">
        <v>12</v>
      </c>
      <c r="H5" s="282" t="s">
        <v>13</v>
      </c>
      <c r="I5" s="282" t="s">
        <v>13</v>
      </c>
      <c r="J5" s="283" t="s">
        <v>12</v>
      </c>
      <c r="K5" s="281" t="s">
        <v>12</v>
      </c>
      <c r="L5" s="282" t="s">
        <v>14</v>
      </c>
      <c r="M5" s="282" t="s">
        <v>14</v>
      </c>
      <c r="N5" s="283" t="s">
        <v>15</v>
      </c>
      <c r="O5" s="284" t="s">
        <v>15</v>
      </c>
    </row>
    <row r="6" spans="1:15" ht="13.5">
      <c r="A6" s="203"/>
      <c r="B6" s="203"/>
      <c r="C6" s="183" t="s">
        <v>16</v>
      </c>
      <c r="D6" s="184">
        <v>10768</v>
      </c>
      <c r="E6" s="184">
        <v>11194</v>
      </c>
      <c r="F6" s="185">
        <v>100</v>
      </c>
      <c r="G6" s="186">
        <v>4</v>
      </c>
      <c r="H6" s="184">
        <v>409030</v>
      </c>
      <c r="I6" s="184">
        <v>396465</v>
      </c>
      <c r="J6" s="187">
        <v>100</v>
      </c>
      <c r="K6" s="188">
        <v>-3.1</v>
      </c>
      <c r="L6" s="189">
        <v>15793109</v>
      </c>
      <c r="M6" s="184">
        <v>14949739</v>
      </c>
      <c r="N6" s="187">
        <v>100</v>
      </c>
      <c r="O6" s="188">
        <v>-5.3</v>
      </c>
    </row>
    <row r="7" spans="1:15" ht="13.5">
      <c r="A7" s="203"/>
      <c r="B7" s="203"/>
      <c r="C7" s="181"/>
      <c r="D7" s="190"/>
      <c r="E7" s="190"/>
      <c r="F7" s="191"/>
      <c r="G7" s="192"/>
      <c r="H7" s="190"/>
      <c r="I7" s="190"/>
      <c r="J7" s="193"/>
      <c r="K7" s="194"/>
      <c r="L7" s="195"/>
      <c r="M7" s="190"/>
      <c r="N7" s="193"/>
      <c r="O7" s="194"/>
    </row>
    <row r="8" spans="1:15" ht="13.5">
      <c r="A8" s="203"/>
      <c r="B8" s="203"/>
      <c r="C8" s="231" t="s">
        <v>17</v>
      </c>
      <c r="D8" s="232">
        <v>8538</v>
      </c>
      <c r="E8" s="232">
        <v>8880</v>
      </c>
      <c r="F8" s="233">
        <v>79.3</v>
      </c>
      <c r="G8" s="234">
        <v>4</v>
      </c>
      <c r="H8" s="232">
        <v>98000</v>
      </c>
      <c r="I8" s="232">
        <v>95406</v>
      </c>
      <c r="J8" s="233">
        <v>24.1</v>
      </c>
      <c r="K8" s="234">
        <v>-2.6</v>
      </c>
      <c r="L8" s="232">
        <v>1588109</v>
      </c>
      <c r="M8" s="232">
        <v>1588569</v>
      </c>
      <c r="N8" s="233">
        <v>10.6</v>
      </c>
      <c r="O8" s="234">
        <v>0</v>
      </c>
    </row>
    <row r="9" spans="1:15" ht="13.5">
      <c r="A9" s="203"/>
      <c r="B9" s="203"/>
      <c r="C9" s="180"/>
      <c r="D9" s="196"/>
      <c r="E9" s="196"/>
      <c r="F9" s="193"/>
      <c r="G9" s="194"/>
      <c r="H9" s="196"/>
      <c r="I9" s="196"/>
      <c r="J9" s="193"/>
      <c r="K9" s="194"/>
      <c r="L9" s="195"/>
      <c r="M9" s="196"/>
      <c r="N9" s="193"/>
      <c r="O9" s="194"/>
    </row>
    <row r="10" spans="1:15" ht="13.5">
      <c r="A10" s="203"/>
      <c r="B10" s="203"/>
      <c r="C10" s="180" t="s">
        <v>18</v>
      </c>
      <c r="D10" s="196">
        <v>4497</v>
      </c>
      <c r="E10" s="196">
        <v>5164</v>
      </c>
      <c r="F10" s="193">
        <v>46.1</v>
      </c>
      <c r="G10" s="186">
        <v>14.8</v>
      </c>
      <c r="H10" s="196">
        <v>27465</v>
      </c>
      <c r="I10" s="196">
        <v>30730</v>
      </c>
      <c r="J10" s="193">
        <v>7.8</v>
      </c>
      <c r="K10" s="186">
        <v>11.9</v>
      </c>
      <c r="L10" s="195">
        <v>295919</v>
      </c>
      <c r="M10" s="196">
        <v>373721</v>
      </c>
      <c r="N10" s="193">
        <v>2.5</v>
      </c>
      <c r="O10" s="186">
        <v>26.3</v>
      </c>
    </row>
    <row r="11" spans="1:15" ht="13.5">
      <c r="A11" s="203"/>
      <c r="B11" s="203"/>
      <c r="C11" s="180" t="s">
        <v>19</v>
      </c>
      <c r="D11" s="196">
        <v>2633</v>
      </c>
      <c r="E11" s="196">
        <v>2450</v>
      </c>
      <c r="F11" s="193">
        <v>21.9</v>
      </c>
      <c r="G11" s="186">
        <v>-7</v>
      </c>
      <c r="H11" s="196">
        <v>35788</v>
      </c>
      <c r="I11" s="196">
        <v>33837</v>
      </c>
      <c r="J11" s="193">
        <v>8.5</v>
      </c>
      <c r="K11" s="186">
        <v>-5.5</v>
      </c>
      <c r="L11" s="195">
        <v>600356</v>
      </c>
      <c r="M11" s="196">
        <v>581493</v>
      </c>
      <c r="N11" s="193">
        <v>3.9</v>
      </c>
      <c r="O11" s="186">
        <v>-3.1</v>
      </c>
    </row>
    <row r="12" spans="1:15" ht="13.5">
      <c r="A12" s="203"/>
      <c r="B12" s="203"/>
      <c r="C12" s="180" t="s">
        <v>20</v>
      </c>
      <c r="D12" s="196">
        <v>1408</v>
      </c>
      <c r="E12" s="196">
        <v>1266</v>
      </c>
      <c r="F12" s="193">
        <v>11.3</v>
      </c>
      <c r="G12" s="186">
        <v>-10.1</v>
      </c>
      <c r="H12" s="196">
        <v>34747</v>
      </c>
      <c r="I12" s="196">
        <v>30839</v>
      </c>
      <c r="J12" s="193">
        <v>7.8</v>
      </c>
      <c r="K12" s="186">
        <v>-11.2</v>
      </c>
      <c r="L12" s="195">
        <v>691834</v>
      </c>
      <c r="M12" s="196">
        <v>633356</v>
      </c>
      <c r="N12" s="193">
        <v>4.2</v>
      </c>
      <c r="O12" s="186">
        <v>-8.5</v>
      </c>
    </row>
    <row r="13" spans="1:15" ht="13.5">
      <c r="A13" s="203"/>
      <c r="B13" s="203"/>
      <c r="C13" s="197"/>
      <c r="D13" s="195"/>
      <c r="E13" s="195"/>
      <c r="F13" s="193"/>
      <c r="G13" s="194"/>
      <c r="H13" s="195"/>
      <c r="I13" s="195"/>
      <c r="J13" s="193"/>
      <c r="K13" s="194"/>
      <c r="L13" s="195"/>
      <c r="M13" s="195"/>
      <c r="N13" s="193"/>
      <c r="O13" s="194"/>
    </row>
    <row r="14" spans="1:15" ht="13.5">
      <c r="A14" s="203"/>
      <c r="B14" s="203"/>
      <c r="C14" s="231" t="s">
        <v>21</v>
      </c>
      <c r="D14" s="232">
        <v>2031</v>
      </c>
      <c r="E14" s="232">
        <v>2123</v>
      </c>
      <c r="F14" s="233">
        <v>19</v>
      </c>
      <c r="G14" s="234">
        <v>4.5</v>
      </c>
      <c r="H14" s="232">
        <v>168370</v>
      </c>
      <c r="I14" s="232">
        <v>166267</v>
      </c>
      <c r="J14" s="233">
        <v>41.9</v>
      </c>
      <c r="K14" s="234">
        <v>-1.2</v>
      </c>
      <c r="L14" s="232">
        <v>5546291</v>
      </c>
      <c r="M14" s="232">
        <v>5721529</v>
      </c>
      <c r="N14" s="233">
        <v>38.3</v>
      </c>
      <c r="O14" s="234">
        <v>3.2</v>
      </c>
    </row>
    <row r="15" spans="1:15" ht="13.5">
      <c r="A15" s="203"/>
      <c r="B15" s="203"/>
      <c r="C15" s="180"/>
      <c r="D15" s="196"/>
      <c r="E15" s="196"/>
      <c r="F15" s="193"/>
      <c r="G15" s="194"/>
      <c r="H15" s="196"/>
      <c r="I15" s="196"/>
      <c r="J15" s="193"/>
      <c r="K15" s="194"/>
      <c r="L15" s="195"/>
      <c r="M15" s="196"/>
      <c r="N15" s="193"/>
      <c r="O15" s="194"/>
    </row>
    <row r="16" spans="1:17" ht="13.5">
      <c r="A16" s="203"/>
      <c r="B16" s="203"/>
      <c r="C16" s="180" t="s">
        <v>22</v>
      </c>
      <c r="D16" s="196">
        <v>756</v>
      </c>
      <c r="E16" s="196">
        <v>881</v>
      </c>
      <c r="F16" s="193">
        <v>7.9</v>
      </c>
      <c r="G16" s="186">
        <v>16.5</v>
      </c>
      <c r="H16" s="196">
        <v>29567</v>
      </c>
      <c r="I16" s="196">
        <v>33993</v>
      </c>
      <c r="J16" s="193">
        <v>8.6</v>
      </c>
      <c r="K16" s="186">
        <v>15</v>
      </c>
      <c r="L16" s="195">
        <v>690103</v>
      </c>
      <c r="M16" s="196">
        <v>816467</v>
      </c>
      <c r="N16" s="193">
        <v>5.5</v>
      </c>
      <c r="O16" s="186">
        <v>18.3</v>
      </c>
      <c r="Q16" s="268"/>
    </row>
    <row r="17" spans="1:15" ht="13.5">
      <c r="A17" s="203"/>
      <c r="B17" s="203"/>
      <c r="C17" s="180" t="s">
        <v>23</v>
      </c>
      <c r="D17" s="196">
        <v>762</v>
      </c>
      <c r="E17" s="196">
        <v>768</v>
      </c>
      <c r="F17" s="193">
        <v>6.9</v>
      </c>
      <c r="G17" s="186">
        <v>0.8</v>
      </c>
      <c r="H17" s="196">
        <v>52858</v>
      </c>
      <c r="I17" s="196">
        <v>53521</v>
      </c>
      <c r="J17" s="193">
        <v>13.5</v>
      </c>
      <c r="K17" s="186">
        <v>1.3</v>
      </c>
      <c r="L17" s="195">
        <v>1610716</v>
      </c>
      <c r="M17" s="196">
        <v>1695447</v>
      </c>
      <c r="N17" s="193">
        <v>11.3</v>
      </c>
      <c r="O17" s="186">
        <v>5.3</v>
      </c>
    </row>
    <row r="18" spans="1:15" ht="13.5">
      <c r="A18" s="203"/>
      <c r="B18" s="203"/>
      <c r="C18" s="180" t="s">
        <v>24</v>
      </c>
      <c r="D18" s="196">
        <v>513</v>
      </c>
      <c r="E18" s="196">
        <v>474</v>
      </c>
      <c r="F18" s="193">
        <v>4.2</v>
      </c>
      <c r="G18" s="186">
        <v>-7.6</v>
      </c>
      <c r="H18" s="196">
        <v>85945</v>
      </c>
      <c r="I18" s="196">
        <v>78753</v>
      </c>
      <c r="J18" s="193">
        <v>19.9</v>
      </c>
      <c r="K18" s="186">
        <v>-8.4</v>
      </c>
      <c r="L18" s="195">
        <v>3245472</v>
      </c>
      <c r="M18" s="196">
        <v>3209614</v>
      </c>
      <c r="N18" s="193">
        <v>21.5</v>
      </c>
      <c r="O18" s="186">
        <v>-1.1</v>
      </c>
    </row>
    <row r="19" spans="1:15" ht="13.5">
      <c r="A19" s="203"/>
      <c r="B19" s="203"/>
      <c r="C19" s="197"/>
      <c r="D19" s="195"/>
      <c r="E19" s="195"/>
      <c r="F19" s="193"/>
      <c r="G19" s="194"/>
      <c r="H19" s="195"/>
      <c r="I19" s="195"/>
      <c r="J19" s="193"/>
      <c r="K19" s="194"/>
      <c r="L19" s="195"/>
      <c r="M19" s="195"/>
      <c r="N19" s="193"/>
      <c r="O19" s="194"/>
    </row>
    <row r="20" spans="1:15" ht="13.5">
      <c r="A20" s="203"/>
      <c r="B20" s="203"/>
      <c r="C20" s="231" t="s">
        <v>25</v>
      </c>
      <c r="D20" s="232">
        <v>199</v>
      </c>
      <c r="E20" s="232">
        <v>191</v>
      </c>
      <c r="F20" s="233">
        <v>1.7</v>
      </c>
      <c r="G20" s="234">
        <v>-4</v>
      </c>
      <c r="H20" s="232">
        <v>142660</v>
      </c>
      <c r="I20" s="232">
        <v>134792</v>
      </c>
      <c r="J20" s="233">
        <v>34</v>
      </c>
      <c r="K20" s="234">
        <v>-5.5</v>
      </c>
      <c r="L20" s="232">
        <v>8658710</v>
      </c>
      <c r="M20" s="232">
        <v>7639640</v>
      </c>
      <c r="N20" s="233">
        <v>51.1</v>
      </c>
      <c r="O20" s="234">
        <v>-11.8</v>
      </c>
    </row>
    <row r="21" spans="1:15" ht="13.5">
      <c r="A21" s="203"/>
      <c r="B21" s="203"/>
      <c r="C21" s="180"/>
      <c r="D21" s="196"/>
      <c r="E21" s="196"/>
      <c r="F21" s="193"/>
      <c r="G21" s="194"/>
      <c r="H21" s="196"/>
      <c r="I21" s="196"/>
      <c r="J21" s="193"/>
      <c r="K21" s="194"/>
      <c r="L21" s="195"/>
      <c r="M21" s="196"/>
      <c r="N21" s="193"/>
      <c r="O21" s="194"/>
    </row>
    <row r="22" spans="1:15" ht="13.5">
      <c r="A22" s="203"/>
      <c r="B22" s="203"/>
      <c r="C22" s="180" t="s">
        <v>26</v>
      </c>
      <c r="D22" s="196">
        <v>104</v>
      </c>
      <c r="E22" s="196">
        <v>102</v>
      </c>
      <c r="F22" s="193">
        <v>0.9</v>
      </c>
      <c r="G22" s="186">
        <v>-1.9</v>
      </c>
      <c r="H22" s="196">
        <v>38853</v>
      </c>
      <c r="I22" s="196">
        <v>38300</v>
      </c>
      <c r="J22" s="193">
        <v>9.7</v>
      </c>
      <c r="K22" s="186">
        <v>-1.4</v>
      </c>
      <c r="L22" s="195">
        <v>2341884</v>
      </c>
      <c r="M22" s="196">
        <v>2235280</v>
      </c>
      <c r="N22" s="193">
        <v>15</v>
      </c>
      <c r="O22" s="186">
        <v>-4.6</v>
      </c>
    </row>
    <row r="23" spans="1:15" ht="13.5">
      <c r="A23" s="203"/>
      <c r="B23" s="203"/>
      <c r="C23" s="180" t="s">
        <v>27</v>
      </c>
      <c r="D23" s="196">
        <v>65</v>
      </c>
      <c r="E23" s="196">
        <v>58</v>
      </c>
      <c r="F23" s="193">
        <v>0.5</v>
      </c>
      <c r="G23" s="186">
        <v>-10.8</v>
      </c>
      <c r="H23" s="196">
        <v>45029</v>
      </c>
      <c r="I23" s="196">
        <v>40900</v>
      </c>
      <c r="J23" s="193">
        <v>10.3</v>
      </c>
      <c r="K23" s="186">
        <v>-9.2</v>
      </c>
      <c r="L23" s="195">
        <v>2237289</v>
      </c>
      <c r="M23" s="196">
        <v>1812183</v>
      </c>
      <c r="N23" s="193">
        <v>12.1</v>
      </c>
      <c r="O23" s="186">
        <v>-19</v>
      </c>
    </row>
    <row r="24" spans="1:15" ht="13.5">
      <c r="A24" s="203"/>
      <c r="B24" s="203"/>
      <c r="C24" s="180" t="s">
        <v>28</v>
      </c>
      <c r="D24" s="196">
        <v>30</v>
      </c>
      <c r="E24" s="196">
        <v>31</v>
      </c>
      <c r="F24" s="193">
        <v>0.3</v>
      </c>
      <c r="G24" s="186">
        <v>3.3</v>
      </c>
      <c r="H24" s="196">
        <v>58778</v>
      </c>
      <c r="I24" s="196">
        <v>55592</v>
      </c>
      <c r="J24" s="193">
        <v>14</v>
      </c>
      <c r="K24" s="186">
        <v>-5.4</v>
      </c>
      <c r="L24" s="195">
        <v>4079536</v>
      </c>
      <c r="M24" s="196">
        <v>3592178</v>
      </c>
      <c r="N24" s="193">
        <v>24</v>
      </c>
      <c r="O24" s="186">
        <v>-11.9</v>
      </c>
    </row>
    <row r="25" spans="1:15" ht="13.5">
      <c r="A25" s="203"/>
      <c r="B25" s="203"/>
      <c r="C25" s="182"/>
      <c r="D25" s="198"/>
      <c r="E25" s="198"/>
      <c r="F25" s="199"/>
      <c r="G25" s="176"/>
      <c r="H25" s="175"/>
      <c r="I25" s="175"/>
      <c r="J25" s="175"/>
      <c r="K25" s="176"/>
      <c r="L25" s="175"/>
      <c r="M25" s="175"/>
      <c r="N25" s="175"/>
      <c r="O25" s="176"/>
    </row>
    <row r="26" spans="1:6" ht="13.5">
      <c r="A26" s="203"/>
      <c r="B26" s="203"/>
      <c r="D26" s="201"/>
      <c r="E26" s="201"/>
      <c r="F26" s="202"/>
    </row>
    <row r="27" spans="1:6" ht="13.5">
      <c r="A27" s="203"/>
      <c r="B27" s="203"/>
      <c r="D27" s="201"/>
      <c r="E27" s="201"/>
      <c r="F27" s="202"/>
    </row>
    <row r="28" spans="1:6" ht="13.5">
      <c r="A28" s="203"/>
      <c r="B28" s="203"/>
      <c r="D28" s="201"/>
      <c r="E28" s="201"/>
      <c r="F28" s="202"/>
    </row>
    <row r="29" spans="1:6" ht="13.5">
      <c r="A29" s="203"/>
      <c r="B29" s="203"/>
      <c r="D29" s="201"/>
      <c r="E29" s="201"/>
      <c r="F29" s="202"/>
    </row>
    <row r="30" spans="1:6" ht="13.5">
      <c r="A30" s="203"/>
      <c r="B30" s="203"/>
      <c r="D30" s="201"/>
      <c r="E30" s="201"/>
      <c r="F30" s="202"/>
    </row>
    <row r="31" spans="1:2" ht="13.5">
      <c r="A31" s="203"/>
      <c r="B31" s="203"/>
    </row>
    <row r="32" spans="1:2" ht="13.5">
      <c r="A32" s="203"/>
      <c r="B32" s="203"/>
    </row>
    <row r="33" spans="1:2" ht="13.5">
      <c r="A33" s="203"/>
      <c r="B33" s="203"/>
    </row>
    <row r="34" spans="1:2" ht="13.5">
      <c r="A34" s="203"/>
      <c r="B34" s="203"/>
    </row>
    <row r="35" spans="1:2" ht="13.5">
      <c r="A35" s="203"/>
      <c r="B35" s="203"/>
    </row>
    <row r="36" spans="1:2" ht="7.5" customHeight="1">
      <c r="A36" s="203"/>
      <c r="B36" s="203"/>
    </row>
    <row r="37" spans="1:2" ht="13.5">
      <c r="A37" s="203"/>
      <c r="B37" s="203"/>
    </row>
    <row r="38" spans="1:2" ht="13.5">
      <c r="A38" s="170"/>
      <c r="B38" s="203"/>
    </row>
    <row r="39" spans="1:2" ht="13.5">
      <c r="A39" s="170"/>
      <c r="B39" s="203"/>
    </row>
    <row r="40" ht="13.5">
      <c r="A40" s="204"/>
    </row>
    <row r="41" ht="13.5">
      <c r="A41" s="204"/>
    </row>
  </sheetData>
  <sheetProtection/>
  <mergeCells count="3"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42"/>
  <sheetViews>
    <sheetView showGridLines="0" zoomScalePageLayoutView="0" workbookViewId="0" topLeftCell="A1">
      <selection activeCell="B1" sqref="B1:N25"/>
    </sheetView>
  </sheetViews>
  <sheetFormatPr defaultColWidth="9.00390625" defaultRowHeight="13.5"/>
  <cols>
    <col min="1" max="1" width="8.375" style="169" customWidth="1"/>
    <col min="2" max="2" width="15.50390625" style="200" customWidth="1"/>
    <col min="3" max="4" width="10.625" style="177" customWidth="1"/>
    <col min="5" max="5" width="6.375" style="177" bestFit="1" customWidth="1"/>
    <col min="6" max="6" width="6.75390625" style="178" bestFit="1" customWidth="1"/>
    <col min="7" max="8" width="10.625" style="177" customWidth="1"/>
    <col min="9" max="9" width="6.50390625" style="177" bestFit="1" customWidth="1"/>
    <col min="10" max="10" width="6.75390625" style="178" bestFit="1" customWidth="1"/>
    <col min="11" max="12" width="10.625" style="177" customWidth="1"/>
    <col min="13" max="13" width="6.50390625" style="177" bestFit="1" customWidth="1"/>
    <col min="14" max="14" width="6.75390625" style="178" bestFit="1" customWidth="1"/>
    <col min="15" max="21" width="9.00390625" style="169" customWidth="1"/>
    <col min="22" max="22" width="8.75390625" style="169" customWidth="1"/>
    <col min="23" max="16384" width="9.00390625" style="169" customWidth="1"/>
  </cols>
  <sheetData>
    <row r="1" spans="1:14" ht="13.5" customHeight="1">
      <c r="A1" s="203"/>
      <c r="B1" s="205" t="s">
        <v>258</v>
      </c>
      <c r="C1" s="172"/>
      <c r="D1" s="172"/>
      <c r="E1" s="172"/>
      <c r="F1" s="173"/>
      <c r="G1" s="172"/>
      <c r="H1" s="172"/>
      <c r="I1" s="172"/>
      <c r="J1" s="173"/>
      <c r="K1" s="172"/>
      <c r="L1" s="172"/>
      <c r="M1" s="172"/>
      <c r="N1" s="173"/>
    </row>
    <row r="2" spans="1:5" ht="13.5">
      <c r="A2" s="203"/>
      <c r="B2" s="206"/>
      <c r="E2" s="202"/>
    </row>
    <row r="3" spans="1:14" ht="27" customHeight="1">
      <c r="A3" s="203"/>
      <c r="B3" s="179"/>
      <c r="C3" s="345" t="s">
        <v>191</v>
      </c>
      <c r="D3" s="346"/>
      <c r="E3" s="346"/>
      <c r="F3" s="347"/>
      <c r="G3" s="345" t="s">
        <v>192</v>
      </c>
      <c r="H3" s="346"/>
      <c r="I3" s="346"/>
      <c r="J3" s="347"/>
      <c r="K3" s="345" t="s">
        <v>193</v>
      </c>
      <c r="L3" s="346"/>
      <c r="M3" s="346"/>
      <c r="N3" s="347"/>
    </row>
    <row r="4" spans="1:14" ht="13.5" customHeight="1">
      <c r="A4" s="203"/>
      <c r="B4" s="180" t="s">
        <v>10</v>
      </c>
      <c r="C4" s="275" t="s">
        <v>245</v>
      </c>
      <c r="D4" s="275" t="s">
        <v>251</v>
      </c>
      <c r="E4" s="301" t="s">
        <v>11</v>
      </c>
      <c r="F4" s="277" t="s">
        <v>9</v>
      </c>
      <c r="G4" s="275" t="s">
        <v>245</v>
      </c>
      <c r="H4" s="275" t="s">
        <v>251</v>
      </c>
      <c r="I4" s="181" t="s">
        <v>11</v>
      </c>
      <c r="J4" s="277" t="s">
        <v>9</v>
      </c>
      <c r="K4" s="275" t="s">
        <v>245</v>
      </c>
      <c r="L4" s="275" t="s">
        <v>251</v>
      </c>
      <c r="M4" s="276" t="s">
        <v>11</v>
      </c>
      <c r="N4" s="278" t="s">
        <v>9</v>
      </c>
    </row>
    <row r="5" spans="1:14" ht="13.5">
      <c r="A5" s="203"/>
      <c r="B5" s="182"/>
      <c r="C5" s="282" t="s">
        <v>14</v>
      </c>
      <c r="D5" s="282" t="s">
        <v>14</v>
      </c>
      <c r="E5" s="280" t="s">
        <v>15</v>
      </c>
      <c r="F5" s="292" t="s">
        <v>15</v>
      </c>
      <c r="G5" s="282" t="s">
        <v>14</v>
      </c>
      <c r="H5" s="282" t="s">
        <v>14</v>
      </c>
      <c r="I5" s="283" t="s">
        <v>15</v>
      </c>
      <c r="J5" s="292" t="s">
        <v>15</v>
      </c>
      <c r="K5" s="282" t="s">
        <v>14</v>
      </c>
      <c r="L5" s="282" t="s">
        <v>14</v>
      </c>
      <c r="M5" s="280" t="s">
        <v>15</v>
      </c>
      <c r="N5" s="284" t="s">
        <v>15</v>
      </c>
    </row>
    <row r="6" spans="1:14" ht="13.5">
      <c r="A6" s="203"/>
      <c r="B6" s="183" t="s">
        <v>16</v>
      </c>
      <c r="C6" s="207">
        <v>1809998</v>
      </c>
      <c r="D6" s="207">
        <v>1803526</v>
      </c>
      <c r="E6" s="185">
        <v>100</v>
      </c>
      <c r="F6" s="186">
        <v>-0.4</v>
      </c>
      <c r="G6" s="207">
        <v>9297528</v>
      </c>
      <c r="H6" s="207">
        <v>8872756</v>
      </c>
      <c r="I6" s="187">
        <v>100</v>
      </c>
      <c r="J6" s="186">
        <v>-4.6</v>
      </c>
      <c r="K6" s="207">
        <v>5982464</v>
      </c>
      <c r="L6" s="207">
        <v>5651737</v>
      </c>
      <c r="M6" s="187">
        <v>100</v>
      </c>
      <c r="N6" s="188">
        <v>-5.5</v>
      </c>
    </row>
    <row r="7" spans="1:14" ht="13.5">
      <c r="A7" s="203"/>
      <c r="B7" s="181"/>
      <c r="C7" s="208"/>
      <c r="D7" s="208"/>
      <c r="E7" s="191"/>
      <c r="F7" s="192"/>
      <c r="G7" s="208"/>
      <c r="H7" s="208"/>
      <c r="I7" s="193"/>
      <c r="J7" s="192"/>
      <c r="K7" s="208"/>
      <c r="L7" s="208"/>
      <c r="M7" s="193"/>
      <c r="N7" s="194"/>
    </row>
    <row r="8" spans="1:21" ht="13.5">
      <c r="A8" s="203"/>
      <c r="B8" s="231" t="s">
        <v>17</v>
      </c>
      <c r="C8" s="232">
        <v>311547</v>
      </c>
      <c r="D8" s="232">
        <v>302190</v>
      </c>
      <c r="E8" s="233">
        <v>16.8</v>
      </c>
      <c r="F8" s="234">
        <v>-3</v>
      </c>
      <c r="G8" s="232">
        <v>892297</v>
      </c>
      <c r="H8" s="232">
        <v>861157</v>
      </c>
      <c r="I8" s="233">
        <v>9.7</v>
      </c>
      <c r="J8" s="234">
        <v>-3.5</v>
      </c>
      <c r="K8" s="232">
        <v>662397</v>
      </c>
      <c r="L8" s="232">
        <v>702664</v>
      </c>
      <c r="M8" s="233">
        <v>12.4</v>
      </c>
      <c r="N8" s="234">
        <v>6.1</v>
      </c>
      <c r="Q8" s="268"/>
      <c r="S8" s="268"/>
      <c r="U8" s="268"/>
    </row>
    <row r="9" spans="1:21" ht="13.5">
      <c r="A9" s="203"/>
      <c r="B9" s="180"/>
      <c r="C9" s="195"/>
      <c r="D9" s="195"/>
      <c r="E9" s="193"/>
      <c r="F9" s="186"/>
      <c r="G9" s="195"/>
      <c r="H9" s="195"/>
      <c r="I9" s="193"/>
      <c r="J9" s="186"/>
      <c r="K9" s="195"/>
      <c r="L9" s="195"/>
      <c r="M9" s="193"/>
      <c r="N9" s="194"/>
      <c r="S9" s="268"/>
      <c r="U9" s="268"/>
    </row>
    <row r="10" spans="1:21" ht="13.5">
      <c r="A10" s="203"/>
      <c r="B10" s="180" t="s">
        <v>18</v>
      </c>
      <c r="C10" s="195">
        <v>77657</v>
      </c>
      <c r="D10" s="195">
        <v>85075</v>
      </c>
      <c r="E10" s="193">
        <v>4.7</v>
      </c>
      <c r="F10" s="186">
        <v>9.6</v>
      </c>
      <c r="G10" s="195">
        <v>150631</v>
      </c>
      <c r="H10" s="195">
        <v>184601</v>
      </c>
      <c r="I10" s="193">
        <v>2.1</v>
      </c>
      <c r="J10" s="186">
        <v>22.6</v>
      </c>
      <c r="K10" s="195">
        <v>138317</v>
      </c>
      <c r="L10" s="195">
        <v>181719</v>
      </c>
      <c r="M10" s="193">
        <v>3.2</v>
      </c>
      <c r="N10" s="186">
        <v>31.4</v>
      </c>
      <c r="Q10" s="268"/>
      <c r="S10" s="268"/>
      <c r="U10" s="268"/>
    </row>
    <row r="11" spans="1:21" ht="13.5">
      <c r="A11" s="203"/>
      <c r="B11" s="180" t="s">
        <v>19</v>
      </c>
      <c r="C11" s="195">
        <v>114855</v>
      </c>
      <c r="D11" s="195">
        <v>110342</v>
      </c>
      <c r="E11" s="193">
        <v>6.1</v>
      </c>
      <c r="F11" s="186">
        <v>-3.9</v>
      </c>
      <c r="G11" s="195">
        <v>333266</v>
      </c>
      <c r="H11" s="195">
        <v>307357</v>
      </c>
      <c r="I11" s="193">
        <v>3.5</v>
      </c>
      <c r="J11" s="186">
        <v>-7.8</v>
      </c>
      <c r="K11" s="195">
        <v>254254</v>
      </c>
      <c r="L11" s="195">
        <v>264283</v>
      </c>
      <c r="M11" s="193">
        <v>4.7</v>
      </c>
      <c r="N11" s="186">
        <v>3.9</v>
      </c>
      <c r="Q11" s="268"/>
      <c r="S11" s="268"/>
      <c r="U11" s="268"/>
    </row>
    <row r="12" spans="1:21" ht="13.5">
      <c r="A12" s="203"/>
      <c r="B12" s="180" t="s">
        <v>20</v>
      </c>
      <c r="C12" s="195">
        <v>119035</v>
      </c>
      <c r="D12" s="195">
        <v>106773</v>
      </c>
      <c r="E12" s="193">
        <v>5.9</v>
      </c>
      <c r="F12" s="186">
        <v>-10.3</v>
      </c>
      <c r="G12" s="195">
        <v>408400</v>
      </c>
      <c r="H12" s="195">
        <v>369200</v>
      </c>
      <c r="I12" s="193">
        <v>4.2</v>
      </c>
      <c r="J12" s="186">
        <v>-9.6</v>
      </c>
      <c r="K12" s="195">
        <v>269825</v>
      </c>
      <c r="L12" s="195">
        <v>256662</v>
      </c>
      <c r="M12" s="193">
        <v>4.5</v>
      </c>
      <c r="N12" s="186">
        <v>-4.9</v>
      </c>
      <c r="Q12" s="268"/>
      <c r="S12" s="268"/>
      <c r="U12" s="268"/>
    </row>
    <row r="13" spans="1:21" ht="13.5">
      <c r="A13" s="203"/>
      <c r="B13" s="197"/>
      <c r="C13" s="195"/>
      <c r="D13" s="195"/>
      <c r="E13" s="193"/>
      <c r="F13" s="186"/>
      <c r="G13" s="195"/>
      <c r="H13" s="195"/>
      <c r="I13" s="193"/>
      <c r="J13" s="186"/>
      <c r="K13" s="195"/>
      <c r="L13" s="195"/>
      <c r="M13" s="193"/>
      <c r="N13" s="194"/>
      <c r="Q13" s="268"/>
      <c r="S13" s="268"/>
      <c r="U13" s="268"/>
    </row>
    <row r="14" spans="1:21" ht="13.5">
      <c r="A14" s="203"/>
      <c r="B14" s="231" t="s">
        <v>21</v>
      </c>
      <c r="C14" s="232">
        <v>694123</v>
      </c>
      <c r="D14" s="232">
        <v>716325</v>
      </c>
      <c r="E14" s="233">
        <v>39.7</v>
      </c>
      <c r="F14" s="234">
        <v>3.2</v>
      </c>
      <c r="G14" s="232">
        <v>3239127</v>
      </c>
      <c r="H14" s="232">
        <v>3417170</v>
      </c>
      <c r="I14" s="233">
        <v>38.5</v>
      </c>
      <c r="J14" s="234">
        <v>5.5</v>
      </c>
      <c r="K14" s="232">
        <v>2149877</v>
      </c>
      <c r="L14" s="232">
        <v>2194208</v>
      </c>
      <c r="M14" s="233">
        <v>38.8</v>
      </c>
      <c r="N14" s="234">
        <v>2.1</v>
      </c>
      <c r="Q14" s="268"/>
      <c r="S14" s="268"/>
      <c r="U14" s="268"/>
    </row>
    <row r="15" spans="1:21" ht="13.5">
      <c r="A15" s="203"/>
      <c r="B15" s="180"/>
      <c r="C15" s="195">
        <v>0</v>
      </c>
      <c r="D15" s="195">
        <v>0</v>
      </c>
      <c r="E15" s="193"/>
      <c r="F15" s="186"/>
      <c r="G15" s="195"/>
      <c r="H15" s="195"/>
      <c r="I15" s="193"/>
      <c r="J15" s="186"/>
      <c r="K15" s="195"/>
      <c r="L15" s="195"/>
      <c r="M15" s="193"/>
      <c r="N15" s="194"/>
      <c r="Q15" s="268"/>
      <c r="S15" s="268"/>
      <c r="U15" s="268"/>
    </row>
    <row r="16" spans="1:21" ht="13.5">
      <c r="A16" s="203"/>
      <c r="B16" s="180" t="s">
        <v>22</v>
      </c>
      <c r="C16" s="195">
        <v>106375</v>
      </c>
      <c r="D16" s="195">
        <v>126901</v>
      </c>
      <c r="E16" s="193">
        <v>7</v>
      </c>
      <c r="F16" s="186">
        <v>19.3</v>
      </c>
      <c r="G16" s="195">
        <v>416645</v>
      </c>
      <c r="H16" s="195">
        <v>505646</v>
      </c>
      <c r="I16" s="193">
        <v>5.7</v>
      </c>
      <c r="J16" s="186">
        <v>21.4</v>
      </c>
      <c r="K16" s="195">
        <v>262346</v>
      </c>
      <c r="L16" s="195">
        <v>304237</v>
      </c>
      <c r="M16" s="193">
        <v>5.4</v>
      </c>
      <c r="N16" s="186">
        <v>16</v>
      </c>
      <c r="Q16" s="268"/>
      <c r="S16" s="268"/>
      <c r="U16" s="268"/>
    </row>
    <row r="17" spans="1:21" ht="13.5">
      <c r="A17" s="203"/>
      <c r="B17" s="180" t="s">
        <v>23</v>
      </c>
      <c r="C17" s="195">
        <v>207909</v>
      </c>
      <c r="D17" s="195">
        <v>220560</v>
      </c>
      <c r="E17" s="193">
        <v>12.2</v>
      </c>
      <c r="F17" s="186">
        <v>6.1</v>
      </c>
      <c r="G17" s="195">
        <v>956819</v>
      </c>
      <c r="H17" s="195">
        <v>1065367</v>
      </c>
      <c r="I17" s="193">
        <v>12</v>
      </c>
      <c r="J17" s="186">
        <v>11.3</v>
      </c>
      <c r="K17" s="195">
        <v>626927</v>
      </c>
      <c r="L17" s="195">
        <v>619433</v>
      </c>
      <c r="M17" s="193">
        <v>11</v>
      </c>
      <c r="N17" s="186">
        <v>-1.2</v>
      </c>
      <c r="Q17" s="268"/>
      <c r="S17" s="268"/>
      <c r="U17" s="268"/>
    </row>
    <row r="18" spans="1:21" ht="13.5">
      <c r="A18" s="203"/>
      <c r="B18" s="180" t="s">
        <v>24</v>
      </c>
      <c r="C18" s="195">
        <v>379840</v>
      </c>
      <c r="D18" s="195">
        <v>368864</v>
      </c>
      <c r="E18" s="193">
        <v>20.5</v>
      </c>
      <c r="F18" s="186">
        <v>-2.9</v>
      </c>
      <c r="G18" s="195">
        <v>1865662</v>
      </c>
      <c r="H18" s="195">
        <v>1846157</v>
      </c>
      <c r="I18" s="193">
        <v>20.8</v>
      </c>
      <c r="J18" s="186">
        <v>-1</v>
      </c>
      <c r="K18" s="195">
        <v>1260604</v>
      </c>
      <c r="L18" s="195">
        <v>1270538</v>
      </c>
      <c r="M18" s="193">
        <v>22.5</v>
      </c>
      <c r="N18" s="186">
        <v>0.8</v>
      </c>
      <c r="Q18" s="268"/>
      <c r="S18" s="268"/>
      <c r="U18" s="268"/>
    </row>
    <row r="19" spans="1:21" ht="13.5">
      <c r="A19" s="203"/>
      <c r="B19" s="197"/>
      <c r="C19" s="195"/>
      <c r="D19" s="195"/>
      <c r="E19" s="193"/>
      <c r="F19" s="186"/>
      <c r="G19" s="195"/>
      <c r="H19" s="195"/>
      <c r="I19" s="193"/>
      <c r="J19" s="186"/>
      <c r="K19" s="195"/>
      <c r="L19" s="195"/>
      <c r="M19" s="193"/>
      <c r="N19" s="194"/>
      <c r="Q19" s="268"/>
      <c r="S19" s="268"/>
      <c r="U19" s="268"/>
    </row>
    <row r="20" spans="1:21" ht="13.5">
      <c r="A20" s="203"/>
      <c r="B20" s="231" t="s">
        <v>25</v>
      </c>
      <c r="C20" s="232">
        <v>804328</v>
      </c>
      <c r="D20" s="232">
        <v>785011</v>
      </c>
      <c r="E20" s="233">
        <v>43.5</v>
      </c>
      <c r="F20" s="234">
        <v>-2.4</v>
      </c>
      <c r="G20" s="232">
        <v>5166104</v>
      </c>
      <c r="H20" s="232">
        <v>4594429</v>
      </c>
      <c r="I20" s="233">
        <v>51.8</v>
      </c>
      <c r="J20" s="234">
        <v>-11.1</v>
      </c>
      <c r="K20" s="232">
        <v>3170190</v>
      </c>
      <c r="L20" s="232">
        <v>2754865</v>
      </c>
      <c r="M20" s="233">
        <v>48.7</v>
      </c>
      <c r="N20" s="234">
        <v>-13.1</v>
      </c>
      <c r="Q20" s="268"/>
      <c r="S20" s="268"/>
      <c r="U20" s="268"/>
    </row>
    <row r="21" spans="1:21" ht="13.5">
      <c r="A21" s="203"/>
      <c r="B21" s="180"/>
      <c r="C21" s="195"/>
      <c r="D21" s="195"/>
      <c r="E21" s="193"/>
      <c r="F21" s="186"/>
      <c r="G21" s="195"/>
      <c r="H21" s="195"/>
      <c r="I21" s="193"/>
      <c r="J21" s="186"/>
      <c r="K21" s="195"/>
      <c r="L21" s="195"/>
      <c r="M21" s="193"/>
      <c r="N21" s="194"/>
      <c r="Q21" s="268"/>
      <c r="S21" s="268"/>
      <c r="U21" s="268"/>
    </row>
    <row r="22" spans="1:21" ht="13.5">
      <c r="A22" s="203"/>
      <c r="B22" s="180" t="s">
        <v>26</v>
      </c>
      <c r="C22" s="195">
        <v>196261</v>
      </c>
      <c r="D22" s="195">
        <v>200980</v>
      </c>
      <c r="E22" s="193">
        <v>11.1</v>
      </c>
      <c r="F22" s="186">
        <v>2.4</v>
      </c>
      <c r="G22" s="195">
        <v>1203815</v>
      </c>
      <c r="H22" s="195">
        <v>1108398</v>
      </c>
      <c r="I22" s="193">
        <v>12.5</v>
      </c>
      <c r="J22" s="186">
        <v>-7.9</v>
      </c>
      <c r="K22" s="195">
        <v>850856</v>
      </c>
      <c r="L22" s="195">
        <v>860670</v>
      </c>
      <c r="M22" s="193">
        <v>15.2</v>
      </c>
      <c r="N22" s="186">
        <v>1.2</v>
      </c>
      <c r="Q22" s="268"/>
      <c r="S22" s="268"/>
      <c r="U22" s="268"/>
    </row>
    <row r="23" spans="1:21" ht="13.5">
      <c r="A23" s="203"/>
      <c r="B23" s="180" t="s">
        <v>27</v>
      </c>
      <c r="C23" s="195">
        <v>236763</v>
      </c>
      <c r="D23" s="195">
        <v>234419</v>
      </c>
      <c r="E23" s="193">
        <v>13</v>
      </c>
      <c r="F23" s="186">
        <v>-1</v>
      </c>
      <c r="G23" s="195">
        <v>1271790</v>
      </c>
      <c r="H23" s="195">
        <v>1091728</v>
      </c>
      <c r="I23" s="193">
        <v>12.3</v>
      </c>
      <c r="J23" s="186">
        <v>-14.2</v>
      </c>
      <c r="K23" s="195">
        <v>938337</v>
      </c>
      <c r="L23" s="195">
        <v>710417</v>
      </c>
      <c r="M23" s="193">
        <v>12.6</v>
      </c>
      <c r="N23" s="186">
        <v>-24.3</v>
      </c>
      <c r="Q23" s="268"/>
      <c r="S23" s="268"/>
      <c r="U23" s="268"/>
    </row>
    <row r="24" spans="1:21" ht="13.5">
      <c r="A24" s="203"/>
      <c r="B24" s="180" t="s">
        <v>28</v>
      </c>
      <c r="C24" s="195">
        <v>371304</v>
      </c>
      <c r="D24" s="195">
        <v>349612</v>
      </c>
      <c r="E24" s="193">
        <v>19.4</v>
      </c>
      <c r="F24" s="186">
        <v>-5.8</v>
      </c>
      <c r="G24" s="195">
        <v>2690500</v>
      </c>
      <c r="H24" s="195">
        <v>2394304</v>
      </c>
      <c r="I24" s="193">
        <v>27</v>
      </c>
      <c r="J24" s="186">
        <v>-11</v>
      </c>
      <c r="K24" s="195">
        <v>1380998</v>
      </c>
      <c r="L24" s="195">
        <v>1183779</v>
      </c>
      <c r="M24" s="193">
        <v>20.9</v>
      </c>
      <c r="N24" s="186">
        <v>-14.3</v>
      </c>
      <c r="Q24" s="268"/>
      <c r="S24" s="268"/>
      <c r="U24" s="268"/>
    </row>
    <row r="25" spans="1:14" ht="13.5">
      <c r="A25" s="203"/>
      <c r="B25" s="182"/>
      <c r="C25" s="175"/>
      <c r="D25" s="175"/>
      <c r="E25" s="175"/>
      <c r="F25" s="176"/>
      <c r="G25" s="175"/>
      <c r="H25" s="175"/>
      <c r="I25" s="175"/>
      <c r="J25" s="176"/>
      <c r="K25" s="198"/>
      <c r="L25" s="198"/>
      <c r="M25" s="175"/>
      <c r="N25" s="176"/>
    </row>
    <row r="26" ht="13.5">
      <c r="A26" s="203"/>
    </row>
    <row r="27" spans="1:15" ht="13.5">
      <c r="A27" s="203"/>
      <c r="O27" s="209"/>
    </row>
    <row r="28" ht="9.75" customHeight="1">
      <c r="A28" s="203"/>
    </row>
    <row r="29" spans="1:14" s="212" customFormat="1" ht="16.5" customHeight="1">
      <c r="A29" s="203"/>
      <c r="B29" s="210"/>
      <c r="C29" s="210"/>
      <c r="D29" s="210"/>
      <c r="E29" s="210"/>
      <c r="F29" s="211"/>
      <c r="G29" s="210"/>
      <c r="H29" s="210"/>
      <c r="I29" s="210"/>
      <c r="J29" s="211"/>
      <c r="K29" s="210"/>
      <c r="L29" s="210"/>
      <c r="M29" s="210"/>
      <c r="N29" s="211"/>
    </row>
    <row r="30" ht="13.5">
      <c r="A30" s="203"/>
    </row>
    <row r="31" ht="13.5">
      <c r="A31" s="203"/>
    </row>
    <row r="32" ht="13.5">
      <c r="A32" s="203"/>
    </row>
    <row r="33" ht="13.5">
      <c r="A33" s="203"/>
    </row>
    <row r="34" ht="13.5">
      <c r="A34" s="170"/>
    </row>
    <row r="35" ht="13.5">
      <c r="A35" s="170"/>
    </row>
    <row r="36" ht="13.5">
      <c r="A36" s="170"/>
    </row>
    <row r="37" ht="13.5">
      <c r="A37" s="170"/>
    </row>
    <row r="38" ht="13.5">
      <c r="A38" s="204"/>
    </row>
    <row r="39" ht="13.5">
      <c r="A39" s="204"/>
    </row>
    <row r="40" ht="13.5">
      <c r="A40" s="204"/>
    </row>
    <row r="41" ht="13.5">
      <c r="A41" s="204"/>
    </row>
    <row r="42" ht="13.5">
      <c r="A42" s="204"/>
    </row>
  </sheetData>
  <sheetProtection/>
  <mergeCells count="3"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4"/>
  <sheetViews>
    <sheetView showGridLines="0" zoomScalePageLayoutView="0" workbookViewId="0" topLeftCell="A1">
      <selection activeCell="F8" sqref="F8"/>
    </sheetView>
  </sheetViews>
  <sheetFormatPr defaultColWidth="9.00390625" defaultRowHeight="13.5"/>
  <cols>
    <col min="1" max="1" width="9.375" style="169" bestFit="1" customWidth="1"/>
    <col min="2" max="2" width="6.50390625" style="328" customWidth="1"/>
    <col min="3" max="3" width="6.50390625" style="213" bestFit="1" customWidth="1"/>
    <col min="4" max="4" width="7.00390625" style="169" bestFit="1" customWidth="1"/>
    <col min="5" max="5" width="5.875" style="213" bestFit="1" customWidth="1"/>
    <col min="6" max="6" width="10.375" style="169" customWidth="1"/>
    <col min="7" max="7" width="5.875" style="213" bestFit="1" customWidth="1"/>
    <col min="8" max="8" width="8.00390625" style="169" bestFit="1" customWidth="1"/>
    <col min="9" max="9" width="5.875" style="213" bestFit="1" customWidth="1"/>
    <col min="10" max="10" width="8.00390625" style="169" bestFit="1" customWidth="1"/>
    <col min="11" max="11" width="5.875" style="213" bestFit="1" customWidth="1"/>
    <col min="12" max="12" width="8.00390625" style="169" bestFit="1" customWidth="1"/>
    <col min="13" max="13" width="5.75390625" style="213" bestFit="1" customWidth="1"/>
    <col min="14" max="14" width="8.75390625" style="169" customWidth="1"/>
    <col min="15" max="16384" width="9.00390625" style="169" customWidth="1"/>
  </cols>
  <sheetData>
    <row r="1" spans="1:14" ht="13.5" customHeight="1">
      <c r="A1" s="350" t="s">
        <v>259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14"/>
    </row>
    <row r="2" spans="1:13" ht="12.75" customHeight="1">
      <c r="A2" s="215"/>
      <c r="B2" s="326"/>
      <c r="C2" s="217"/>
      <c r="D2" s="216"/>
      <c r="E2" s="217"/>
      <c r="F2" s="216"/>
      <c r="G2" s="217"/>
      <c r="H2" s="218"/>
      <c r="I2" s="217"/>
      <c r="J2" s="216"/>
      <c r="K2" s="217"/>
      <c r="L2" s="216"/>
      <c r="M2" s="217"/>
    </row>
    <row r="3" spans="1:13" ht="21">
      <c r="A3" s="219"/>
      <c r="B3" s="87" t="s">
        <v>239</v>
      </c>
      <c r="C3" s="52"/>
      <c r="D3" s="322" t="s">
        <v>240</v>
      </c>
      <c r="E3" s="52"/>
      <c r="F3" s="322" t="s">
        <v>241</v>
      </c>
      <c r="G3" s="52"/>
      <c r="H3" s="322" t="s">
        <v>242</v>
      </c>
      <c r="I3" s="52"/>
      <c r="J3" s="322" t="s">
        <v>243</v>
      </c>
      <c r="K3" s="52"/>
      <c r="L3" s="322" t="s">
        <v>244</v>
      </c>
      <c r="M3" s="52"/>
    </row>
    <row r="4" spans="1:14" ht="13.5" customHeight="1">
      <c r="A4" s="166" t="s">
        <v>133</v>
      </c>
      <c r="B4" s="310" t="s">
        <v>251</v>
      </c>
      <c r="C4" s="311" t="s">
        <v>11</v>
      </c>
      <c r="D4" s="310" t="s">
        <v>251</v>
      </c>
      <c r="E4" s="311" t="s">
        <v>11</v>
      </c>
      <c r="F4" s="310" t="s">
        <v>251</v>
      </c>
      <c r="G4" s="311" t="s">
        <v>11</v>
      </c>
      <c r="H4" s="310" t="s">
        <v>251</v>
      </c>
      <c r="I4" s="311" t="s">
        <v>11</v>
      </c>
      <c r="J4" s="310" t="s">
        <v>251</v>
      </c>
      <c r="K4" s="311" t="s">
        <v>11</v>
      </c>
      <c r="L4" s="310" t="s">
        <v>251</v>
      </c>
      <c r="M4" s="323" t="s">
        <v>11</v>
      </c>
      <c r="N4" s="312"/>
    </row>
    <row r="5" spans="1:14" ht="13.5" customHeight="1">
      <c r="A5" s="220"/>
      <c r="B5" s="313"/>
      <c r="C5" s="315"/>
      <c r="D5" s="313"/>
      <c r="E5" s="315"/>
      <c r="F5" s="313"/>
      <c r="G5" s="315"/>
      <c r="H5" s="314"/>
      <c r="I5" s="315"/>
      <c r="J5" s="313"/>
      <c r="K5" s="315"/>
      <c r="L5" s="313"/>
      <c r="M5" s="324"/>
      <c r="N5" s="312"/>
    </row>
    <row r="6" spans="1:14" ht="13.5" customHeight="1">
      <c r="A6" s="221"/>
      <c r="B6" s="318" t="s">
        <v>148</v>
      </c>
      <c r="C6" s="316" t="s">
        <v>32</v>
      </c>
      <c r="D6" s="318" t="s">
        <v>188</v>
      </c>
      <c r="E6" s="316" t="s">
        <v>32</v>
      </c>
      <c r="F6" s="317" t="s">
        <v>75</v>
      </c>
      <c r="G6" s="316" t="s">
        <v>32</v>
      </c>
      <c r="H6" s="317" t="s">
        <v>35</v>
      </c>
      <c r="I6" s="316" t="s">
        <v>32</v>
      </c>
      <c r="J6" s="318" t="s">
        <v>35</v>
      </c>
      <c r="K6" s="316" t="s">
        <v>32</v>
      </c>
      <c r="L6" s="321" t="s">
        <v>35</v>
      </c>
      <c r="M6" s="325" t="s">
        <v>32</v>
      </c>
      <c r="N6" s="312"/>
    </row>
    <row r="7" spans="1:14" ht="9" customHeight="1">
      <c r="A7" s="220"/>
      <c r="B7" s="319"/>
      <c r="C7" s="320"/>
      <c r="D7" s="319"/>
      <c r="E7" s="320"/>
      <c r="F7" s="319"/>
      <c r="G7" s="320"/>
      <c r="H7" s="319"/>
      <c r="I7" s="320"/>
      <c r="J7" s="319"/>
      <c r="K7" s="320"/>
      <c r="L7" s="319"/>
      <c r="M7" s="320"/>
      <c r="N7" s="312"/>
    </row>
    <row r="8" spans="1:13" ht="13.5" customHeight="1">
      <c r="A8" s="235" t="s">
        <v>72</v>
      </c>
      <c r="B8" s="236">
        <v>11194</v>
      </c>
      <c r="C8" s="237">
        <v>100</v>
      </c>
      <c r="D8" s="236">
        <v>396465</v>
      </c>
      <c r="E8" s="237">
        <v>100</v>
      </c>
      <c r="F8" s="236">
        <v>14949739</v>
      </c>
      <c r="G8" s="237">
        <v>100</v>
      </c>
      <c r="H8" s="236">
        <v>1803526</v>
      </c>
      <c r="I8" s="237">
        <v>100</v>
      </c>
      <c r="J8" s="236">
        <v>8872756</v>
      </c>
      <c r="K8" s="237">
        <v>100</v>
      </c>
      <c r="L8" s="236">
        <v>5651737</v>
      </c>
      <c r="M8" s="237">
        <v>100</v>
      </c>
    </row>
    <row r="9" spans="1:13" ht="9" customHeight="1">
      <c r="A9" s="166"/>
      <c r="B9" s="167"/>
      <c r="C9" s="168"/>
      <c r="D9" s="167"/>
      <c r="E9" s="168"/>
      <c r="F9" s="167"/>
      <c r="G9" s="168"/>
      <c r="H9" s="167"/>
      <c r="I9" s="168"/>
      <c r="J9" s="167"/>
      <c r="K9" s="168"/>
      <c r="L9" s="167"/>
      <c r="M9" s="168"/>
    </row>
    <row r="10" spans="1:13" ht="13.5">
      <c r="A10" s="166" t="s">
        <v>252</v>
      </c>
      <c r="B10" s="167">
        <v>10502</v>
      </c>
      <c r="C10" s="168">
        <v>93.8</v>
      </c>
      <c r="D10" s="167">
        <v>370722</v>
      </c>
      <c r="E10" s="168">
        <v>93.5</v>
      </c>
      <c r="F10" s="167">
        <v>14042257</v>
      </c>
      <c r="G10" s="168">
        <v>93.9</v>
      </c>
      <c r="H10" s="167">
        <v>1696361</v>
      </c>
      <c r="I10" s="168">
        <v>94.1</v>
      </c>
      <c r="J10" s="167">
        <v>8395862</v>
      </c>
      <c r="K10" s="168">
        <v>94.6</v>
      </c>
      <c r="L10" s="167">
        <v>5227398</v>
      </c>
      <c r="M10" s="168">
        <v>92.5</v>
      </c>
    </row>
    <row r="11" spans="1:13" ht="13.5" customHeight="1">
      <c r="A11" s="166" t="s">
        <v>253</v>
      </c>
      <c r="B11" s="167">
        <v>692</v>
      </c>
      <c r="C11" s="168">
        <v>6.2</v>
      </c>
      <c r="D11" s="167">
        <v>25743</v>
      </c>
      <c r="E11" s="168">
        <v>6.5</v>
      </c>
      <c r="F11" s="167">
        <v>907482</v>
      </c>
      <c r="G11" s="168">
        <v>6.1</v>
      </c>
      <c r="H11" s="167">
        <v>107165</v>
      </c>
      <c r="I11" s="168">
        <v>5.9</v>
      </c>
      <c r="J11" s="167">
        <v>476894</v>
      </c>
      <c r="K11" s="168">
        <v>5.4</v>
      </c>
      <c r="L11" s="167">
        <v>424339</v>
      </c>
      <c r="M11" s="168">
        <v>7.5</v>
      </c>
    </row>
    <row r="12" spans="1:13" ht="9" customHeight="1">
      <c r="A12" s="166"/>
      <c r="B12" s="167"/>
      <c r="C12" s="168"/>
      <c r="D12" s="167"/>
      <c r="E12" s="168"/>
      <c r="F12" s="167"/>
      <c r="G12" s="168"/>
      <c r="H12" s="167"/>
      <c r="I12" s="168"/>
      <c r="J12" s="167"/>
      <c r="K12" s="168"/>
      <c r="L12" s="167"/>
      <c r="M12" s="168"/>
    </row>
    <row r="13" spans="1:14" ht="13.5" customHeight="1">
      <c r="A13" s="235" t="s">
        <v>36</v>
      </c>
      <c r="B13" s="236">
        <v>1727</v>
      </c>
      <c r="C13" s="237">
        <v>15.4</v>
      </c>
      <c r="D13" s="236">
        <v>44839</v>
      </c>
      <c r="E13" s="237">
        <v>11.3</v>
      </c>
      <c r="F13" s="236">
        <v>1561142</v>
      </c>
      <c r="G13" s="237">
        <v>10.4</v>
      </c>
      <c r="H13" s="236">
        <v>184777</v>
      </c>
      <c r="I13" s="237">
        <v>10.2</v>
      </c>
      <c r="J13" s="236">
        <v>929130</v>
      </c>
      <c r="K13" s="237">
        <v>10.5</v>
      </c>
      <c r="L13" s="236">
        <v>616951</v>
      </c>
      <c r="M13" s="237">
        <v>10.9</v>
      </c>
      <c r="N13" s="222"/>
    </row>
    <row r="14" spans="1:14" ht="13.5">
      <c r="A14" s="223" t="s">
        <v>135</v>
      </c>
      <c r="B14" s="329">
        <v>488</v>
      </c>
      <c r="C14" s="168">
        <v>4.4</v>
      </c>
      <c r="D14" s="167">
        <v>6444</v>
      </c>
      <c r="E14" s="168">
        <v>1.6</v>
      </c>
      <c r="F14" s="167">
        <v>111493</v>
      </c>
      <c r="G14" s="168">
        <v>0.7</v>
      </c>
      <c r="H14" s="167">
        <v>20343</v>
      </c>
      <c r="I14" s="168">
        <v>1.1</v>
      </c>
      <c r="J14" s="167">
        <v>58845</v>
      </c>
      <c r="K14" s="168">
        <v>0.7</v>
      </c>
      <c r="L14" s="167">
        <v>51113</v>
      </c>
      <c r="M14" s="168">
        <v>0.9</v>
      </c>
      <c r="N14" s="222"/>
    </row>
    <row r="15" spans="1:14" ht="13.5">
      <c r="A15" s="223" t="s">
        <v>130</v>
      </c>
      <c r="B15" s="329">
        <v>536</v>
      </c>
      <c r="C15" s="168">
        <v>4.8</v>
      </c>
      <c r="D15" s="167">
        <v>15111</v>
      </c>
      <c r="E15" s="168">
        <v>3.8</v>
      </c>
      <c r="F15" s="167">
        <v>534423</v>
      </c>
      <c r="G15" s="168">
        <v>3.6</v>
      </c>
      <c r="H15" s="167">
        <v>63772</v>
      </c>
      <c r="I15" s="168">
        <v>3.5</v>
      </c>
      <c r="J15" s="167">
        <v>243538</v>
      </c>
      <c r="K15" s="168">
        <v>2.7</v>
      </c>
      <c r="L15" s="167">
        <v>281900</v>
      </c>
      <c r="M15" s="168">
        <v>5</v>
      </c>
      <c r="N15" s="222"/>
    </row>
    <row r="16" spans="1:14" ht="13.5">
      <c r="A16" s="223" t="s">
        <v>131</v>
      </c>
      <c r="B16" s="329">
        <v>703</v>
      </c>
      <c r="C16" s="168">
        <v>6.3</v>
      </c>
      <c r="D16" s="167">
        <v>23284</v>
      </c>
      <c r="E16" s="168">
        <v>5.9</v>
      </c>
      <c r="F16" s="167">
        <v>915225</v>
      </c>
      <c r="G16" s="168">
        <v>6.1</v>
      </c>
      <c r="H16" s="167">
        <v>100662</v>
      </c>
      <c r="I16" s="168">
        <v>5.6</v>
      </c>
      <c r="J16" s="167">
        <v>626748</v>
      </c>
      <c r="K16" s="168">
        <v>7.1</v>
      </c>
      <c r="L16" s="167">
        <v>283938</v>
      </c>
      <c r="M16" s="168">
        <v>5</v>
      </c>
      <c r="N16" s="222"/>
    </row>
    <row r="17" spans="1:14" ht="13.5">
      <c r="A17" s="235" t="s">
        <v>37</v>
      </c>
      <c r="B17" s="236">
        <v>2412</v>
      </c>
      <c r="C17" s="237">
        <v>21.5</v>
      </c>
      <c r="D17" s="236">
        <v>71857</v>
      </c>
      <c r="E17" s="237">
        <v>18.1</v>
      </c>
      <c r="F17" s="236">
        <v>1970088</v>
      </c>
      <c r="G17" s="237">
        <v>13.2</v>
      </c>
      <c r="H17" s="236">
        <v>321578</v>
      </c>
      <c r="I17" s="237">
        <v>17.8</v>
      </c>
      <c r="J17" s="236">
        <v>1106881</v>
      </c>
      <c r="K17" s="237">
        <v>12.5</v>
      </c>
      <c r="L17" s="236">
        <v>821493</v>
      </c>
      <c r="M17" s="237">
        <v>14.5</v>
      </c>
      <c r="N17" s="222"/>
    </row>
    <row r="18" spans="1:14" ht="13.5">
      <c r="A18" s="223" t="s">
        <v>164</v>
      </c>
      <c r="B18" s="329">
        <v>440</v>
      </c>
      <c r="C18" s="168">
        <v>3.9</v>
      </c>
      <c r="D18" s="167">
        <v>13674</v>
      </c>
      <c r="E18" s="168">
        <v>3.4</v>
      </c>
      <c r="F18" s="167">
        <v>545198</v>
      </c>
      <c r="G18" s="168">
        <v>3.6</v>
      </c>
      <c r="H18" s="167">
        <v>77889</v>
      </c>
      <c r="I18" s="168">
        <v>4.3</v>
      </c>
      <c r="J18" s="167">
        <v>292372</v>
      </c>
      <c r="K18" s="168">
        <v>3.3</v>
      </c>
      <c r="L18" s="167">
        <v>219606</v>
      </c>
      <c r="M18" s="168">
        <v>3.9</v>
      </c>
      <c r="N18" s="222"/>
    </row>
    <row r="19" spans="1:14" ht="13.5">
      <c r="A19" s="223" t="s">
        <v>165</v>
      </c>
      <c r="B19" s="329">
        <v>489</v>
      </c>
      <c r="C19" s="168">
        <v>4.4</v>
      </c>
      <c r="D19" s="167">
        <v>11578</v>
      </c>
      <c r="E19" s="168">
        <v>2.9</v>
      </c>
      <c r="F19" s="167">
        <v>232745</v>
      </c>
      <c r="G19" s="168">
        <v>1.6</v>
      </c>
      <c r="H19" s="167">
        <v>50011</v>
      </c>
      <c r="I19" s="168">
        <v>2.8</v>
      </c>
      <c r="J19" s="167">
        <v>124316</v>
      </c>
      <c r="K19" s="168">
        <v>1.4</v>
      </c>
      <c r="L19" s="167">
        <v>107529</v>
      </c>
      <c r="M19" s="168">
        <v>1.9</v>
      </c>
      <c r="N19" s="222"/>
    </row>
    <row r="20" spans="1:14" ht="13.5">
      <c r="A20" s="223" t="s">
        <v>246</v>
      </c>
      <c r="B20" s="329">
        <v>316</v>
      </c>
      <c r="C20" s="168">
        <v>2.8</v>
      </c>
      <c r="D20" s="167">
        <v>8435</v>
      </c>
      <c r="E20" s="168">
        <v>2.1</v>
      </c>
      <c r="F20" s="167">
        <v>171680</v>
      </c>
      <c r="G20" s="168">
        <v>1.1</v>
      </c>
      <c r="H20" s="167">
        <v>32544</v>
      </c>
      <c r="I20" s="168">
        <v>1.8</v>
      </c>
      <c r="J20" s="167">
        <v>106379</v>
      </c>
      <c r="K20" s="168">
        <v>1.2</v>
      </c>
      <c r="L20" s="167">
        <v>63974</v>
      </c>
      <c r="M20" s="168">
        <v>1.1</v>
      </c>
      <c r="N20" s="222"/>
    </row>
    <row r="21" spans="1:14" ht="13.5">
      <c r="A21" s="223" t="s">
        <v>247</v>
      </c>
      <c r="B21" s="329">
        <v>419</v>
      </c>
      <c r="C21" s="168">
        <v>3.7</v>
      </c>
      <c r="D21" s="167">
        <v>13498</v>
      </c>
      <c r="E21" s="168">
        <v>3.4</v>
      </c>
      <c r="F21" s="167">
        <v>414445</v>
      </c>
      <c r="G21" s="168">
        <v>2.8</v>
      </c>
      <c r="H21" s="167">
        <v>59525</v>
      </c>
      <c r="I21" s="168">
        <v>3.3</v>
      </c>
      <c r="J21" s="167">
        <v>228632</v>
      </c>
      <c r="K21" s="168">
        <v>2.6</v>
      </c>
      <c r="L21" s="167">
        <v>183241</v>
      </c>
      <c r="M21" s="168">
        <v>3.2</v>
      </c>
      <c r="N21" s="222"/>
    </row>
    <row r="22" spans="1:14" ht="13.5">
      <c r="A22" s="223" t="s">
        <v>168</v>
      </c>
      <c r="B22" s="329">
        <v>309</v>
      </c>
      <c r="C22" s="168">
        <v>2.8</v>
      </c>
      <c r="D22" s="167">
        <v>11191</v>
      </c>
      <c r="E22" s="168">
        <v>2.8</v>
      </c>
      <c r="F22" s="167">
        <v>289487</v>
      </c>
      <c r="G22" s="168">
        <v>1.9</v>
      </c>
      <c r="H22" s="167">
        <v>49336</v>
      </c>
      <c r="I22" s="168">
        <v>2.7</v>
      </c>
      <c r="J22" s="167">
        <v>164869</v>
      </c>
      <c r="K22" s="168">
        <v>1.9</v>
      </c>
      <c r="L22" s="167">
        <v>122893</v>
      </c>
      <c r="M22" s="168">
        <v>2.2</v>
      </c>
      <c r="N22" s="222"/>
    </row>
    <row r="23" spans="1:14" ht="13.5">
      <c r="A23" s="223" t="s">
        <v>169</v>
      </c>
      <c r="B23" s="329">
        <v>328</v>
      </c>
      <c r="C23" s="168">
        <v>2.9</v>
      </c>
      <c r="D23" s="167">
        <v>10816</v>
      </c>
      <c r="E23" s="168">
        <v>2.7</v>
      </c>
      <c r="F23" s="167">
        <v>251523</v>
      </c>
      <c r="G23" s="168">
        <v>1.7</v>
      </c>
      <c r="H23" s="167">
        <v>42767</v>
      </c>
      <c r="I23" s="168">
        <v>2.4</v>
      </c>
      <c r="J23" s="167">
        <v>145303</v>
      </c>
      <c r="K23" s="168">
        <v>1.6</v>
      </c>
      <c r="L23" s="167">
        <v>104560</v>
      </c>
      <c r="M23" s="168">
        <v>1.9</v>
      </c>
      <c r="N23" s="222"/>
    </row>
    <row r="24" spans="1:14" ht="13.5">
      <c r="A24" s="223" t="s">
        <v>170</v>
      </c>
      <c r="B24" s="329">
        <v>111</v>
      </c>
      <c r="C24" s="168">
        <v>1</v>
      </c>
      <c r="D24" s="167">
        <v>2665</v>
      </c>
      <c r="E24" s="168">
        <v>0.7</v>
      </c>
      <c r="F24" s="167">
        <v>65010</v>
      </c>
      <c r="G24" s="168">
        <v>0.4</v>
      </c>
      <c r="H24" s="167">
        <v>9507</v>
      </c>
      <c r="I24" s="168">
        <v>0.5</v>
      </c>
      <c r="J24" s="167">
        <v>45011</v>
      </c>
      <c r="K24" s="168">
        <v>0.5</v>
      </c>
      <c r="L24" s="167">
        <v>19691</v>
      </c>
      <c r="M24" s="168">
        <v>0.3</v>
      </c>
      <c r="N24" s="222"/>
    </row>
    <row r="25" spans="1:14" ht="13.5">
      <c r="A25" s="166" t="s">
        <v>38</v>
      </c>
      <c r="B25" s="329">
        <v>652</v>
      </c>
      <c r="C25" s="168">
        <v>5.8</v>
      </c>
      <c r="D25" s="167">
        <v>20856</v>
      </c>
      <c r="E25" s="168">
        <v>5.3</v>
      </c>
      <c r="F25" s="167">
        <v>605276</v>
      </c>
      <c r="G25" s="168">
        <v>4</v>
      </c>
      <c r="H25" s="167">
        <v>93783</v>
      </c>
      <c r="I25" s="168">
        <v>5.2</v>
      </c>
      <c r="J25" s="167">
        <v>363057</v>
      </c>
      <c r="K25" s="168">
        <v>4.1</v>
      </c>
      <c r="L25" s="167">
        <v>239264</v>
      </c>
      <c r="M25" s="168">
        <v>4.2</v>
      </c>
      <c r="N25" s="222"/>
    </row>
    <row r="26" spans="1:14" ht="13.5">
      <c r="A26" s="166" t="s">
        <v>39</v>
      </c>
      <c r="B26" s="329">
        <v>38</v>
      </c>
      <c r="C26" s="168">
        <v>0.3</v>
      </c>
      <c r="D26" s="167">
        <v>385</v>
      </c>
      <c r="E26" s="168">
        <v>0.1</v>
      </c>
      <c r="F26" s="167">
        <v>4051</v>
      </c>
      <c r="G26" s="168">
        <v>0</v>
      </c>
      <c r="H26" s="167">
        <v>1172</v>
      </c>
      <c r="I26" s="168">
        <v>0.1</v>
      </c>
      <c r="J26" s="167">
        <v>1895</v>
      </c>
      <c r="K26" s="168">
        <v>0</v>
      </c>
      <c r="L26" s="167">
        <v>2075</v>
      </c>
      <c r="M26" s="168">
        <v>0</v>
      </c>
      <c r="N26" s="222"/>
    </row>
    <row r="27" spans="1:14" ht="13.5">
      <c r="A27" s="166" t="s">
        <v>40</v>
      </c>
      <c r="B27" s="329">
        <v>219</v>
      </c>
      <c r="C27" s="168">
        <v>2</v>
      </c>
      <c r="D27" s="167">
        <v>7403</v>
      </c>
      <c r="E27" s="168">
        <v>1.9</v>
      </c>
      <c r="F27" s="167">
        <v>181318</v>
      </c>
      <c r="G27" s="168">
        <v>1.2</v>
      </c>
      <c r="H27" s="167">
        <v>34284</v>
      </c>
      <c r="I27" s="168">
        <v>1.9</v>
      </c>
      <c r="J27" s="167">
        <v>102113</v>
      </c>
      <c r="K27" s="168">
        <v>1.2</v>
      </c>
      <c r="L27" s="167">
        <v>76663</v>
      </c>
      <c r="M27" s="168">
        <v>1.4</v>
      </c>
      <c r="N27" s="222"/>
    </row>
    <row r="28" spans="1:14" ht="13.5">
      <c r="A28" s="166" t="s">
        <v>41</v>
      </c>
      <c r="B28" s="329">
        <v>392</v>
      </c>
      <c r="C28" s="168">
        <v>3.5</v>
      </c>
      <c r="D28" s="167">
        <v>18407</v>
      </c>
      <c r="E28" s="168">
        <v>4.6</v>
      </c>
      <c r="F28" s="167">
        <v>641431</v>
      </c>
      <c r="G28" s="168">
        <v>4.3</v>
      </c>
      <c r="H28" s="167">
        <v>94504</v>
      </c>
      <c r="I28" s="168">
        <v>5.2</v>
      </c>
      <c r="J28" s="167">
        <v>378169</v>
      </c>
      <c r="K28" s="168">
        <v>4.3</v>
      </c>
      <c r="L28" s="167">
        <v>255965</v>
      </c>
      <c r="M28" s="168">
        <v>4.5</v>
      </c>
      <c r="N28" s="222"/>
    </row>
    <row r="29" spans="1:14" ht="13.5">
      <c r="A29" s="166" t="s">
        <v>42</v>
      </c>
      <c r="B29" s="329">
        <v>65</v>
      </c>
      <c r="C29" s="168">
        <v>0.6</v>
      </c>
      <c r="D29" s="167">
        <v>734</v>
      </c>
      <c r="E29" s="168">
        <v>0.2</v>
      </c>
      <c r="F29" s="167">
        <v>9542</v>
      </c>
      <c r="G29" s="168">
        <v>0.1</v>
      </c>
      <c r="H29" s="167">
        <v>2167</v>
      </c>
      <c r="I29" s="168">
        <v>0.1</v>
      </c>
      <c r="J29" s="167">
        <v>4533</v>
      </c>
      <c r="K29" s="168">
        <v>0.1</v>
      </c>
      <c r="L29" s="167">
        <v>4898</v>
      </c>
      <c r="M29" s="168">
        <v>0.1</v>
      </c>
      <c r="N29" s="222"/>
    </row>
    <row r="30" spans="1:14" ht="12" customHeight="1">
      <c r="A30" s="166" t="s">
        <v>43</v>
      </c>
      <c r="B30" s="329">
        <v>367</v>
      </c>
      <c r="C30" s="168">
        <v>3.3</v>
      </c>
      <c r="D30" s="167">
        <v>10769</v>
      </c>
      <c r="E30" s="168">
        <v>2.7</v>
      </c>
      <c r="F30" s="167">
        <v>322275</v>
      </c>
      <c r="G30" s="168">
        <v>2.2</v>
      </c>
      <c r="H30" s="167">
        <v>40303</v>
      </c>
      <c r="I30" s="168">
        <v>2.2</v>
      </c>
      <c r="J30" s="167">
        <v>189961</v>
      </c>
      <c r="K30" s="168">
        <v>2.1</v>
      </c>
      <c r="L30" s="167">
        <v>130486</v>
      </c>
      <c r="M30" s="168">
        <v>2.3</v>
      </c>
      <c r="N30" s="222"/>
    </row>
    <row r="31" spans="1:14" ht="13.5">
      <c r="A31" s="166" t="s">
        <v>44</v>
      </c>
      <c r="B31" s="329">
        <v>901</v>
      </c>
      <c r="C31" s="168">
        <v>8</v>
      </c>
      <c r="D31" s="167">
        <v>32666</v>
      </c>
      <c r="E31" s="168">
        <v>8.2</v>
      </c>
      <c r="F31" s="167">
        <v>1356383</v>
      </c>
      <c r="G31" s="168">
        <v>9.1</v>
      </c>
      <c r="H31" s="167">
        <v>157600</v>
      </c>
      <c r="I31" s="168">
        <v>8.7</v>
      </c>
      <c r="J31" s="167">
        <v>859456</v>
      </c>
      <c r="K31" s="168">
        <v>9.7</v>
      </c>
      <c r="L31" s="167">
        <v>489758</v>
      </c>
      <c r="M31" s="168">
        <v>8.7</v>
      </c>
      <c r="N31" s="222"/>
    </row>
    <row r="32" spans="1:14" ht="13.5">
      <c r="A32" s="166" t="s">
        <v>45</v>
      </c>
      <c r="B32" s="329">
        <v>676</v>
      </c>
      <c r="C32" s="168">
        <v>6</v>
      </c>
      <c r="D32" s="167">
        <v>34794</v>
      </c>
      <c r="E32" s="168">
        <v>8.8</v>
      </c>
      <c r="F32" s="167">
        <v>1635818</v>
      </c>
      <c r="G32" s="168">
        <v>10.9</v>
      </c>
      <c r="H32" s="167">
        <v>166129</v>
      </c>
      <c r="I32" s="168">
        <v>9.2</v>
      </c>
      <c r="J32" s="167">
        <v>841547</v>
      </c>
      <c r="K32" s="168">
        <v>9.5</v>
      </c>
      <c r="L32" s="167">
        <v>541520</v>
      </c>
      <c r="M32" s="168">
        <v>9.6</v>
      </c>
      <c r="N32" s="222"/>
    </row>
    <row r="33" spans="1:14" ht="13.5">
      <c r="A33" s="166" t="s">
        <v>46</v>
      </c>
      <c r="B33" s="329">
        <v>628</v>
      </c>
      <c r="C33" s="168">
        <v>5.6</v>
      </c>
      <c r="D33" s="167">
        <v>16345</v>
      </c>
      <c r="E33" s="168">
        <v>4.1</v>
      </c>
      <c r="F33" s="167">
        <v>571088</v>
      </c>
      <c r="G33" s="168">
        <v>3.8</v>
      </c>
      <c r="H33" s="167">
        <v>62229</v>
      </c>
      <c r="I33" s="168">
        <v>3.5</v>
      </c>
      <c r="J33" s="167">
        <v>329776</v>
      </c>
      <c r="K33" s="168">
        <v>3.7</v>
      </c>
      <c r="L33" s="167">
        <v>205879</v>
      </c>
      <c r="M33" s="168">
        <v>3.6</v>
      </c>
      <c r="N33" s="222"/>
    </row>
    <row r="34" spans="1:14" ht="13.5">
      <c r="A34" s="166" t="s">
        <v>47</v>
      </c>
      <c r="B34" s="329">
        <v>365</v>
      </c>
      <c r="C34" s="168">
        <v>3.3</v>
      </c>
      <c r="D34" s="167">
        <v>21020</v>
      </c>
      <c r="E34" s="168">
        <v>5.3</v>
      </c>
      <c r="F34" s="167">
        <v>1051994</v>
      </c>
      <c r="G34" s="168">
        <v>7</v>
      </c>
      <c r="H34" s="167">
        <v>103720</v>
      </c>
      <c r="I34" s="168">
        <v>5.8</v>
      </c>
      <c r="J34" s="167">
        <v>696155</v>
      </c>
      <c r="K34" s="168">
        <v>7.8</v>
      </c>
      <c r="L34" s="167">
        <v>347540</v>
      </c>
      <c r="M34" s="168">
        <v>6.1</v>
      </c>
      <c r="N34" s="222"/>
    </row>
    <row r="35" spans="1:14" ht="13.5" customHeight="1">
      <c r="A35" s="166" t="s">
        <v>48</v>
      </c>
      <c r="B35" s="329">
        <v>410</v>
      </c>
      <c r="C35" s="168">
        <v>3.7</v>
      </c>
      <c r="D35" s="167">
        <v>12085</v>
      </c>
      <c r="E35" s="168">
        <v>3</v>
      </c>
      <c r="F35" s="167">
        <v>385984</v>
      </c>
      <c r="G35" s="168">
        <v>2.6</v>
      </c>
      <c r="H35" s="167">
        <v>52030</v>
      </c>
      <c r="I35" s="168">
        <v>2.9</v>
      </c>
      <c r="J35" s="167">
        <v>192946</v>
      </c>
      <c r="K35" s="168">
        <v>2.2</v>
      </c>
      <c r="L35" s="167">
        <v>187912</v>
      </c>
      <c r="M35" s="168">
        <v>3.3</v>
      </c>
      <c r="N35" s="222"/>
    </row>
    <row r="36" spans="1:14" ht="13.5">
      <c r="A36" s="166" t="s">
        <v>49</v>
      </c>
      <c r="B36" s="329">
        <v>175</v>
      </c>
      <c r="C36" s="168">
        <v>1.6</v>
      </c>
      <c r="D36" s="167">
        <v>8518</v>
      </c>
      <c r="E36" s="168">
        <v>2.1</v>
      </c>
      <c r="F36" s="167">
        <v>372496</v>
      </c>
      <c r="G36" s="168">
        <v>2.5</v>
      </c>
      <c r="H36" s="167">
        <v>43076</v>
      </c>
      <c r="I36" s="168">
        <v>2.4</v>
      </c>
      <c r="J36" s="167">
        <v>250169</v>
      </c>
      <c r="K36" s="168">
        <v>2.8</v>
      </c>
      <c r="L36" s="167">
        <v>112267</v>
      </c>
      <c r="M36" s="168">
        <v>2</v>
      </c>
      <c r="N36" s="222"/>
    </row>
    <row r="37" spans="1:14" ht="13.5">
      <c r="A37" s="166" t="s">
        <v>50</v>
      </c>
      <c r="B37" s="329">
        <v>263</v>
      </c>
      <c r="C37" s="168">
        <v>2.3</v>
      </c>
      <c r="D37" s="167">
        <v>11672</v>
      </c>
      <c r="E37" s="168">
        <v>2.9</v>
      </c>
      <c r="F37" s="167">
        <v>442877</v>
      </c>
      <c r="G37" s="168">
        <v>3</v>
      </c>
      <c r="H37" s="167">
        <v>54767</v>
      </c>
      <c r="I37" s="168">
        <v>3</v>
      </c>
      <c r="J37" s="167">
        <v>246990</v>
      </c>
      <c r="K37" s="168">
        <v>2.8</v>
      </c>
      <c r="L37" s="167">
        <v>191874</v>
      </c>
      <c r="M37" s="168">
        <v>3.4</v>
      </c>
      <c r="N37" s="222"/>
    </row>
    <row r="38" spans="1:14" ht="13.5" customHeight="1">
      <c r="A38" s="166" t="s">
        <v>51</v>
      </c>
      <c r="B38" s="329">
        <v>17</v>
      </c>
      <c r="C38" s="168">
        <v>0.2</v>
      </c>
      <c r="D38" s="167">
        <v>252</v>
      </c>
      <c r="E38" s="168">
        <v>0.1</v>
      </c>
      <c r="F38" s="167">
        <v>3657</v>
      </c>
      <c r="G38" s="168">
        <v>0</v>
      </c>
      <c r="H38" s="167">
        <v>775</v>
      </c>
      <c r="I38" s="168">
        <v>0</v>
      </c>
      <c r="J38" s="167">
        <v>1909</v>
      </c>
      <c r="K38" s="168">
        <v>0</v>
      </c>
      <c r="L38" s="167">
        <v>1667</v>
      </c>
      <c r="M38" s="168">
        <v>0</v>
      </c>
      <c r="N38" s="222"/>
    </row>
    <row r="39" spans="1:14" ht="13.5" customHeight="1">
      <c r="A39" s="166" t="s">
        <v>52</v>
      </c>
      <c r="B39" s="329">
        <v>116</v>
      </c>
      <c r="C39" s="168">
        <v>1</v>
      </c>
      <c r="D39" s="167">
        <v>8763</v>
      </c>
      <c r="E39" s="168">
        <v>2.2</v>
      </c>
      <c r="F39" s="167">
        <v>477982</v>
      </c>
      <c r="G39" s="168">
        <v>3.2</v>
      </c>
      <c r="H39" s="167">
        <v>49067</v>
      </c>
      <c r="I39" s="168">
        <v>2.7</v>
      </c>
      <c r="J39" s="167">
        <v>362816</v>
      </c>
      <c r="K39" s="168">
        <v>4.1</v>
      </c>
      <c r="L39" s="167">
        <v>111536</v>
      </c>
      <c r="M39" s="168">
        <v>2</v>
      </c>
      <c r="N39" s="222"/>
    </row>
    <row r="40" spans="1:14" ht="13.5" customHeight="1">
      <c r="A40" s="166" t="s">
        <v>53</v>
      </c>
      <c r="B40" s="329">
        <v>248</v>
      </c>
      <c r="C40" s="168">
        <v>2.2</v>
      </c>
      <c r="D40" s="167">
        <v>23747</v>
      </c>
      <c r="E40" s="168">
        <v>6</v>
      </c>
      <c r="F40" s="167">
        <v>1542770</v>
      </c>
      <c r="G40" s="168">
        <v>10.3</v>
      </c>
      <c r="H40" s="167">
        <v>123136</v>
      </c>
      <c r="I40" s="168">
        <v>6.8</v>
      </c>
      <c r="J40" s="167">
        <v>1076579</v>
      </c>
      <c r="K40" s="168">
        <v>12.1</v>
      </c>
      <c r="L40" s="167">
        <v>459160</v>
      </c>
      <c r="M40" s="168">
        <v>8.1</v>
      </c>
      <c r="N40" s="222"/>
    </row>
    <row r="41" spans="1:14" ht="13.5" customHeight="1">
      <c r="A41" s="166" t="s">
        <v>124</v>
      </c>
      <c r="B41" s="329">
        <v>83</v>
      </c>
      <c r="C41" s="168">
        <v>0.7</v>
      </c>
      <c r="D41" s="167">
        <v>1100</v>
      </c>
      <c r="E41" s="168">
        <v>0.3</v>
      </c>
      <c r="F41" s="167">
        <v>13878</v>
      </c>
      <c r="G41" s="168">
        <v>0.1</v>
      </c>
      <c r="H41" s="167">
        <v>3381</v>
      </c>
      <c r="I41" s="168">
        <v>0.2</v>
      </c>
      <c r="J41" s="167">
        <v>7443</v>
      </c>
      <c r="K41" s="168">
        <v>0.1</v>
      </c>
      <c r="L41" s="167">
        <v>6216</v>
      </c>
      <c r="M41" s="168">
        <v>0.1</v>
      </c>
      <c r="N41" s="222"/>
    </row>
    <row r="42" spans="1:14" ht="13.5" customHeight="1">
      <c r="A42" s="166" t="s">
        <v>125</v>
      </c>
      <c r="B42" s="329">
        <v>140</v>
      </c>
      <c r="C42" s="168">
        <v>1.3</v>
      </c>
      <c r="D42" s="167">
        <v>3616</v>
      </c>
      <c r="E42" s="168">
        <v>0.9</v>
      </c>
      <c r="F42" s="167">
        <v>102166</v>
      </c>
      <c r="G42" s="168">
        <v>0.7</v>
      </c>
      <c r="H42" s="167">
        <v>14913</v>
      </c>
      <c r="I42" s="168">
        <v>0.8</v>
      </c>
      <c r="J42" s="167">
        <v>59604</v>
      </c>
      <c r="K42" s="168">
        <v>0.7</v>
      </c>
      <c r="L42" s="167">
        <v>42103</v>
      </c>
      <c r="M42" s="168">
        <v>0.7</v>
      </c>
      <c r="N42" s="222"/>
    </row>
    <row r="43" spans="1:14" ht="13.5" customHeight="1">
      <c r="A43" s="166" t="s">
        <v>126</v>
      </c>
      <c r="B43" s="329">
        <v>176</v>
      </c>
      <c r="C43" s="168">
        <v>1.6</v>
      </c>
      <c r="D43" s="167">
        <v>7223</v>
      </c>
      <c r="E43" s="168">
        <v>1.8</v>
      </c>
      <c r="F43" s="167">
        <v>234694</v>
      </c>
      <c r="G43" s="168">
        <v>1.6</v>
      </c>
      <c r="H43" s="167">
        <v>31535</v>
      </c>
      <c r="I43" s="168">
        <v>1.7</v>
      </c>
      <c r="J43" s="167">
        <v>156353</v>
      </c>
      <c r="K43" s="168">
        <v>1.8</v>
      </c>
      <c r="L43" s="167">
        <v>76770</v>
      </c>
      <c r="M43" s="168">
        <v>1.4</v>
      </c>
      <c r="N43" s="222"/>
    </row>
    <row r="44" spans="1:14" ht="13.5" customHeight="1">
      <c r="A44" s="166" t="s">
        <v>127</v>
      </c>
      <c r="B44" s="329">
        <v>129</v>
      </c>
      <c r="C44" s="168">
        <v>1.2</v>
      </c>
      <c r="D44" s="167">
        <v>3658</v>
      </c>
      <c r="E44" s="168">
        <v>0.9</v>
      </c>
      <c r="F44" s="167">
        <v>101699</v>
      </c>
      <c r="G44" s="168">
        <v>0.7</v>
      </c>
      <c r="H44" s="167">
        <v>20735</v>
      </c>
      <c r="I44" s="168">
        <v>1.1</v>
      </c>
      <c r="J44" s="167">
        <v>49162</v>
      </c>
      <c r="K44" s="168">
        <v>0.6</v>
      </c>
      <c r="L44" s="167">
        <v>50659</v>
      </c>
      <c r="M44" s="168">
        <v>0.9</v>
      </c>
      <c r="N44" s="222"/>
    </row>
    <row r="45" spans="1:14" ht="13.5" customHeight="1">
      <c r="A45" s="166" t="s">
        <v>128</v>
      </c>
      <c r="B45" s="329">
        <v>303</v>
      </c>
      <c r="C45" s="168">
        <v>2.7</v>
      </c>
      <c r="D45" s="167">
        <v>10013</v>
      </c>
      <c r="E45" s="168">
        <v>2.5</v>
      </c>
      <c r="F45" s="167">
        <v>453649</v>
      </c>
      <c r="G45" s="168">
        <v>3</v>
      </c>
      <c r="H45" s="167">
        <v>40701</v>
      </c>
      <c r="I45" s="168">
        <v>2.3</v>
      </c>
      <c r="J45" s="167">
        <v>189218</v>
      </c>
      <c r="K45" s="168">
        <v>2.1</v>
      </c>
      <c r="L45" s="167">
        <v>254743</v>
      </c>
      <c r="M45" s="168">
        <v>4.5</v>
      </c>
      <c r="N45" s="222"/>
    </row>
    <row r="46" spans="1:14" ht="9" customHeight="1">
      <c r="A46" s="166"/>
      <c r="B46" s="329"/>
      <c r="C46" s="168"/>
      <c r="D46" s="167"/>
      <c r="E46" s="168"/>
      <c r="F46" s="167"/>
      <c r="G46" s="168"/>
      <c r="H46" s="167"/>
      <c r="I46" s="168"/>
      <c r="J46" s="167"/>
      <c r="K46" s="168"/>
      <c r="L46" s="167"/>
      <c r="M46" s="168"/>
      <c r="N46" s="222"/>
    </row>
    <row r="47" spans="1:14" ht="13.5" customHeight="1">
      <c r="A47" s="166" t="s">
        <v>54</v>
      </c>
      <c r="B47" s="329">
        <v>11</v>
      </c>
      <c r="C47" s="168">
        <v>0.1</v>
      </c>
      <c r="D47" s="167">
        <v>64</v>
      </c>
      <c r="E47" s="168">
        <v>0</v>
      </c>
      <c r="F47" s="167">
        <v>662</v>
      </c>
      <c r="G47" s="168">
        <v>0</v>
      </c>
      <c r="H47" s="167">
        <v>135</v>
      </c>
      <c r="I47" s="168">
        <v>0</v>
      </c>
      <c r="J47" s="167">
        <v>198</v>
      </c>
      <c r="K47" s="168">
        <v>0</v>
      </c>
      <c r="L47" s="167">
        <v>439</v>
      </c>
      <c r="M47" s="168">
        <v>0</v>
      </c>
      <c r="N47" s="222"/>
    </row>
    <row r="48" spans="1:14" ht="13.5" customHeight="1">
      <c r="A48" s="166" t="s">
        <v>55</v>
      </c>
      <c r="B48" s="329">
        <v>11</v>
      </c>
      <c r="C48" s="168">
        <v>0.1</v>
      </c>
      <c r="D48" s="167">
        <v>154</v>
      </c>
      <c r="E48" s="168">
        <v>0</v>
      </c>
      <c r="F48" s="167">
        <v>1592</v>
      </c>
      <c r="G48" s="168">
        <v>0</v>
      </c>
      <c r="H48" s="167">
        <v>344</v>
      </c>
      <c r="I48" s="168">
        <v>0</v>
      </c>
      <c r="J48" s="167">
        <v>839</v>
      </c>
      <c r="K48" s="168">
        <v>0</v>
      </c>
      <c r="L48" s="167">
        <v>742</v>
      </c>
      <c r="M48" s="168">
        <v>0</v>
      </c>
      <c r="N48" s="222"/>
    </row>
    <row r="49" spans="1:14" ht="13.5" customHeight="1">
      <c r="A49" s="166" t="s">
        <v>56</v>
      </c>
      <c r="B49" s="329">
        <v>10</v>
      </c>
      <c r="C49" s="168">
        <v>0.1</v>
      </c>
      <c r="D49" s="167">
        <v>108</v>
      </c>
      <c r="E49" s="168">
        <v>0</v>
      </c>
      <c r="F49" s="167">
        <v>1375</v>
      </c>
      <c r="G49" s="168">
        <v>0</v>
      </c>
      <c r="H49" s="167">
        <v>317</v>
      </c>
      <c r="I49" s="168">
        <v>0</v>
      </c>
      <c r="J49" s="167">
        <v>856</v>
      </c>
      <c r="K49" s="168">
        <v>0</v>
      </c>
      <c r="L49" s="167">
        <v>497</v>
      </c>
      <c r="M49" s="168">
        <v>0</v>
      </c>
      <c r="N49" s="222"/>
    </row>
    <row r="50" spans="1:14" ht="13.5" customHeight="1">
      <c r="A50" s="224" t="s">
        <v>57</v>
      </c>
      <c r="B50" s="329">
        <v>8</v>
      </c>
      <c r="C50" s="168">
        <v>0.1</v>
      </c>
      <c r="D50" s="167">
        <v>91</v>
      </c>
      <c r="E50" s="168">
        <v>0</v>
      </c>
      <c r="F50" s="167">
        <v>632</v>
      </c>
      <c r="G50" s="168">
        <v>0</v>
      </c>
      <c r="H50" s="167">
        <v>224</v>
      </c>
      <c r="I50" s="168">
        <v>0</v>
      </c>
      <c r="J50" s="167">
        <v>206</v>
      </c>
      <c r="K50" s="168">
        <v>0</v>
      </c>
      <c r="L50" s="167">
        <v>411</v>
      </c>
      <c r="M50" s="168">
        <v>0</v>
      </c>
      <c r="N50" s="222"/>
    </row>
    <row r="51" spans="1:14" ht="13.5" customHeight="1">
      <c r="A51" s="166" t="s">
        <v>58</v>
      </c>
      <c r="B51" s="329">
        <v>34</v>
      </c>
      <c r="C51" s="168">
        <v>0.3</v>
      </c>
      <c r="D51" s="167">
        <v>508</v>
      </c>
      <c r="E51" s="168">
        <v>0.1</v>
      </c>
      <c r="F51" s="167">
        <v>7275</v>
      </c>
      <c r="G51" s="168">
        <v>0</v>
      </c>
      <c r="H51" s="167">
        <v>1432</v>
      </c>
      <c r="I51" s="168">
        <v>0.1</v>
      </c>
      <c r="J51" s="167">
        <v>4095</v>
      </c>
      <c r="K51" s="168">
        <v>0</v>
      </c>
      <c r="L51" s="167">
        <v>3083</v>
      </c>
      <c r="M51" s="168">
        <v>0.1</v>
      </c>
      <c r="N51" s="222"/>
    </row>
    <row r="52" spans="1:14" ht="9" customHeight="1">
      <c r="A52" s="166"/>
      <c r="B52" s="329"/>
      <c r="C52" s="168"/>
      <c r="D52" s="167"/>
      <c r="E52" s="168"/>
      <c r="F52" s="167"/>
      <c r="G52" s="168"/>
      <c r="H52" s="167"/>
      <c r="I52" s="168"/>
      <c r="J52" s="167"/>
      <c r="K52" s="168"/>
      <c r="L52" s="167"/>
      <c r="M52" s="168"/>
      <c r="N52" s="118"/>
    </row>
    <row r="53" spans="1:14" ht="13.5" customHeight="1">
      <c r="A53" s="166" t="s">
        <v>59</v>
      </c>
      <c r="B53" s="329">
        <v>59</v>
      </c>
      <c r="C53" s="168">
        <v>0.5</v>
      </c>
      <c r="D53" s="167">
        <v>1153</v>
      </c>
      <c r="E53" s="168">
        <v>0.3</v>
      </c>
      <c r="F53" s="167">
        <v>18930</v>
      </c>
      <c r="G53" s="168">
        <v>0.1</v>
      </c>
      <c r="H53" s="167">
        <v>3759</v>
      </c>
      <c r="I53" s="168">
        <v>0.2</v>
      </c>
      <c r="J53" s="167">
        <v>8596</v>
      </c>
      <c r="K53" s="168">
        <v>0.1</v>
      </c>
      <c r="L53" s="167">
        <v>10107</v>
      </c>
      <c r="M53" s="168">
        <v>0.2</v>
      </c>
      <c r="N53" s="118"/>
    </row>
    <row r="54" spans="1:14" ht="9" customHeight="1">
      <c r="A54" s="166"/>
      <c r="B54" s="329"/>
      <c r="C54" s="168"/>
      <c r="D54" s="167"/>
      <c r="E54" s="168"/>
      <c r="F54" s="167"/>
      <c r="G54" s="168"/>
      <c r="H54" s="167"/>
      <c r="I54" s="168"/>
      <c r="J54" s="167"/>
      <c r="K54" s="168"/>
      <c r="L54" s="167"/>
      <c r="M54" s="168"/>
      <c r="N54" s="118"/>
    </row>
    <row r="55" spans="1:14" ht="13.5">
      <c r="A55" s="166" t="s">
        <v>60</v>
      </c>
      <c r="B55" s="329">
        <v>110</v>
      </c>
      <c r="C55" s="168">
        <v>1</v>
      </c>
      <c r="D55" s="167">
        <v>3347</v>
      </c>
      <c r="E55" s="168">
        <v>0.8</v>
      </c>
      <c r="F55" s="167">
        <v>85117</v>
      </c>
      <c r="G55" s="168">
        <v>0.6</v>
      </c>
      <c r="H55" s="167">
        <v>14622</v>
      </c>
      <c r="I55" s="168">
        <v>0.8</v>
      </c>
      <c r="J55" s="167">
        <v>33142</v>
      </c>
      <c r="K55" s="168">
        <v>0.4</v>
      </c>
      <c r="L55" s="167">
        <v>50277</v>
      </c>
      <c r="M55" s="168">
        <v>0.9</v>
      </c>
      <c r="N55" s="118"/>
    </row>
    <row r="56" spans="1:14" ht="13.5">
      <c r="A56" s="166" t="s">
        <v>61</v>
      </c>
      <c r="B56" s="329">
        <v>112</v>
      </c>
      <c r="C56" s="168">
        <v>1</v>
      </c>
      <c r="D56" s="167">
        <v>5066</v>
      </c>
      <c r="E56" s="168">
        <v>1.3</v>
      </c>
      <c r="F56" s="167">
        <v>321020</v>
      </c>
      <c r="G56" s="168">
        <v>2.1</v>
      </c>
      <c r="H56" s="167">
        <v>24761</v>
      </c>
      <c r="I56" s="168">
        <v>1.4</v>
      </c>
      <c r="J56" s="167">
        <v>181335</v>
      </c>
      <c r="K56" s="168">
        <v>2</v>
      </c>
      <c r="L56" s="167">
        <v>139169</v>
      </c>
      <c r="M56" s="168">
        <v>2.5</v>
      </c>
      <c r="N56" s="118"/>
    </row>
    <row r="57" spans="1:14" ht="13.5">
      <c r="A57" s="166" t="s">
        <v>62</v>
      </c>
      <c r="B57" s="329">
        <v>50</v>
      </c>
      <c r="C57" s="168">
        <v>0.4</v>
      </c>
      <c r="D57" s="167">
        <v>2406</v>
      </c>
      <c r="E57" s="168">
        <v>0.6</v>
      </c>
      <c r="F57" s="167">
        <v>140115</v>
      </c>
      <c r="G57" s="168">
        <v>0.9</v>
      </c>
      <c r="H57" s="167">
        <v>10004</v>
      </c>
      <c r="I57" s="168">
        <v>0.6</v>
      </c>
      <c r="J57" s="167">
        <v>68090</v>
      </c>
      <c r="K57" s="168">
        <v>0.8</v>
      </c>
      <c r="L57" s="167">
        <v>71235</v>
      </c>
      <c r="M57" s="168">
        <v>1.3</v>
      </c>
      <c r="N57" s="118"/>
    </row>
    <row r="58" spans="1:14" ht="9" customHeight="1">
      <c r="A58" s="166"/>
      <c r="B58" s="329"/>
      <c r="C58" s="168"/>
      <c r="D58" s="167"/>
      <c r="E58" s="168"/>
      <c r="F58" s="167"/>
      <c r="G58" s="168"/>
      <c r="H58" s="167"/>
      <c r="I58" s="168"/>
      <c r="J58" s="167"/>
      <c r="K58" s="168"/>
      <c r="L58" s="167"/>
      <c r="M58" s="168"/>
      <c r="N58" s="118"/>
    </row>
    <row r="59" spans="1:14" ht="13.5">
      <c r="A59" s="166" t="s">
        <v>68</v>
      </c>
      <c r="B59" s="329">
        <v>157</v>
      </c>
      <c r="C59" s="168">
        <v>1.4</v>
      </c>
      <c r="D59" s="167">
        <v>7984</v>
      </c>
      <c r="E59" s="168">
        <v>2</v>
      </c>
      <c r="F59" s="167">
        <v>216052</v>
      </c>
      <c r="G59" s="168">
        <v>1.4</v>
      </c>
      <c r="H59" s="167">
        <v>32152</v>
      </c>
      <c r="I59" s="168">
        <v>1.8</v>
      </c>
      <c r="J59" s="167">
        <v>121358</v>
      </c>
      <c r="K59" s="168">
        <v>1.4</v>
      </c>
      <c r="L59" s="167">
        <v>93116</v>
      </c>
      <c r="M59" s="168">
        <v>1.6</v>
      </c>
      <c r="N59" s="118"/>
    </row>
    <row r="60" spans="1:14" ht="13.5" customHeight="1">
      <c r="A60" s="166" t="s">
        <v>132</v>
      </c>
      <c r="B60" s="329">
        <v>43</v>
      </c>
      <c r="C60" s="168">
        <v>0.4</v>
      </c>
      <c r="D60" s="167">
        <v>796</v>
      </c>
      <c r="E60" s="168">
        <v>0.2</v>
      </c>
      <c r="F60" s="167">
        <v>8355</v>
      </c>
      <c r="G60" s="168">
        <v>0.1</v>
      </c>
      <c r="H60" s="167">
        <v>1788</v>
      </c>
      <c r="I60" s="168">
        <v>0.1</v>
      </c>
      <c r="J60" s="167">
        <v>5275</v>
      </c>
      <c r="K60" s="168">
        <v>0.1</v>
      </c>
      <c r="L60" s="167">
        <v>2249</v>
      </c>
      <c r="M60" s="168">
        <v>0</v>
      </c>
      <c r="N60" s="222"/>
    </row>
    <row r="61" spans="1:14" ht="9" customHeight="1">
      <c r="A61" s="166"/>
      <c r="B61" s="329"/>
      <c r="C61" s="168"/>
      <c r="D61" s="167"/>
      <c r="E61" s="168"/>
      <c r="F61" s="167"/>
      <c r="G61" s="168"/>
      <c r="H61" s="167"/>
      <c r="I61" s="168"/>
      <c r="J61" s="167"/>
      <c r="K61" s="168"/>
      <c r="L61" s="167"/>
      <c r="M61" s="168"/>
      <c r="N61" s="222"/>
    </row>
    <row r="62" spans="1:14" ht="13.5">
      <c r="A62" s="166" t="s">
        <v>70</v>
      </c>
      <c r="B62" s="329">
        <v>87</v>
      </c>
      <c r="C62" s="168">
        <v>0.8</v>
      </c>
      <c r="D62" s="167">
        <v>4066</v>
      </c>
      <c r="E62" s="168">
        <v>1</v>
      </c>
      <c r="F62" s="167">
        <v>106355</v>
      </c>
      <c r="G62" s="168">
        <v>0.7</v>
      </c>
      <c r="H62" s="167">
        <v>17627</v>
      </c>
      <c r="I62" s="168">
        <v>1</v>
      </c>
      <c r="J62" s="167">
        <v>52906</v>
      </c>
      <c r="K62" s="168">
        <v>0.6</v>
      </c>
      <c r="L62" s="167">
        <v>53015</v>
      </c>
      <c r="M62" s="168">
        <v>0.9</v>
      </c>
      <c r="N62" s="222"/>
    </row>
    <row r="63" spans="1:14" ht="9" customHeight="1">
      <c r="A63" s="225"/>
      <c r="B63" s="226"/>
      <c r="C63" s="227"/>
      <c r="D63" s="226"/>
      <c r="E63" s="227"/>
      <c r="F63" s="226"/>
      <c r="G63" s="227"/>
      <c r="H63" s="226"/>
      <c r="I63" s="227"/>
      <c r="J63" s="226"/>
      <c r="K63" s="227"/>
      <c r="L63" s="226"/>
      <c r="M63" s="227"/>
      <c r="N63" s="214"/>
    </row>
    <row r="64" spans="1:14" ht="13.5">
      <c r="A64" s="228"/>
      <c r="B64" s="327"/>
      <c r="C64" s="230"/>
      <c r="D64" s="229"/>
      <c r="E64" s="230"/>
      <c r="F64" s="229"/>
      <c r="G64" s="230"/>
      <c r="H64" s="228"/>
      <c r="I64" s="230"/>
      <c r="J64" s="229"/>
      <c r="K64" s="230"/>
      <c r="L64" s="229"/>
      <c r="M64" s="269"/>
      <c r="N64" s="222"/>
    </row>
  </sheetData>
  <sheetProtection/>
  <mergeCells count="1">
    <mergeCell ref="A1:M1"/>
  </mergeCells>
  <printOptions horizontalCentered="1" verticalCentered="1"/>
  <pageMargins left="0.6299212598425197" right="0.4330708661417323" top="0.5905511811023623" bottom="0.6692913385826772" header="0.5118110236220472" footer="0.5118110236220472"/>
  <pageSetup horizontalDpi="600" verticalDpi="600" orientation="landscape" paperSize="8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S1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33" customWidth="1"/>
    <col min="2" max="2" width="8.50390625" style="33" customWidth="1"/>
    <col min="3" max="3" width="12.50390625" style="33" bestFit="1" customWidth="1"/>
    <col min="4" max="4" width="9.00390625" style="33" customWidth="1"/>
    <col min="5" max="5" width="8.75390625" style="49" customWidth="1"/>
    <col min="6" max="6" width="10.375" style="56" customWidth="1"/>
    <col min="7" max="7" width="10.625" style="78" customWidth="1"/>
    <col min="8" max="8" width="7.625" style="80" customWidth="1"/>
    <col min="9" max="16384" width="9.00390625" style="33" customWidth="1"/>
  </cols>
  <sheetData>
    <row r="1" ht="13.5">
      <c r="A1" s="33" t="s">
        <v>81</v>
      </c>
    </row>
    <row r="3" ht="13.5">
      <c r="B3" s="33" t="s">
        <v>79</v>
      </c>
    </row>
    <row r="4" ht="13.5">
      <c r="D4" s="33" t="s">
        <v>1</v>
      </c>
    </row>
    <row r="6" spans="4:8" ht="13.5">
      <c r="D6" s="45" t="s">
        <v>150</v>
      </c>
      <c r="E6" s="50" t="s">
        <v>171</v>
      </c>
      <c r="F6" s="56" t="s">
        <v>11</v>
      </c>
      <c r="G6" s="78" t="s">
        <v>9</v>
      </c>
      <c r="H6" s="80" t="s">
        <v>119</v>
      </c>
    </row>
    <row r="7" spans="4:7" ht="13.5">
      <c r="D7" s="33" t="s">
        <v>80</v>
      </c>
      <c r="E7" s="49" t="s">
        <v>80</v>
      </c>
      <c r="F7" s="56" t="s">
        <v>32</v>
      </c>
      <c r="G7" s="78" t="s">
        <v>32</v>
      </c>
    </row>
    <row r="8" spans="3:8" ht="13.5">
      <c r="C8" s="33" t="s">
        <v>72</v>
      </c>
      <c r="D8" s="47">
        <f>D10+D11</f>
        <v>12525</v>
      </c>
      <c r="E8" s="47">
        <f>E10+E11</f>
        <v>12423</v>
      </c>
      <c r="F8" s="56">
        <v>100</v>
      </c>
      <c r="G8" s="78">
        <f>(E8/D8-1)*100</f>
        <v>-0.8143712574850248</v>
      </c>
      <c r="H8" s="80">
        <f>E8-D8</f>
        <v>-102</v>
      </c>
    </row>
    <row r="9" ht="13.5">
      <c r="E9" s="33"/>
    </row>
    <row r="10" spans="3:8" ht="13.5">
      <c r="C10" s="33" t="s">
        <v>73</v>
      </c>
      <c r="D10" s="47">
        <f>D13+D17+SUM(D25:D45)</f>
        <v>11251</v>
      </c>
      <c r="E10" s="47">
        <f>E13+E17+SUM(E25:E45)</f>
        <v>11155</v>
      </c>
      <c r="F10" s="56">
        <f>E10/E8*100</f>
        <v>89.79312565402881</v>
      </c>
      <c r="G10" s="78">
        <f>(E10/D10-1)*100</f>
        <v>-0.8532574882232691</v>
      </c>
      <c r="H10" s="80">
        <f>E10-D10</f>
        <v>-96</v>
      </c>
    </row>
    <row r="11" spans="3:19" ht="13.5">
      <c r="C11" s="33" t="s">
        <v>74</v>
      </c>
      <c r="D11" s="152">
        <f>SUM(D46:D64)</f>
        <v>1274</v>
      </c>
      <c r="E11" s="152">
        <f>SUM(E46:E64)</f>
        <v>1268</v>
      </c>
      <c r="F11" s="56">
        <f>E11/E8*100</f>
        <v>10.206874345971183</v>
      </c>
      <c r="G11" s="78">
        <f>(E11/D11-1)*100</f>
        <v>-0.47095761381475976</v>
      </c>
      <c r="H11" s="80">
        <f>E11-D11</f>
        <v>-6</v>
      </c>
      <c r="J11" s="89"/>
      <c r="K11" s="90"/>
      <c r="L11" s="90" t="s">
        <v>154</v>
      </c>
      <c r="M11" s="91"/>
      <c r="N11" s="92"/>
      <c r="O11" s="93"/>
      <c r="P11" s="90"/>
      <c r="Q11" s="90" t="s">
        <v>173</v>
      </c>
      <c r="R11" s="91"/>
      <c r="S11" s="92"/>
    </row>
    <row r="12" spans="10:19" ht="13.5">
      <c r="J12" s="86" t="s">
        <v>140</v>
      </c>
      <c r="K12" s="86" t="s">
        <v>114</v>
      </c>
      <c r="L12" s="86" t="s">
        <v>115</v>
      </c>
      <c r="M12" s="86" t="s">
        <v>141</v>
      </c>
      <c r="N12" s="86" t="s">
        <v>116</v>
      </c>
      <c r="O12" s="86" t="s">
        <v>140</v>
      </c>
      <c r="P12" s="86" t="s">
        <v>114</v>
      </c>
      <c r="Q12" s="86" t="s">
        <v>115</v>
      </c>
      <c r="R12" s="86" t="s">
        <v>141</v>
      </c>
      <c r="S12" s="86" t="s">
        <v>116</v>
      </c>
    </row>
    <row r="13" spans="1:19" ht="13.5">
      <c r="A13" s="33">
        <v>3</v>
      </c>
      <c r="B13" s="82">
        <v>100</v>
      </c>
      <c r="C13" s="82" t="s">
        <v>36</v>
      </c>
      <c r="D13" s="135">
        <v>1846</v>
      </c>
      <c r="E13" s="135">
        <v>1771</v>
      </c>
      <c r="F13" s="83">
        <f>E13/E$8*100</f>
        <v>14.255815825484989</v>
      </c>
      <c r="G13" s="84">
        <f aca="true" t="shared" si="0" ref="G13:G38">(E13/D13-1)*100</f>
        <v>-4.062838569880823</v>
      </c>
      <c r="H13" s="85">
        <f aca="true" t="shared" si="1" ref="H13:H71">E13-D13</f>
        <v>-75</v>
      </c>
      <c r="J13" s="137">
        <f>IF($A13=1,D13,"")</f>
      </c>
      <c r="K13" s="137">
        <f aca="true" t="shared" si="2" ref="K13:K24">IF($A13=2,$D13,"")</f>
      </c>
      <c r="L13" s="137">
        <f aca="true" t="shared" si="3" ref="L13:L24">IF($A13=3,$D13,"")</f>
        <v>1846</v>
      </c>
      <c r="M13" s="137">
        <f aca="true" t="shared" si="4" ref="M13:M24">IF($A13=4,$D13,"")</f>
      </c>
      <c r="N13" s="137">
        <f aca="true" t="shared" si="5" ref="N13:N24">IF($A13=5,$D13,"")</f>
      </c>
      <c r="O13" s="137">
        <f>IF($A13=1,E13,"")</f>
      </c>
      <c r="P13" s="137">
        <f>IF($A13=2,E13,"")</f>
      </c>
      <c r="Q13" s="137">
        <f>IF($A13=3,E13,"")</f>
        <v>1771</v>
      </c>
      <c r="R13" s="137">
        <f>IF($A13=4,E13,"")</f>
      </c>
      <c r="S13" s="137">
        <f>IF($A13=5,E13,"")</f>
      </c>
    </row>
    <row r="14" spans="1:19" ht="13.5">
      <c r="A14" s="33">
        <v>3</v>
      </c>
      <c r="B14" s="82">
        <v>101</v>
      </c>
      <c r="C14" s="86" t="s">
        <v>129</v>
      </c>
      <c r="D14" s="136">
        <v>552</v>
      </c>
      <c r="E14" s="135">
        <v>514</v>
      </c>
      <c r="F14" s="83">
        <f>E14/E$8*100</f>
        <v>4.137486919423649</v>
      </c>
      <c r="G14" s="84">
        <f t="shared" si="0"/>
        <v>-6.8840579710144905</v>
      </c>
      <c r="H14" s="85">
        <f t="shared" si="1"/>
        <v>-38</v>
      </c>
      <c r="J14" s="137">
        <f>IF($A14=1,D14,"")</f>
      </c>
      <c r="K14" s="137">
        <f t="shared" si="2"/>
      </c>
      <c r="L14" s="137">
        <f t="shared" si="3"/>
        <v>552</v>
      </c>
      <c r="M14" s="137">
        <f t="shared" si="4"/>
      </c>
      <c r="N14" s="137">
        <f t="shared" si="5"/>
      </c>
      <c r="O14" s="137">
        <f>IF($A14=1,E14,"")</f>
      </c>
      <c r="P14" s="137">
        <f>IF($A14=2,E14,"")</f>
      </c>
      <c r="Q14" s="137">
        <f>IF($A14=3,E14,"")</f>
        <v>514</v>
      </c>
      <c r="R14" s="137">
        <f>IF($A14=4,E14,"")</f>
      </c>
      <c r="S14" s="137">
        <f>IF($A14=5,E14,"")</f>
      </c>
    </row>
    <row r="15" spans="1:19" ht="13.5">
      <c r="A15" s="33">
        <v>3</v>
      </c>
      <c r="B15" s="82">
        <v>102</v>
      </c>
      <c r="C15" s="86" t="s">
        <v>130</v>
      </c>
      <c r="D15" s="136">
        <v>575</v>
      </c>
      <c r="E15" s="135">
        <v>549</v>
      </c>
      <c r="F15" s="83">
        <f>E15/E$8*100</f>
        <v>4.419222410045882</v>
      </c>
      <c r="G15" s="84">
        <f t="shared" si="0"/>
        <v>-4.521739130434788</v>
      </c>
      <c r="H15" s="85">
        <f t="shared" si="1"/>
        <v>-26</v>
      </c>
      <c r="J15" s="137">
        <f>IF($A15=1,D15,"")</f>
      </c>
      <c r="K15" s="137">
        <f t="shared" si="2"/>
      </c>
      <c r="L15" s="137">
        <f t="shared" si="3"/>
        <v>575</v>
      </c>
      <c r="M15" s="137">
        <f t="shared" si="4"/>
      </c>
      <c r="N15" s="137">
        <f t="shared" si="5"/>
      </c>
      <c r="O15" s="137">
        <f>IF($A15=1,E15,"")</f>
      </c>
      <c r="P15" s="137">
        <f>IF($A15=2,E15,"")</f>
      </c>
      <c r="Q15" s="137">
        <f>IF($A15=3,E15,"")</f>
        <v>549</v>
      </c>
      <c r="R15" s="137">
        <f>IF($A15=4,E15,"")</f>
      </c>
      <c r="S15" s="137">
        <f>IF($A15=5,E15,"")</f>
      </c>
    </row>
    <row r="16" spans="1:19" ht="13.5">
      <c r="A16" s="33">
        <v>3</v>
      </c>
      <c r="B16" s="82">
        <v>103</v>
      </c>
      <c r="C16" s="86" t="s">
        <v>131</v>
      </c>
      <c r="D16" s="136">
        <v>719</v>
      </c>
      <c r="E16" s="135">
        <v>708</v>
      </c>
      <c r="F16" s="83">
        <f>E16/E$8*100</f>
        <v>5.699106496015456</v>
      </c>
      <c r="G16" s="84">
        <f t="shared" si="0"/>
        <v>-1.5299026425591111</v>
      </c>
      <c r="H16" s="85">
        <f t="shared" si="1"/>
        <v>-11</v>
      </c>
      <c r="J16" s="137">
        <f>IF($A16=1,D16,"")</f>
      </c>
      <c r="K16" s="137">
        <f t="shared" si="2"/>
      </c>
      <c r="L16" s="137">
        <f t="shared" si="3"/>
        <v>719</v>
      </c>
      <c r="M16" s="137">
        <f t="shared" si="4"/>
      </c>
      <c r="N16" s="137">
        <f t="shared" si="5"/>
      </c>
      <c r="O16" s="137">
        <f>IF($A16=1,E16,"")</f>
      </c>
      <c r="P16" s="137">
        <f>IF($A16=2,E16,"")</f>
      </c>
      <c r="Q16" s="137">
        <f>IF($A16=3,E16,"")</f>
        <v>708</v>
      </c>
      <c r="R16" s="137">
        <f>IF($A16=4,E16,"")</f>
      </c>
      <c r="S16" s="137">
        <f>IF($A16=5,E16,"")</f>
      </c>
    </row>
    <row r="17" spans="1:19" ht="13.5">
      <c r="A17" s="33">
        <v>5</v>
      </c>
      <c r="B17" s="82">
        <v>130</v>
      </c>
      <c r="C17" s="82" t="s">
        <v>37</v>
      </c>
      <c r="D17" s="135">
        <v>2850</v>
      </c>
      <c r="E17" s="135">
        <v>2856</v>
      </c>
      <c r="F17" s="83">
        <f>E17/E$8*100</f>
        <v>22.989616034774212</v>
      </c>
      <c r="G17" s="84">
        <f t="shared" si="0"/>
        <v>0.21052631578948322</v>
      </c>
      <c r="H17" s="85">
        <f t="shared" si="1"/>
        <v>6</v>
      </c>
      <c r="J17" s="137">
        <f>IF($A17=1,D17,"")</f>
      </c>
      <c r="K17" s="137">
        <f t="shared" si="2"/>
      </c>
      <c r="L17" s="137">
        <f t="shared" si="3"/>
      </c>
      <c r="M17" s="137">
        <f t="shared" si="4"/>
      </c>
      <c r="N17" s="137">
        <f t="shared" si="5"/>
        <v>2850</v>
      </c>
      <c r="O17" s="137">
        <f>IF($A17=1,E17,"")</f>
      </c>
      <c r="P17" s="137">
        <f>IF($A17=2,E17,"")</f>
      </c>
      <c r="Q17" s="137">
        <f>IF($A17=3,E17,"")</f>
      </c>
      <c r="R17" s="137">
        <f>IF($A17=4,E17,"")</f>
      </c>
      <c r="S17" s="137">
        <f>IF($A17=5,E17,"")</f>
        <v>2856</v>
      </c>
    </row>
    <row r="18" spans="1:19" ht="13.5">
      <c r="A18" s="33">
        <v>5</v>
      </c>
      <c r="B18" s="82">
        <v>131</v>
      </c>
      <c r="C18" s="82" t="s">
        <v>164</v>
      </c>
      <c r="D18" s="135"/>
      <c r="E18" s="135">
        <v>571</v>
      </c>
      <c r="F18" s="83">
        <f aca="true" t="shared" si="6" ref="F18:F24">E18/E$8*100</f>
        <v>4.596313289865572</v>
      </c>
      <c r="G18" s="84"/>
      <c r="H18" s="85"/>
      <c r="J18" s="137">
        <f aca="true" t="shared" si="7" ref="J18:J24">IF($A18=1,D18,"")</f>
      </c>
      <c r="K18" s="137">
        <f t="shared" si="2"/>
      </c>
      <c r="L18" s="137">
        <f t="shared" si="3"/>
      </c>
      <c r="M18" s="137">
        <f t="shared" si="4"/>
      </c>
      <c r="N18" s="137">
        <f t="shared" si="5"/>
        <v>0</v>
      </c>
      <c r="O18" s="137">
        <f aca="true" t="shared" si="8" ref="O18:O24">IF($A18=1,E18,"")</f>
      </c>
      <c r="P18" s="137">
        <f aca="true" t="shared" si="9" ref="P18:P24">IF($A18=2,E18,"")</f>
      </c>
      <c r="Q18" s="137">
        <f aca="true" t="shared" si="10" ref="Q18:Q24">IF($A18=3,E18,"")</f>
      </c>
      <c r="R18" s="137">
        <f aca="true" t="shared" si="11" ref="R18:R24">IF($A18=4,E18,"")</f>
      </c>
      <c r="S18" s="137">
        <f aca="true" t="shared" si="12" ref="S18:S24">IF($A18=5,E18,"")</f>
        <v>571</v>
      </c>
    </row>
    <row r="19" spans="1:19" ht="13.5">
      <c r="A19" s="33">
        <v>5</v>
      </c>
      <c r="B19" s="82">
        <v>132</v>
      </c>
      <c r="C19" s="82" t="s">
        <v>165</v>
      </c>
      <c r="D19" s="135"/>
      <c r="E19" s="135">
        <v>593</v>
      </c>
      <c r="F19" s="83">
        <f t="shared" si="6"/>
        <v>4.773404169685262</v>
      </c>
      <c r="G19" s="84"/>
      <c r="H19" s="85"/>
      <c r="J19" s="137">
        <f t="shared" si="7"/>
      </c>
      <c r="K19" s="137">
        <f t="shared" si="2"/>
      </c>
      <c r="L19" s="137">
        <f t="shared" si="3"/>
      </c>
      <c r="M19" s="137">
        <f t="shared" si="4"/>
      </c>
      <c r="N19" s="137">
        <f t="shared" si="5"/>
        <v>0</v>
      </c>
      <c r="O19" s="137">
        <f t="shared" si="8"/>
      </c>
      <c r="P19" s="137">
        <f t="shared" si="9"/>
      </c>
      <c r="Q19" s="137">
        <f t="shared" si="10"/>
      </c>
      <c r="R19" s="137">
        <f t="shared" si="11"/>
      </c>
      <c r="S19" s="137">
        <f t="shared" si="12"/>
        <v>593</v>
      </c>
    </row>
    <row r="20" spans="1:19" ht="13.5">
      <c r="A20" s="33">
        <v>5</v>
      </c>
      <c r="B20" s="82">
        <v>133</v>
      </c>
      <c r="C20" s="82" t="s">
        <v>166</v>
      </c>
      <c r="D20" s="135"/>
      <c r="E20" s="135">
        <v>336</v>
      </c>
      <c r="F20" s="83">
        <f t="shared" si="6"/>
        <v>2.7046607099734365</v>
      </c>
      <c r="G20" s="84"/>
      <c r="H20" s="85"/>
      <c r="J20" s="137">
        <f t="shared" si="7"/>
      </c>
      <c r="K20" s="137">
        <f t="shared" si="2"/>
      </c>
      <c r="L20" s="137">
        <f t="shared" si="3"/>
      </c>
      <c r="M20" s="137">
        <f t="shared" si="4"/>
      </c>
      <c r="N20" s="137">
        <f t="shared" si="5"/>
        <v>0</v>
      </c>
      <c r="O20" s="137">
        <f t="shared" si="8"/>
      </c>
      <c r="P20" s="137">
        <f t="shared" si="9"/>
      </c>
      <c r="Q20" s="137">
        <f t="shared" si="10"/>
      </c>
      <c r="R20" s="137">
        <f t="shared" si="11"/>
      </c>
      <c r="S20" s="137">
        <f t="shared" si="12"/>
        <v>336</v>
      </c>
    </row>
    <row r="21" spans="1:19" ht="13.5">
      <c r="A21" s="33">
        <v>5</v>
      </c>
      <c r="B21" s="82">
        <v>134</v>
      </c>
      <c r="C21" s="82" t="s">
        <v>167</v>
      </c>
      <c r="D21" s="135"/>
      <c r="E21" s="135">
        <v>485</v>
      </c>
      <c r="F21" s="83">
        <f t="shared" si="6"/>
        <v>3.904048941479514</v>
      </c>
      <c r="G21" s="84"/>
      <c r="H21" s="85"/>
      <c r="J21" s="137">
        <f t="shared" si="7"/>
      </c>
      <c r="K21" s="137">
        <f t="shared" si="2"/>
      </c>
      <c r="L21" s="137">
        <f t="shared" si="3"/>
      </c>
      <c r="M21" s="137">
        <f t="shared" si="4"/>
      </c>
      <c r="N21" s="137">
        <f t="shared" si="5"/>
        <v>0</v>
      </c>
      <c r="O21" s="137">
        <f t="shared" si="8"/>
      </c>
      <c r="P21" s="137">
        <f t="shared" si="9"/>
      </c>
      <c r="Q21" s="137">
        <f t="shared" si="10"/>
      </c>
      <c r="R21" s="137">
        <f t="shared" si="11"/>
      </c>
      <c r="S21" s="137">
        <f t="shared" si="12"/>
        <v>485</v>
      </c>
    </row>
    <row r="22" spans="1:19" ht="13.5">
      <c r="A22" s="33">
        <v>5</v>
      </c>
      <c r="B22" s="82">
        <v>135</v>
      </c>
      <c r="C22" s="82" t="s">
        <v>168</v>
      </c>
      <c r="D22" s="135"/>
      <c r="E22" s="135">
        <v>328</v>
      </c>
      <c r="F22" s="83">
        <f t="shared" si="6"/>
        <v>2.6402640264026402</v>
      </c>
      <c r="G22" s="84"/>
      <c r="H22" s="85"/>
      <c r="J22" s="137">
        <f t="shared" si="7"/>
      </c>
      <c r="K22" s="137">
        <f t="shared" si="2"/>
      </c>
      <c r="L22" s="137">
        <f t="shared" si="3"/>
      </c>
      <c r="M22" s="137">
        <f t="shared" si="4"/>
      </c>
      <c r="N22" s="137">
        <f t="shared" si="5"/>
        <v>0</v>
      </c>
      <c r="O22" s="137">
        <f t="shared" si="8"/>
      </c>
      <c r="P22" s="137">
        <f t="shared" si="9"/>
      </c>
      <c r="Q22" s="137">
        <f t="shared" si="10"/>
      </c>
      <c r="R22" s="137">
        <f t="shared" si="11"/>
      </c>
      <c r="S22" s="137">
        <f t="shared" si="12"/>
        <v>328</v>
      </c>
    </row>
    <row r="23" spans="1:19" ht="13.5">
      <c r="A23" s="33">
        <v>5</v>
      </c>
      <c r="B23" s="82">
        <v>136</v>
      </c>
      <c r="C23" s="82" t="s">
        <v>169</v>
      </c>
      <c r="D23" s="135"/>
      <c r="E23" s="135">
        <v>406</v>
      </c>
      <c r="F23" s="83">
        <f t="shared" si="6"/>
        <v>3.2681316912179024</v>
      </c>
      <c r="G23" s="84"/>
      <c r="H23" s="85"/>
      <c r="J23" s="137">
        <f t="shared" si="7"/>
      </c>
      <c r="K23" s="137">
        <f t="shared" si="2"/>
      </c>
      <c r="L23" s="137">
        <f t="shared" si="3"/>
      </c>
      <c r="M23" s="137">
        <f t="shared" si="4"/>
      </c>
      <c r="N23" s="137">
        <f t="shared" si="5"/>
        <v>0</v>
      </c>
      <c r="O23" s="137">
        <f t="shared" si="8"/>
      </c>
      <c r="P23" s="137">
        <f t="shared" si="9"/>
      </c>
      <c r="Q23" s="137">
        <f t="shared" si="10"/>
      </c>
      <c r="R23" s="137">
        <f t="shared" si="11"/>
      </c>
      <c r="S23" s="137">
        <f t="shared" si="12"/>
        <v>406</v>
      </c>
    </row>
    <row r="24" spans="1:19" ht="13.5">
      <c r="A24" s="33">
        <v>5</v>
      </c>
      <c r="B24" s="82">
        <v>137</v>
      </c>
      <c r="C24" s="82" t="s">
        <v>170</v>
      </c>
      <c r="D24" s="135"/>
      <c r="E24" s="135">
        <v>137</v>
      </c>
      <c r="F24" s="83">
        <f t="shared" si="6"/>
        <v>1.1027932061498833</v>
      </c>
      <c r="G24" s="84"/>
      <c r="H24" s="85"/>
      <c r="J24" s="137">
        <f t="shared" si="7"/>
      </c>
      <c r="K24" s="137">
        <f t="shared" si="2"/>
      </c>
      <c r="L24" s="137">
        <f t="shared" si="3"/>
      </c>
      <c r="M24" s="137">
        <f t="shared" si="4"/>
      </c>
      <c r="N24" s="137">
        <f t="shared" si="5"/>
        <v>0</v>
      </c>
      <c r="O24" s="137">
        <f t="shared" si="8"/>
      </c>
      <c r="P24" s="137">
        <f t="shared" si="9"/>
      </c>
      <c r="Q24" s="137">
        <f t="shared" si="10"/>
      </c>
      <c r="R24" s="137">
        <f t="shared" si="11"/>
      </c>
      <c r="S24" s="137">
        <f t="shared" si="12"/>
        <v>137</v>
      </c>
    </row>
    <row r="25" spans="1:19" ht="13.5">
      <c r="A25" s="33">
        <v>2</v>
      </c>
      <c r="B25" s="82">
        <v>203</v>
      </c>
      <c r="C25" s="82" t="s">
        <v>38</v>
      </c>
      <c r="D25" s="135">
        <v>755</v>
      </c>
      <c r="E25" s="135">
        <v>760</v>
      </c>
      <c r="F25" s="83">
        <f>E25/E$8*100</f>
        <v>6.11768493922563</v>
      </c>
      <c r="G25" s="84">
        <f t="shared" si="0"/>
        <v>0.6622516556291425</v>
      </c>
      <c r="H25" s="85">
        <f t="shared" si="1"/>
        <v>5</v>
      </c>
      <c r="J25" s="137">
        <f aca="true" t="shared" si="13" ref="J25:J64">IF($A25=1,D25,"")</f>
      </c>
      <c r="K25" s="137">
        <f aca="true" t="shared" si="14" ref="K25:K64">IF($A25=2,$D25,"")</f>
        <v>755</v>
      </c>
      <c r="L25" s="137">
        <f aca="true" t="shared" si="15" ref="L25:L64">IF($A25=3,$D25,"")</f>
      </c>
      <c r="M25" s="137">
        <f aca="true" t="shared" si="16" ref="M25:M64">IF($A25=4,$D25,"")</f>
      </c>
      <c r="N25" s="137">
        <f aca="true" t="shared" si="17" ref="N25:N64">IF($A25=5,$D25,"")</f>
      </c>
      <c r="O25" s="137">
        <f aca="true" t="shared" si="18" ref="O25:O64">IF($A25=1,E25,"")</f>
      </c>
      <c r="P25" s="137">
        <f aca="true" t="shared" si="19" ref="P25:P64">IF($A25=2,E25,"")</f>
        <v>760</v>
      </c>
      <c r="Q25" s="137">
        <f aca="true" t="shared" si="20" ref="Q25:Q64">IF($A25=3,E25,"")</f>
      </c>
      <c r="R25" s="137">
        <f aca="true" t="shared" si="21" ref="R25:R64">IF($A25=4,E25,"")</f>
      </c>
      <c r="S25" s="137">
        <f aca="true" t="shared" si="22" ref="S25:S64">IF($A25=5,E25,"")</f>
      </c>
    </row>
    <row r="26" spans="1:19" ht="13.5">
      <c r="A26" s="33">
        <v>1</v>
      </c>
      <c r="B26" s="82">
        <v>205</v>
      </c>
      <c r="C26" s="82" t="s">
        <v>39</v>
      </c>
      <c r="D26" s="135">
        <v>47</v>
      </c>
      <c r="E26" s="135">
        <v>45</v>
      </c>
      <c r="F26" s="83">
        <f>E26/E$8*100</f>
        <v>0.36223134508572813</v>
      </c>
      <c r="G26" s="84">
        <f t="shared" si="0"/>
        <v>-4.255319148936165</v>
      </c>
      <c r="H26" s="85">
        <f t="shared" si="1"/>
        <v>-2</v>
      </c>
      <c r="J26" s="137">
        <f t="shared" si="13"/>
        <v>47</v>
      </c>
      <c r="K26" s="137">
        <f t="shared" si="14"/>
      </c>
      <c r="L26" s="137">
        <f t="shared" si="15"/>
      </c>
      <c r="M26" s="137">
        <f t="shared" si="16"/>
      </c>
      <c r="N26" s="137">
        <f t="shared" si="17"/>
      </c>
      <c r="O26" s="137">
        <f t="shared" si="18"/>
        <v>45</v>
      </c>
      <c r="P26" s="137">
        <f t="shared" si="19"/>
      </c>
      <c r="Q26" s="137">
        <f t="shared" si="20"/>
      </c>
      <c r="R26" s="137">
        <f t="shared" si="21"/>
      </c>
      <c r="S26" s="137">
        <f t="shared" si="22"/>
      </c>
    </row>
    <row r="27" spans="1:19" ht="13.5">
      <c r="A27" s="33">
        <v>2</v>
      </c>
      <c r="B27" s="82">
        <v>206</v>
      </c>
      <c r="C27" s="82" t="s">
        <v>40</v>
      </c>
      <c r="D27" s="135">
        <v>236</v>
      </c>
      <c r="E27" s="135">
        <v>235</v>
      </c>
      <c r="F27" s="83">
        <f aca="true" t="shared" si="23" ref="F27:F71">E27/E$8*100</f>
        <v>1.8916525798921355</v>
      </c>
      <c r="G27" s="84">
        <f t="shared" si="0"/>
        <v>-0.4237288135593209</v>
      </c>
      <c r="H27" s="85">
        <f t="shared" si="1"/>
        <v>-1</v>
      </c>
      <c r="J27" s="137">
        <f t="shared" si="13"/>
      </c>
      <c r="K27" s="137">
        <f t="shared" si="14"/>
        <v>236</v>
      </c>
      <c r="L27" s="137">
        <f t="shared" si="15"/>
      </c>
      <c r="M27" s="137">
        <f t="shared" si="16"/>
      </c>
      <c r="N27" s="137">
        <f t="shared" si="17"/>
      </c>
      <c r="O27" s="137">
        <f t="shared" si="18"/>
      </c>
      <c r="P27" s="137">
        <f t="shared" si="19"/>
        <v>235</v>
      </c>
      <c r="Q27" s="137">
        <f t="shared" si="20"/>
      </c>
      <c r="R27" s="137">
        <f t="shared" si="21"/>
      </c>
      <c r="S27" s="137">
        <f t="shared" si="22"/>
      </c>
    </row>
    <row r="28" spans="1:19" ht="13.5">
      <c r="A28" s="33">
        <v>2</v>
      </c>
      <c r="B28" s="82">
        <v>207</v>
      </c>
      <c r="C28" s="82" t="s">
        <v>41</v>
      </c>
      <c r="D28" s="135">
        <v>345</v>
      </c>
      <c r="E28" s="135">
        <v>355</v>
      </c>
      <c r="F28" s="83">
        <f t="shared" si="23"/>
        <v>2.857602833454077</v>
      </c>
      <c r="G28" s="84">
        <f t="shared" si="0"/>
        <v>2.898550724637672</v>
      </c>
      <c r="H28" s="85">
        <f t="shared" si="1"/>
        <v>10</v>
      </c>
      <c r="J28" s="137">
        <f t="shared" si="13"/>
      </c>
      <c r="K28" s="137">
        <f t="shared" si="14"/>
        <v>345</v>
      </c>
      <c r="L28" s="137">
        <f t="shared" si="15"/>
      </c>
      <c r="M28" s="137">
        <f t="shared" si="16"/>
      </c>
      <c r="N28" s="137">
        <f t="shared" si="17"/>
      </c>
      <c r="O28" s="137">
        <f t="shared" si="18"/>
      </c>
      <c r="P28" s="137">
        <f t="shared" si="19"/>
        <v>355</v>
      </c>
      <c r="Q28" s="137">
        <f t="shared" si="20"/>
      </c>
      <c r="R28" s="137">
        <f t="shared" si="21"/>
      </c>
      <c r="S28" s="137">
        <f t="shared" si="22"/>
      </c>
    </row>
    <row r="29" spans="1:19" ht="13.5">
      <c r="A29" s="33">
        <v>1</v>
      </c>
      <c r="B29" s="82">
        <v>208</v>
      </c>
      <c r="C29" s="82" t="s">
        <v>42</v>
      </c>
      <c r="D29" s="135">
        <v>79</v>
      </c>
      <c r="E29" s="135">
        <v>75</v>
      </c>
      <c r="F29" s="83">
        <f t="shared" si="23"/>
        <v>0.6037189084762135</v>
      </c>
      <c r="G29" s="84">
        <f t="shared" si="0"/>
        <v>-5.063291139240511</v>
      </c>
      <c r="H29" s="85">
        <f t="shared" si="1"/>
        <v>-4</v>
      </c>
      <c r="J29" s="137">
        <f t="shared" si="13"/>
        <v>79</v>
      </c>
      <c r="K29" s="137">
        <f t="shared" si="14"/>
      </c>
      <c r="L29" s="137">
        <f t="shared" si="15"/>
      </c>
      <c r="M29" s="137">
        <f t="shared" si="16"/>
      </c>
      <c r="N29" s="137">
        <f t="shared" si="17"/>
      </c>
      <c r="O29" s="137">
        <f t="shared" si="18"/>
        <v>75</v>
      </c>
      <c r="P29" s="137">
        <f t="shared" si="19"/>
      </c>
      <c r="Q29" s="137">
        <f t="shared" si="20"/>
      </c>
      <c r="R29" s="137">
        <f t="shared" si="21"/>
      </c>
      <c r="S29" s="137">
        <f t="shared" si="22"/>
      </c>
    </row>
    <row r="30" spans="1:19" ht="13.5">
      <c r="A30" s="33">
        <v>4</v>
      </c>
      <c r="B30" s="82">
        <v>209</v>
      </c>
      <c r="C30" s="82" t="s">
        <v>43</v>
      </c>
      <c r="D30" s="135">
        <v>380</v>
      </c>
      <c r="E30" s="135">
        <v>378</v>
      </c>
      <c r="F30" s="83">
        <f t="shared" si="23"/>
        <v>3.042743298720116</v>
      </c>
      <c r="G30" s="84">
        <f t="shared" si="0"/>
        <v>-0.5263157894736858</v>
      </c>
      <c r="H30" s="85">
        <f t="shared" si="1"/>
        <v>-2</v>
      </c>
      <c r="J30" s="137">
        <f t="shared" si="13"/>
      </c>
      <c r="K30" s="137">
        <f t="shared" si="14"/>
      </c>
      <c r="L30" s="137">
        <f t="shared" si="15"/>
      </c>
      <c r="M30" s="137">
        <f t="shared" si="16"/>
        <v>380</v>
      </c>
      <c r="N30" s="137">
        <f t="shared" si="17"/>
      </c>
      <c r="O30" s="137">
        <f t="shared" si="18"/>
      </c>
      <c r="P30" s="137">
        <f t="shared" si="19"/>
      </c>
      <c r="Q30" s="137">
        <f t="shared" si="20"/>
      </c>
      <c r="R30" s="137">
        <f t="shared" si="21"/>
        <v>378</v>
      </c>
      <c r="S30" s="137">
        <f t="shared" si="22"/>
      </c>
    </row>
    <row r="31" spans="1:19" ht="13.5">
      <c r="A31" s="33">
        <v>2</v>
      </c>
      <c r="B31" s="82">
        <v>210</v>
      </c>
      <c r="C31" s="82" t="s">
        <v>44</v>
      </c>
      <c r="D31" s="135">
        <v>1003</v>
      </c>
      <c r="E31" s="135">
        <v>1005</v>
      </c>
      <c r="F31" s="83">
        <f t="shared" si="23"/>
        <v>8.08983337358126</v>
      </c>
      <c r="G31" s="84">
        <f t="shared" si="0"/>
        <v>0.1994017946161497</v>
      </c>
      <c r="H31" s="85">
        <f t="shared" si="1"/>
        <v>2</v>
      </c>
      <c r="J31" s="137">
        <f t="shared" si="13"/>
      </c>
      <c r="K31" s="137">
        <f t="shared" si="14"/>
        <v>1003</v>
      </c>
      <c r="L31" s="137">
        <f t="shared" si="15"/>
      </c>
      <c r="M31" s="137">
        <f t="shared" si="16"/>
      </c>
      <c r="N31" s="137">
        <f t="shared" si="17"/>
      </c>
      <c r="O31" s="137">
        <f t="shared" si="18"/>
      </c>
      <c r="P31" s="137">
        <f t="shared" si="19"/>
        <v>1005</v>
      </c>
      <c r="Q31" s="137">
        <f t="shared" si="20"/>
      </c>
      <c r="R31" s="137">
        <f t="shared" si="21"/>
      </c>
      <c r="S31" s="137">
        <f t="shared" si="22"/>
      </c>
    </row>
    <row r="32" spans="1:19" ht="13.5">
      <c r="A32" s="33">
        <v>4</v>
      </c>
      <c r="B32" s="82">
        <v>211</v>
      </c>
      <c r="C32" s="82" t="s">
        <v>45</v>
      </c>
      <c r="D32" s="135">
        <v>737</v>
      </c>
      <c r="E32" s="135">
        <v>737</v>
      </c>
      <c r="F32" s="83">
        <f aca="true" t="shared" si="24" ref="F32:F37">E32/E$8*100</f>
        <v>5.932544473959591</v>
      </c>
      <c r="G32" s="84">
        <f t="shared" si="0"/>
        <v>0</v>
      </c>
      <c r="H32" s="85">
        <f t="shared" si="1"/>
        <v>0</v>
      </c>
      <c r="J32" s="137">
        <f t="shared" si="13"/>
      </c>
      <c r="K32" s="137">
        <f t="shared" si="14"/>
      </c>
      <c r="L32" s="137">
        <f t="shared" si="15"/>
      </c>
      <c r="M32" s="137">
        <f t="shared" si="16"/>
        <v>737</v>
      </c>
      <c r="N32" s="137">
        <f t="shared" si="17"/>
      </c>
      <c r="O32" s="137">
        <f t="shared" si="18"/>
      </c>
      <c r="P32" s="137">
        <f t="shared" si="19"/>
      </c>
      <c r="Q32" s="137">
        <f t="shared" si="20"/>
      </c>
      <c r="R32" s="137">
        <f t="shared" si="21"/>
        <v>737</v>
      </c>
      <c r="S32" s="137">
        <f t="shared" si="22"/>
      </c>
    </row>
    <row r="33" spans="1:19" ht="13.5">
      <c r="A33" s="33">
        <v>4</v>
      </c>
      <c r="B33" s="82">
        <v>212</v>
      </c>
      <c r="C33" s="82" t="s">
        <v>46</v>
      </c>
      <c r="D33" s="135">
        <v>534</v>
      </c>
      <c r="E33" s="135">
        <v>540</v>
      </c>
      <c r="F33" s="83">
        <f t="shared" si="24"/>
        <v>4.346776141028736</v>
      </c>
      <c r="G33" s="84">
        <f t="shared" si="0"/>
        <v>1.1235955056179803</v>
      </c>
      <c r="H33" s="85">
        <f t="shared" si="1"/>
        <v>6</v>
      </c>
      <c r="J33" s="137">
        <f t="shared" si="13"/>
      </c>
      <c r="K33" s="137">
        <f t="shared" si="14"/>
      </c>
      <c r="L33" s="137">
        <f t="shared" si="15"/>
      </c>
      <c r="M33" s="137">
        <f t="shared" si="16"/>
        <v>534</v>
      </c>
      <c r="N33" s="137">
        <f t="shared" si="17"/>
      </c>
      <c r="O33" s="137">
        <f t="shared" si="18"/>
      </c>
      <c r="P33" s="137">
        <f t="shared" si="19"/>
      </c>
      <c r="Q33" s="137">
        <f t="shared" si="20"/>
      </c>
      <c r="R33" s="137">
        <f t="shared" si="21"/>
        <v>540</v>
      </c>
      <c r="S33" s="137">
        <f t="shared" si="22"/>
      </c>
    </row>
    <row r="34" spans="1:19" ht="13.5">
      <c r="A34" s="33">
        <v>4</v>
      </c>
      <c r="B34" s="82">
        <v>213</v>
      </c>
      <c r="C34" s="82" t="s">
        <v>47</v>
      </c>
      <c r="D34" s="135">
        <v>441</v>
      </c>
      <c r="E34" s="135">
        <v>433</v>
      </c>
      <c r="F34" s="83">
        <f t="shared" si="24"/>
        <v>3.4854704982693394</v>
      </c>
      <c r="G34" s="84">
        <f t="shared" si="0"/>
        <v>-1.814058956916098</v>
      </c>
      <c r="H34" s="85">
        <f t="shared" si="1"/>
        <v>-8</v>
      </c>
      <c r="J34" s="137">
        <f t="shared" si="13"/>
      </c>
      <c r="K34" s="137">
        <f t="shared" si="14"/>
      </c>
      <c r="L34" s="137">
        <f t="shared" si="15"/>
      </c>
      <c r="M34" s="137">
        <f t="shared" si="16"/>
        <v>441</v>
      </c>
      <c r="N34" s="137">
        <f t="shared" si="17"/>
      </c>
      <c r="O34" s="137">
        <f t="shared" si="18"/>
      </c>
      <c r="P34" s="137">
        <f t="shared" si="19"/>
      </c>
      <c r="Q34" s="137">
        <f t="shared" si="20"/>
      </c>
      <c r="R34" s="137">
        <f t="shared" si="21"/>
        <v>433</v>
      </c>
      <c r="S34" s="137">
        <f t="shared" si="22"/>
      </c>
    </row>
    <row r="35" spans="1:19" ht="13.5">
      <c r="A35" s="33">
        <v>4</v>
      </c>
      <c r="B35" s="82">
        <v>214</v>
      </c>
      <c r="C35" s="82" t="s">
        <v>48</v>
      </c>
      <c r="D35" s="135">
        <v>379</v>
      </c>
      <c r="E35" s="135">
        <v>366</v>
      </c>
      <c r="F35" s="83">
        <f t="shared" si="24"/>
        <v>2.9461482733639217</v>
      </c>
      <c r="G35" s="84">
        <f t="shared" si="0"/>
        <v>-3.430079155672827</v>
      </c>
      <c r="H35" s="85">
        <f t="shared" si="1"/>
        <v>-13</v>
      </c>
      <c r="J35" s="137">
        <f t="shared" si="13"/>
      </c>
      <c r="K35" s="137">
        <f t="shared" si="14"/>
      </c>
      <c r="L35" s="137">
        <f t="shared" si="15"/>
      </c>
      <c r="M35" s="137">
        <f t="shared" si="16"/>
        <v>379</v>
      </c>
      <c r="N35" s="137">
        <f t="shared" si="17"/>
      </c>
      <c r="O35" s="137">
        <f t="shared" si="18"/>
      </c>
      <c r="P35" s="137">
        <f t="shared" si="19"/>
      </c>
      <c r="Q35" s="137">
        <f t="shared" si="20"/>
      </c>
      <c r="R35" s="137">
        <f t="shared" si="21"/>
        <v>366</v>
      </c>
      <c r="S35" s="137">
        <f t="shared" si="22"/>
      </c>
    </row>
    <row r="36" spans="1:19" ht="13.5">
      <c r="A36" s="33">
        <v>2</v>
      </c>
      <c r="B36" s="82">
        <v>215</v>
      </c>
      <c r="C36" s="82" t="s">
        <v>49</v>
      </c>
      <c r="D36" s="135">
        <v>184</v>
      </c>
      <c r="E36" s="135">
        <v>189</v>
      </c>
      <c r="F36" s="83">
        <f t="shared" si="24"/>
        <v>1.521371649360058</v>
      </c>
      <c r="G36" s="84">
        <f t="shared" si="0"/>
        <v>2.717391304347827</v>
      </c>
      <c r="H36" s="85">
        <f t="shared" si="1"/>
        <v>5</v>
      </c>
      <c r="J36" s="137">
        <f t="shared" si="13"/>
      </c>
      <c r="K36" s="137">
        <f t="shared" si="14"/>
        <v>184</v>
      </c>
      <c r="L36" s="137">
        <f t="shared" si="15"/>
      </c>
      <c r="M36" s="137">
        <f t="shared" si="16"/>
      </c>
      <c r="N36" s="137">
        <f t="shared" si="17"/>
      </c>
      <c r="O36" s="137">
        <f t="shared" si="18"/>
      </c>
      <c r="P36" s="137">
        <f t="shared" si="19"/>
        <v>189</v>
      </c>
      <c r="Q36" s="137">
        <f t="shared" si="20"/>
      </c>
      <c r="R36" s="137">
        <f t="shared" si="21"/>
      </c>
      <c r="S36" s="137">
        <f t="shared" si="22"/>
      </c>
    </row>
    <row r="37" spans="1:19" ht="13.5">
      <c r="A37" s="33">
        <v>4</v>
      </c>
      <c r="B37" s="82">
        <v>216</v>
      </c>
      <c r="C37" s="82" t="s">
        <v>50</v>
      </c>
      <c r="D37" s="135">
        <v>272</v>
      </c>
      <c r="E37" s="135">
        <v>273</v>
      </c>
      <c r="F37" s="83">
        <f t="shared" si="24"/>
        <v>2.197536826853417</v>
      </c>
      <c r="G37" s="84">
        <f t="shared" si="0"/>
        <v>0.3676470588235281</v>
      </c>
      <c r="H37" s="85">
        <f t="shared" si="1"/>
        <v>1</v>
      </c>
      <c r="J37" s="137">
        <f t="shared" si="13"/>
      </c>
      <c r="K37" s="137">
        <f t="shared" si="14"/>
      </c>
      <c r="L37" s="137">
        <f t="shared" si="15"/>
      </c>
      <c r="M37" s="137">
        <f t="shared" si="16"/>
        <v>272</v>
      </c>
      <c r="N37" s="137">
        <f t="shared" si="17"/>
      </c>
      <c r="O37" s="137">
        <f t="shared" si="18"/>
      </c>
      <c r="P37" s="137">
        <f t="shared" si="19"/>
      </c>
      <c r="Q37" s="137">
        <f t="shared" si="20"/>
      </c>
      <c r="R37" s="137">
        <f t="shared" si="21"/>
        <v>273</v>
      </c>
      <c r="S37" s="137">
        <f t="shared" si="22"/>
      </c>
    </row>
    <row r="38" spans="1:19" ht="13.5">
      <c r="A38" s="33">
        <v>1</v>
      </c>
      <c r="B38" s="82">
        <v>219</v>
      </c>
      <c r="C38" s="82" t="s">
        <v>51</v>
      </c>
      <c r="D38" s="135">
        <v>23</v>
      </c>
      <c r="E38" s="135">
        <v>19</v>
      </c>
      <c r="F38" s="83">
        <f t="shared" si="23"/>
        <v>0.15294212348064073</v>
      </c>
      <c r="G38" s="84">
        <f t="shared" si="0"/>
        <v>-17.391304347826086</v>
      </c>
      <c r="H38" s="85">
        <f t="shared" si="1"/>
        <v>-4</v>
      </c>
      <c r="J38" s="137">
        <f t="shared" si="13"/>
        <v>23</v>
      </c>
      <c r="K38" s="137">
        <f t="shared" si="14"/>
      </c>
      <c r="L38" s="137">
        <f t="shared" si="15"/>
      </c>
      <c r="M38" s="137">
        <f t="shared" si="16"/>
      </c>
      <c r="N38" s="137">
        <f t="shared" si="17"/>
      </c>
      <c r="O38" s="137">
        <f t="shared" si="18"/>
        <v>19</v>
      </c>
      <c r="P38" s="137">
        <f t="shared" si="19"/>
      </c>
      <c r="Q38" s="137">
        <f t="shared" si="20"/>
      </c>
      <c r="R38" s="137">
        <f t="shared" si="21"/>
      </c>
      <c r="S38" s="137">
        <f t="shared" si="22"/>
      </c>
    </row>
    <row r="39" spans="1:19" ht="13.5">
      <c r="A39" s="33">
        <v>2</v>
      </c>
      <c r="B39" s="82">
        <v>220</v>
      </c>
      <c r="C39" s="82" t="s">
        <v>52</v>
      </c>
      <c r="D39" s="135">
        <v>138</v>
      </c>
      <c r="E39" s="135">
        <v>136</v>
      </c>
      <c r="F39" s="83">
        <f>E39/E$8*100</f>
        <v>1.0947436207035337</v>
      </c>
      <c r="G39" s="84">
        <f>(E39/D39-1)*100</f>
        <v>-1.449275362318836</v>
      </c>
      <c r="H39" s="85">
        <f t="shared" si="1"/>
        <v>-2</v>
      </c>
      <c r="J39" s="137">
        <f t="shared" si="13"/>
      </c>
      <c r="K39" s="137">
        <f t="shared" si="14"/>
        <v>138</v>
      </c>
      <c r="L39" s="137">
        <f t="shared" si="15"/>
      </c>
      <c r="M39" s="137">
        <f t="shared" si="16"/>
      </c>
      <c r="N39" s="137">
        <f t="shared" si="17"/>
      </c>
      <c r="O39" s="137">
        <f t="shared" si="18"/>
      </c>
      <c r="P39" s="137">
        <f t="shared" si="19"/>
        <v>136</v>
      </c>
      <c r="Q39" s="137">
        <f t="shared" si="20"/>
      </c>
      <c r="R39" s="137">
        <f t="shared" si="21"/>
      </c>
      <c r="S39" s="137">
        <f t="shared" si="22"/>
      </c>
    </row>
    <row r="40" spans="1:19" ht="13.5">
      <c r="A40" s="33">
        <v>5</v>
      </c>
      <c r="B40" s="82">
        <v>221</v>
      </c>
      <c r="C40" s="82" t="s">
        <v>53</v>
      </c>
      <c r="D40" s="135">
        <v>205</v>
      </c>
      <c r="E40" s="135">
        <v>204</v>
      </c>
      <c r="F40" s="83">
        <f>E40/E$8*100</f>
        <v>1.6421154310553008</v>
      </c>
      <c r="G40" s="84">
        <f>(E40/D40-1)*100</f>
        <v>-0.4878048780487809</v>
      </c>
      <c r="H40" s="85">
        <f t="shared" si="1"/>
        <v>-1</v>
      </c>
      <c r="J40" s="137">
        <f t="shared" si="13"/>
      </c>
      <c r="K40" s="137">
        <f t="shared" si="14"/>
      </c>
      <c r="L40" s="137">
        <f t="shared" si="15"/>
      </c>
      <c r="M40" s="137">
        <f t="shared" si="16"/>
      </c>
      <c r="N40" s="137">
        <f t="shared" si="17"/>
        <v>205</v>
      </c>
      <c r="O40" s="137">
        <f t="shared" si="18"/>
      </c>
      <c r="P40" s="137">
        <f t="shared" si="19"/>
      </c>
      <c r="Q40" s="137">
        <f t="shared" si="20"/>
      </c>
      <c r="R40" s="137">
        <f t="shared" si="21"/>
      </c>
      <c r="S40" s="137">
        <f t="shared" si="22"/>
        <v>204</v>
      </c>
    </row>
    <row r="41" spans="1:19" ht="13.5">
      <c r="A41" s="33">
        <v>1</v>
      </c>
      <c r="B41" s="82">
        <v>222</v>
      </c>
      <c r="C41" s="86" t="s">
        <v>124</v>
      </c>
      <c r="D41" s="135">
        <v>93</v>
      </c>
      <c r="E41" s="135">
        <v>90</v>
      </c>
      <c r="F41" s="83">
        <f>E41/E$8*100</f>
        <v>0.7244626901714563</v>
      </c>
      <c r="G41" s="84">
        <f>(E41/D41-1)*100</f>
        <v>-3.2258064516129004</v>
      </c>
      <c r="H41" s="85">
        <f t="shared" si="1"/>
        <v>-3</v>
      </c>
      <c r="J41" s="137">
        <f t="shared" si="13"/>
        <v>93</v>
      </c>
      <c r="K41" s="137">
        <f t="shared" si="14"/>
      </c>
      <c r="L41" s="137">
        <f t="shared" si="15"/>
      </c>
      <c r="M41" s="137">
        <f t="shared" si="16"/>
      </c>
      <c r="N41" s="137">
        <f t="shared" si="17"/>
      </c>
      <c r="O41" s="137">
        <f t="shared" si="18"/>
        <v>90</v>
      </c>
      <c r="P41" s="137">
        <f t="shared" si="19"/>
      </c>
      <c r="Q41" s="137">
        <f t="shared" si="20"/>
      </c>
      <c r="R41" s="137">
        <f t="shared" si="21"/>
      </c>
      <c r="S41" s="137">
        <f t="shared" si="22"/>
      </c>
    </row>
    <row r="42" spans="1:19" ht="13.5">
      <c r="A42" s="33">
        <v>4</v>
      </c>
      <c r="B42" s="82">
        <v>223</v>
      </c>
      <c r="C42" s="86" t="s">
        <v>125</v>
      </c>
      <c r="D42" s="135">
        <v>131</v>
      </c>
      <c r="E42" s="135">
        <v>134</v>
      </c>
      <c r="F42" s="83">
        <f t="shared" si="23"/>
        <v>1.0786444498108347</v>
      </c>
      <c r="G42" s="84">
        <f aca="true" t="shared" si="25" ref="G42:G47">(E42/D42-1)*100</f>
        <v>2.2900763358778553</v>
      </c>
      <c r="H42" s="85">
        <f t="shared" si="1"/>
        <v>3</v>
      </c>
      <c r="J42" s="137">
        <f t="shared" si="13"/>
      </c>
      <c r="K42" s="137">
        <f t="shared" si="14"/>
      </c>
      <c r="L42" s="137">
        <f t="shared" si="15"/>
      </c>
      <c r="M42" s="137">
        <f t="shared" si="16"/>
        <v>131</v>
      </c>
      <c r="N42" s="137">
        <f t="shared" si="17"/>
      </c>
      <c r="O42" s="137">
        <f t="shared" si="18"/>
      </c>
      <c r="P42" s="137">
        <f t="shared" si="19"/>
      </c>
      <c r="Q42" s="137">
        <f t="shared" si="20"/>
      </c>
      <c r="R42" s="137">
        <f t="shared" si="21"/>
        <v>134</v>
      </c>
      <c r="S42" s="137">
        <f t="shared" si="22"/>
      </c>
    </row>
    <row r="43" spans="1:19" ht="13.5">
      <c r="A43" s="33">
        <v>4</v>
      </c>
      <c r="B43" s="82">
        <v>224</v>
      </c>
      <c r="C43" s="86" t="s">
        <v>126</v>
      </c>
      <c r="D43" s="135">
        <v>198</v>
      </c>
      <c r="E43" s="135">
        <v>188</v>
      </c>
      <c r="F43" s="83">
        <f t="shared" si="23"/>
        <v>1.5133220639137084</v>
      </c>
      <c r="G43" s="84">
        <f t="shared" si="25"/>
        <v>-5.05050505050505</v>
      </c>
      <c r="H43" s="85">
        <f t="shared" si="1"/>
        <v>-10</v>
      </c>
      <c r="J43" s="137">
        <f t="shared" si="13"/>
      </c>
      <c r="K43" s="137">
        <f t="shared" si="14"/>
      </c>
      <c r="L43" s="137">
        <f t="shared" si="15"/>
      </c>
      <c r="M43" s="137">
        <f t="shared" si="16"/>
        <v>198</v>
      </c>
      <c r="N43" s="137">
        <f t="shared" si="17"/>
      </c>
      <c r="O43" s="137">
        <f t="shared" si="18"/>
      </c>
      <c r="P43" s="137">
        <f t="shared" si="19"/>
      </c>
      <c r="Q43" s="137">
        <f t="shared" si="20"/>
      </c>
      <c r="R43" s="137">
        <f t="shared" si="21"/>
        <v>188</v>
      </c>
      <c r="S43" s="137">
        <f t="shared" si="22"/>
      </c>
    </row>
    <row r="44" spans="1:19" ht="13.5">
      <c r="A44" s="33">
        <v>1</v>
      </c>
      <c r="B44" s="82">
        <v>225</v>
      </c>
      <c r="C44" s="86" t="s">
        <v>127</v>
      </c>
      <c r="D44" s="135">
        <v>138</v>
      </c>
      <c r="E44" s="135">
        <v>126</v>
      </c>
      <c r="F44" s="83">
        <f t="shared" si="23"/>
        <v>1.0142477662400387</v>
      </c>
      <c r="G44" s="84">
        <f t="shared" si="25"/>
        <v>-8.695652173913048</v>
      </c>
      <c r="H44" s="85">
        <f t="shared" si="1"/>
        <v>-12</v>
      </c>
      <c r="J44" s="137">
        <f t="shared" si="13"/>
        <v>138</v>
      </c>
      <c r="K44" s="137">
        <f t="shared" si="14"/>
      </c>
      <c r="L44" s="137">
        <f t="shared" si="15"/>
      </c>
      <c r="M44" s="137">
        <f t="shared" si="16"/>
      </c>
      <c r="N44" s="137">
        <f t="shared" si="17"/>
      </c>
      <c r="O44" s="137">
        <f t="shared" si="18"/>
        <v>126</v>
      </c>
      <c r="P44" s="137">
        <f t="shared" si="19"/>
      </c>
      <c r="Q44" s="137">
        <f t="shared" si="20"/>
      </c>
      <c r="R44" s="137">
        <f t="shared" si="21"/>
      </c>
      <c r="S44" s="137">
        <f t="shared" si="22"/>
      </c>
    </row>
    <row r="45" spans="1:19" ht="13.5">
      <c r="A45" s="33">
        <v>4</v>
      </c>
      <c r="B45" s="82">
        <v>226</v>
      </c>
      <c r="C45" s="86" t="s">
        <v>128</v>
      </c>
      <c r="D45" s="135">
        <v>237</v>
      </c>
      <c r="E45" s="135">
        <v>240</v>
      </c>
      <c r="F45" s="83">
        <f t="shared" si="23"/>
        <v>1.931900507123883</v>
      </c>
      <c r="G45" s="84">
        <f t="shared" si="25"/>
        <v>1.2658227848101333</v>
      </c>
      <c r="H45" s="85">
        <f t="shared" si="1"/>
        <v>3</v>
      </c>
      <c r="J45" s="137">
        <f t="shared" si="13"/>
      </c>
      <c r="K45" s="137">
        <f t="shared" si="14"/>
      </c>
      <c r="L45" s="137">
        <f t="shared" si="15"/>
      </c>
      <c r="M45" s="137">
        <f t="shared" si="16"/>
        <v>237</v>
      </c>
      <c r="N45" s="137">
        <f t="shared" si="17"/>
      </c>
      <c r="O45" s="137">
        <f t="shared" si="18"/>
      </c>
      <c r="P45" s="137">
        <f t="shared" si="19"/>
      </c>
      <c r="Q45" s="137">
        <f t="shared" si="20"/>
      </c>
      <c r="R45" s="137">
        <f t="shared" si="21"/>
        <v>240</v>
      </c>
      <c r="S45" s="137">
        <f t="shared" si="22"/>
      </c>
    </row>
    <row r="46" spans="1:19" ht="13.5">
      <c r="A46" s="33">
        <v>1</v>
      </c>
      <c r="B46" s="82">
        <v>301</v>
      </c>
      <c r="C46" s="82" t="s">
        <v>54</v>
      </c>
      <c r="D46" s="135">
        <v>10</v>
      </c>
      <c r="E46" s="135">
        <v>8</v>
      </c>
      <c r="F46" s="83">
        <f t="shared" si="23"/>
        <v>0.0643966835707961</v>
      </c>
      <c r="G46" s="84">
        <f t="shared" si="25"/>
        <v>-19.999999999999996</v>
      </c>
      <c r="H46" s="85">
        <f t="shared" si="1"/>
        <v>-2</v>
      </c>
      <c r="J46" s="137">
        <f t="shared" si="13"/>
        <v>10</v>
      </c>
      <c r="K46" s="137">
        <f t="shared" si="14"/>
      </c>
      <c r="L46" s="137">
        <f t="shared" si="15"/>
      </c>
      <c r="M46" s="137">
        <f t="shared" si="16"/>
      </c>
      <c r="N46" s="137">
        <f t="shared" si="17"/>
      </c>
      <c r="O46" s="137">
        <f t="shared" si="18"/>
        <v>8</v>
      </c>
      <c r="P46" s="137">
        <f t="shared" si="19"/>
      </c>
      <c r="Q46" s="137">
        <f t="shared" si="20"/>
      </c>
      <c r="R46" s="137">
        <f t="shared" si="21"/>
      </c>
      <c r="S46" s="137">
        <f t="shared" si="22"/>
      </c>
    </row>
    <row r="47" spans="1:19" ht="13.5">
      <c r="A47" s="33">
        <v>1</v>
      </c>
      <c r="B47" s="82">
        <v>302</v>
      </c>
      <c r="C47" s="82" t="s">
        <v>55</v>
      </c>
      <c r="D47" s="135">
        <v>12</v>
      </c>
      <c r="E47" s="135">
        <v>14</v>
      </c>
      <c r="F47" s="83">
        <f t="shared" si="23"/>
        <v>0.1126941962488932</v>
      </c>
      <c r="G47" s="84">
        <f t="shared" si="25"/>
        <v>16.666666666666675</v>
      </c>
      <c r="H47" s="85">
        <f t="shared" si="1"/>
        <v>2</v>
      </c>
      <c r="J47" s="137">
        <f t="shared" si="13"/>
        <v>12</v>
      </c>
      <c r="K47" s="137">
        <f t="shared" si="14"/>
      </c>
      <c r="L47" s="137">
        <f t="shared" si="15"/>
      </c>
      <c r="M47" s="137">
        <f t="shared" si="16"/>
      </c>
      <c r="N47" s="137">
        <f t="shared" si="17"/>
      </c>
      <c r="O47" s="137">
        <f t="shared" si="18"/>
        <v>14</v>
      </c>
      <c r="P47" s="137">
        <f t="shared" si="19"/>
      </c>
      <c r="Q47" s="137">
        <f t="shared" si="20"/>
      </c>
      <c r="R47" s="137">
        <f t="shared" si="21"/>
      </c>
      <c r="S47" s="137">
        <f t="shared" si="22"/>
      </c>
    </row>
    <row r="48" spans="1:19" ht="13.5">
      <c r="A48" s="33">
        <v>1</v>
      </c>
      <c r="B48" s="82">
        <v>304</v>
      </c>
      <c r="C48" s="82" t="s">
        <v>56</v>
      </c>
      <c r="D48" s="135">
        <v>10</v>
      </c>
      <c r="E48" s="135">
        <v>10</v>
      </c>
      <c r="F48" s="83">
        <f t="shared" si="23"/>
        <v>0.08049585446349514</v>
      </c>
      <c r="G48" s="84">
        <f>(E48/D48-1)*100</f>
        <v>0</v>
      </c>
      <c r="H48" s="85">
        <f t="shared" si="1"/>
        <v>0</v>
      </c>
      <c r="J48" s="137">
        <f t="shared" si="13"/>
        <v>10</v>
      </c>
      <c r="K48" s="137">
        <f t="shared" si="14"/>
      </c>
      <c r="L48" s="137">
        <f t="shared" si="15"/>
      </c>
      <c r="M48" s="137">
        <f t="shared" si="16"/>
      </c>
      <c r="N48" s="137">
        <f t="shared" si="17"/>
      </c>
      <c r="O48" s="137">
        <f t="shared" si="18"/>
        <v>10</v>
      </c>
      <c r="P48" s="137">
        <f t="shared" si="19"/>
      </c>
      <c r="Q48" s="137">
        <f t="shared" si="20"/>
      </c>
      <c r="R48" s="137">
        <f t="shared" si="21"/>
      </c>
      <c r="S48" s="137">
        <f t="shared" si="22"/>
      </c>
    </row>
    <row r="49" spans="1:19" ht="13.5">
      <c r="A49" s="33">
        <v>1</v>
      </c>
      <c r="B49" s="82">
        <v>305</v>
      </c>
      <c r="C49" s="82" t="s">
        <v>57</v>
      </c>
      <c r="D49" s="135">
        <v>13</v>
      </c>
      <c r="E49" s="135">
        <v>13</v>
      </c>
      <c r="F49" s="83">
        <f t="shared" si="23"/>
        <v>0.10464461080254366</v>
      </c>
      <c r="G49" s="84">
        <f>(E49/D49-1)*100</f>
        <v>0</v>
      </c>
      <c r="H49" s="85">
        <f t="shared" si="1"/>
        <v>0</v>
      </c>
      <c r="J49" s="137">
        <f t="shared" si="13"/>
        <v>13</v>
      </c>
      <c r="K49" s="137">
        <f t="shared" si="14"/>
      </c>
      <c r="L49" s="137">
        <f t="shared" si="15"/>
      </c>
      <c r="M49" s="137">
        <f t="shared" si="16"/>
      </c>
      <c r="N49" s="137">
        <f t="shared" si="17"/>
      </c>
      <c r="O49" s="137">
        <f t="shared" si="18"/>
        <v>13</v>
      </c>
      <c r="P49" s="137">
        <f t="shared" si="19"/>
      </c>
      <c r="Q49" s="137">
        <f t="shared" si="20"/>
      </c>
      <c r="R49" s="137">
        <f t="shared" si="21"/>
      </c>
      <c r="S49" s="137">
        <f t="shared" si="22"/>
      </c>
    </row>
    <row r="50" spans="1:19" ht="13.5">
      <c r="A50" s="33">
        <v>1</v>
      </c>
      <c r="B50" s="82">
        <v>306</v>
      </c>
      <c r="C50" s="82" t="s">
        <v>58</v>
      </c>
      <c r="D50" s="135">
        <v>40</v>
      </c>
      <c r="E50" s="135">
        <v>40</v>
      </c>
      <c r="F50" s="83">
        <f t="shared" si="23"/>
        <v>0.32198341785398055</v>
      </c>
      <c r="G50" s="84">
        <f>(E50/D50-1)*100</f>
        <v>0</v>
      </c>
      <c r="H50" s="85">
        <f t="shared" si="1"/>
        <v>0</v>
      </c>
      <c r="J50" s="137">
        <f t="shared" si="13"/>
        <v>40</v>
      </c>
      <c r="K50" s="137">
        <f t="shared" si="14"/>
      </c>
      <c r="L50" s="137">
        <f t="shared" si="15"/>
      </c>
      <c r="M50" s="137">
        <f t="shared" si="16"/>
      </c>
      <c r="N50" s="137">
        <f t="shared" si="17"/>
      </c>
      <c r="O50" s="137">
        <f t="shared" si="18"/>
        <v>40</v>
      </c>
      <c r="P50" s="137">
        <f t="shared" si="19"/>
      </c>
      <c r="Q50" s="137">
        <f t="shared" si="20"/>
      </c>
      <c r="R50" s="137">
        <f t="shared" si="21"/>
      </c>
      <c r="S50" s="137">
        <f t="shared" si="22"/>
      </c>
    </row>
    <row r="51" spans="1:19" ht="13.5">
      <c r="A51" s="33">
        <v>2</v>
      </c>
      <c r="B51" s="82">
        <v>325</v>
      </c>
      <c r="C51" s="82" t="s">
        <v>59</v>
      </c>
      <c r="D51" s="135">
        <v>82</v>
      </c>
      <c r="E51" s="135">
        <v>88</v>
      </c>
      <c r="F51" s="83">
        <f t="shared" si="23"/>
        <v>0.7083635192787571</v>
      </c>
      <c r="G51" s="84">
        <f>(E51/D51-1)*100</f>
        <v>7.317073170731714</v>
      </c>
      <c r="H51" s="85">
        <f t="shared" si="1"/>
        <v>6</v>
      </c>
      <c r="J51" s="137">
        <f t="shared" si="13"/>
      </c>
      <c r="K51" s="137">
        <f t="shared" si="14"/>
        <v>82</v>
      </c>
      <c r="L51" s="137">
        <f t="shared" si="15"/>
      </c>
      <c r="M51" s="137">
        <f t="shared" si="16"/>
      </c>
      <c r="N51" s="137">
        <f t="shared" si="17"/>
      </c>
      <c r="O51" s="137">
        <f t="shared" si="18"/>
      </c>
      <c r="P51" s="137">
        <f t="shared" si="19"/>
        <v>88</v>
      </c>
      <c r="Q51" s="137">
        <f t="shared" si="20"/>
      </c>
      <c r="R51" s="137">
        <f t="shared" si="21"/>
      </c>
      <c r="S51" s="137">
        <f t="shared" si="22"/>
      </c>
    </row>
    <row r="52" spans="1:19" ht="13.5">
      <c r="A52" s="33">
        <v>2</v>
      </c>
      <c r="B52" s="82">
        <v>341</v>
      </c>
      <c r="C52" s="82" t="s">
        <v>60</v>
      </c>
      <c r="D52" s="135">
        <v>124</v>
      </c>
      <c r="E52" s="135">
        <v>120</v>
      </c>
      <c r="F52" s="83">
        <f t="shared" si="23"/>
        <v>0.9659502535619415</v>
      </c>
      <c r="G52" s="84">
        <f>(E52/D52-1)*100</f>
        <v>-3.2258064516129004</v>
      </c>
      <c r="H52" s="85">
        <f t="shared" si="1"/>
        <v>-4</v>
      </c>
      <c r="J52" s="137">
        <f t="shared" si="13"/>
      </c>
      <c r="K52" s="137">
        <f t="shared" si="14"/>
        <v>124</v>
      </c>
      <c r="L52" s="137">
        <f t="shared" si="15"/>
      </c>
      <c r="M52" s="137">
        <f t="shared" si="16"/>
      </c>
      <c r="N52" s="137">
        <f t="shared" si="17"/>
      </c>
      <c r="O52" s="137">
        <f t="shared" si="18"/>
      </c>
      <c r="P52" s="137">
        <f t="shared" si="19"/>
        <v>120</v>
      </c>
      <c r="Q52" s="137">
        <f t="shared" si="20"/>
      </c>
      <c r="R52" s="137">
        <f t="shared" si="21"/>
      </c>
      <c r="S52" s="137">
        <f t="shared" si="22"/>
      </c>
    </row>
    <row r="53" spans="1:19" ht="13.5">
      <c r="A53" s="33">
        <v>2</v>
      </c>
      <c r="B53" s="82">
        <v>342</v>
      </c>
      <c r="C53" s="82" t="s">
        <v>61</v>
      </c>
      <c r="D53" s="135">
        <v>141</v>
      </c>
      <c r="E53" s="135">
        <v>133</v>
      </c>
      <c r="F53" s="83">
        <f t="shared" si="23"/>
        <v>1.0705948643644851</v>
      </c>
      <c r="G53" s="84">
        <f aca="true" t="shared" si="26" ref="G53:G60">(E53/D53-1)*100</f>
        <v>-5.6737588652482245</v>
      </c>
      <c r="H53" s="85">
        <f t="shared" si="1"/>
        <v>-8</v>
      </c>
      <c r="J53" s="137">
        <f t="shared" si="13"/>
      </c>
      <c r="K53" s="137">
        <f t="shared" si="14"/>
        <v>141</v>
      </c>
      <c r="L53" s="137">
        <f t="shared" si="15"/>
      </c>
      <c r="M53" s="137">
        <f t="shared" si="16"/>
      </c>
      <c r="N53" s="137">
        <f t="shared" si="17"/>
      </c>
      <c r="O53" s="137">
        <f t="shared" si="18"/>
      </c>
      <c r="P53" s="137">
        <f t="shared" si="19"/>
        <v>133</v>
      </c>
      <c r="Q53" s="137">
        <f t="shared" si="20"/>
      </c>
      <c r="R53" s="137">
        <f t="shared" si="21"/>
      </c>
      <c r="S53" s="137">
        <f t="shared" si="22"/>
      </c>
    </row>
    <row r="54" spans="1:19" ht="13.5">
      <c r="A54" s="33">
        <v>2</v>
      </c>
      <c r="B54" s="82">
        <v>344</v>
      </c>
      <c r="C54" s="82" t="s">
        <v>62</v>
      </c>
      <c r="D54" s="135">
        <v>59</v>
      </c>
      <c r="E54" s="135">
        <v>63</v>
      </c>
      <c r="F54" s="83">
        <f t="shared" si="23"/>
        <v>0.5071238831200193</v>
      </c>
      <c r="G54" s="84">
        <f t="shared" si="26"/>
        <v>6.779661016949157</v>
      </c>
      <c r="H54" s="85">
        <f t="shared" si="1"/>
        <v>4</v>
      </c>
      <c r="J54" s="137">
        <f t="shared" si="13"/>
      </c>
      <c r="K54" s="137">
        <f t="shared" si="14"/>
        <v>59</v>
      </c>
      <c r="L54" s="137">
        <f t="shared" si="15"/>
      </c>
      <c r="M54" s="137">
        <f t="shared" si="16"/>
      </c>
      <c r="N54" s="137">
        <f t="shared" si="17"/>
      </c>
      <c r="O54" s="137">
        <f t="shared" si="18"/>
      </c>
      <c r="P54" s="137">
        <f t="shared" si="19"/>
        <v>63</v>
      </c>
      <c r="Q54" s="137">
        <f t="shared" si="20"/>
      </c>
      <c r="R54" s="137">
        <f t="shared" si="21"/>
      </c>
      <c r="S54" s="137">
        <f t="shared" si="22"/>
      </c>
    </row>
    <row r="55" spans="1:19" ht="13.5">
      <c r="A55" s="33">
        <v>2</v>
      </c>
      <c r="B55" s="82">
        <v>361</v>
      </c>
      <c r="C55" s="82" t="s">
        <v>63</v>
      </c>
      <c r="D55" s="135">
        <v>47</v>
      </c>
      <c r="E55" s="135">
        <v>48</v>
      </c>
      <c r="F55" s="83">
        <f t="shared" si="23"/>
        <v>0.38638010142477663</v>
      </c>
      <c r="G55" s="84">
        <f t="shared" si="26"/>
        <v>2.127659574468077</v>
      </c>
      <c r="H55" s="85">
        <f t="shared" si="1"/>
        <v>1</v>
      </c>
      <c r="J55" s="137">
        <f t="shared" si="13"/>
      </c>
      <c r="K55" s="137">
        <f t="shared" si="14"/>
        <v>47</v>
      </c>
      <c r="L55" s="137">
        <f t="shared" si="15"/>
      </c>
      <c r="M55" s="137">
        <f t="shared" si="16"/>
      </c>
      <c r="N55" s="137">
        <f t="shared" si="17"/>
      </c>
      <c r="O55" s="137">
        <f t="shared" si="18"/>
      </c>
      <c r="P55" s="137">
        <f t="shared" si="19"/>
        <v>48</v>
      </c>
      <c r="Q55" s="137">
        <f t="shared" si="20"/>
      </c>
      <c r="R55" s="137">
        <f t="shared" si="21"/>
      </c>
      <c r="S55" s="137">
        <f t="shared" si="22"/>
      </c>
    </row>
    <row r="56" spans="1:19" ht="13.5">
      <c r="A56" s="33">
        <v>2</v>
      </c>
      <c r="B56" s="82">
        <v>381</v>
      </c>
      <c r="C56" s="82" t="s">
        <v>64</v>
      </c>
      <c r="D56" s="135">
        <v>58</v>
      </c>
      <c r="E56" s="135">
        <v>57</v>
      </c>
      <c r="F56" s="83">
        <f t="shared" si="23"/>
        <v>0.4588263704419222</v>
      </c>
      <c r="G56" s="84">
        <f t="shared" si="26"/>
        <v>-1.7241379310344862</v>
      </c>
      <c r="H56" s="85">
        <f t="shared" si="1"/>
        <v>-1</v>
      </c>
      <c r="J56" s="137">
        <f t="shared" si="13"/>
      </c>
      <c r="K56" s="137">
        <f t="shared" si="14"/>
        <v>58</v>
      </c>
      <c r="L56" s="137">
        <f t="shared" si="15"/>
      </c>
      <c r="M56" s="137">
        <f t="shared" si="16"/>
      </c>
      <c r="N56" s="137">
        <f t="shared" si="17"/>
      </c>
      <c r="O56" s="137">
        <f t="shared" si="18"/>
      </c>
      <c r="P56" s="137">
        <f t="shared" si="19"/>
        <v>57</v>
      </c>
      <c r="Q56" s="137">
        <f t="shared" si="20"/>
      </c>
      <c r="R56" s="137">
        <f t="shared" si="21"/>
      </c>
      <c r="S56" s="137">
        <f t="shared" si="22"/>
      </c>
    </row>
    <row r="57" spans="1:19" ht="13.5">
      <c r="A57" s="33">
        <v>3</v>
      </c>
      <c r="B57" s="82">
        <v>383</v>
      </c>
      <c r="C57" s="82" t="s">
        <v>65</v>
      </c>
      <c r="D57" s="135">
        <v>51</v>
      </c>
      <c r="E57" s="135">
        <v>49</v>
      </c>
      <c r="F57" s="83">
        <f t="shared" si="23"/>
        <v>0.3944296868711262</v>
      </c>
      <c r="G57" s="84">
        <f t="shared" si="26"/>
        <v>-3.9215686274509776</v>
      </c>
      <c r="H57" s="85">
        <f t="shared" si="1"/>
        <v>-2</v>
      </c>
      <c r="J57" s="137">
        <f t="shared" si="13"/>
      </c>
      <c r="K57" s="137">
        <f t="shared" si="14"/>
      </c>
      <c r="L57" s="137">
        <f t="shared" si="15"/>
        <v>51</v>
      </c>
      <c r="M57" s="137">
        <f t="shared" si="16"/>
      </c>
      <c r="N57" s="137">
        <f t="shared" si="17"/>
      </c>
      <c r="O57" s="137">
        <f t="shared" si="18"/>
      </c>
      <c r="P57" s="137">
        <f t="shared" si="19"/>
      </c>
      <c r="Q57" s="137">
        <f t="shared" si="20"/>
        <v>49</v>
      </c>
      <c r="R57" s="137">
        <f t="shared" si="21"/>
      </c>
      <c r="S57" s="137">
        <f t="shared" si="22"/>
      </c>
    </row>
    <row r="58" spans="1:19" ht="13.5">
      <c r="A58" s="33">
        <v>4</v>
      </c>
      <c r="B58" s="82">
        <v>401</v>
      </c>
      <c r="C58" s="82" t="s">
        <v>66</v>
      </c>
      <c r="D58" s="135">
        <v>70</v>
      </c>
      <c r="E58" s="135">
        <v>67</v>
      </c>
      <c r="F58" s="83">
        <f t="shared" si="23"/>
        <v>0.5393222249054174</v>
      </c>
      <c r="G58" s="84">
        <f t="shared" si="26"/>
        <v>-4.285714285714281</v>
      </c>
      <c r="H58" s="85">
        <f t="shared" si="1"/>
        <v>-3</v>
      </c>
      <c r="J58" s="137">
        <f t="shared" si="13"/>
      </c>
      <c r="K58" s="137">
        <f t="shared" si="14"/>
      </c>
      <c r="L58" s="137">
        <f t="shared" si="15"/>
      </c>
      <c r="M58" s="137">
        <f t="shared" si="16"/>
        <v>70</v>
      </c>
      <c r="N58" s="137">
        <f t="shared" si="17"/>
      </c>
      <c r="O58" s="137">
        <f t="shared" si="18"/>
      </c>
      <c r="P58" s="137">
        <f t="shared" si="19"/>
      </c>
      <c r="Q58" s="137">
        <f t="shared" si="20"/>
      </c>
      <c r="R58" s="137">
        <f t="shared" si="21"/>
        <v>67</v>
      </c>
      <c r="S58" s="137">
        <f t="shared" si="22"/>
      </c>
    </row>
    <row r="59" spans="1:19" ht="13.5">
      <c r="A59" s="33">
        <v>4</v>
      </c>
      <c r="B59" s="82">
        <v>402</v>
      </c>
      <c r="C59" s="82" t="s">
        <v>67</v>
      </c>
      <c r="D59" s="135">
        <v>146</v>
      </c>
      <c r="E59" s="135">
        <v>155</v>
      </c>
      <c r="F59" s="83">
        <f t="shared" si="23"/>
        <v>1.2476857441841744</v>
      </c>
      <c r="G59" s="84">
        <f t="shared" si="26"/>
        <v>6.164383561643838</v>
      </c>
      <c r="H59" s="85">
        <f t="shared" si="1"/>
        <v>9</v>
      </c>
      <c r="J59" s="137">
        <f t="shared" si="13"/>
      </c>
      <c r="K59" s="137">
        <f t="shared" si="14"/>
      </c>
      <c r="L59" s="137">
        <f t="shared" si="15"/>
      </c>
      <c r="M59" s="137">
        <f t="shared" si="16"/>
        <v>146</v>
      </c>
      <c r="N59" s="137">
        <f t="shared" si="17"/>
      </c>
      <c r="O59" s="137">
        <f t="shared" si="18"/>
      </c>
      <c r="P59" s="137">
        <f t="shared" si="19"/>
      </c>
      <c r="Q59" s="137">
        <f t="shared" si="20"/>
      </c>
      <c r="R59" s="137">
        <f t="shared" si="21"/>
        <v>155</v>
      </c>
      <c r="S59" s="137">
        <f t="shared" si="22"/>
      </c>
    </row>
    <row r="60" spans="1:19" ht="13.5">
      <c r="A60" s="33">
        <v>4</v>
      </c>
      <c r="B60" s="82">
        <v>424</v>
      </c>
      <c r="C60" s="82" t="s">
        <v>68</v>
      </c>
      <c r="D60" s="135">
        <v>167</v>
      </c>
      <c r="E60" s="135">
        <v>165</v>
      </c>
      <c r="F60" s="83">
        <f t="shared" si="23"/>
        <v>1.3281815986476697</v>
      </c>
      <c r="G60" s="84">
        <f t="shared" si="26"/>
        <v>-1.19760479041916</v>
      </c>
      <c r="H60" s="85">
        <f t="shared" si="1"/>
        <v>-2</v>
      </c>
      <c r="J60" s="137">
        <f t="shared" si="13"/>
      </c>
      <c r="K60" s="137">
        <f t="shared" si="14"/>
      </c>
      <c r="L60" s="137">
        <f t="shared" si="15"/>
      </c>
      <c r="M60" s="137">
        <f t="shared" si="16"/>
        <v>167</v>
      </c>
      <c r="N60" s="137">
        <f t="shared" si="17"/>
      </c>
      <c r="O60" s="137">
        <f t="shared" si="18"/>
      </c>
      <c r="P60" s="137">
        <f t="shared" si="19"/>
      </c>
      <c r="Q60" s="137">
        <f t="shared" si="20"/>
      </c>
      <c r="R60" s="137">
        <f t="shared" si="21"/>
        <v>165</v>
      </c>
      <c r="S60" s="137">
        <f t="shared" si="22"/>
      </c>
    </row>
    <row r="61" spans="1:19" ht="13.5">
      <c r="A61" s="33">
        <v>4</v>
      </c>
      <c r="B61" s="82">
        <v>426</v>
      </c>
      <c r="C61" s="82" t="s">
        <v>69</v>
      </c>
      <c r="D61" s="135">
        <v>27</v>
      </c>
      <c r="E61" s="135">
        <v>25</v>
      </c>
      <c r="F61" s="83">
        <f t="shared" si="23"/>
        <v>0.20123963615873783</v>
      </c>
      <c r="G61" s="84">
        <f>(E61/D61-1)*100</f>
        <v>-7.4074074074074066</v>
      </c>
      <c r="H61" s="85">
        <f t="shared" si="1"/>
        <v>-2</v>
      </c>
      <c r="J61" s="137">
        <f t="shared" si="13"/>
      </c>
      <c r="K61" s="137">
        <f t="shared" si="14"/>
      </c>
      <c r="L61" s="137">
        <f t="shared" si="15"/>
      </c>
      <c r="M61" s="137">
        <f t="shared" si="16"/>
        <v>27</v>
      </c>
      <c r="N61" s="137">
        <f t="shared" si="17"/>
      </c>
      <c r="O61" s="137">
        <f t="shared" si="18"/>
      </c>
      <c r="P61" s="137">
        <f t="shared" si="19"/>
      </c>
      <c r="Q61" s="137">
        <f t="shared" si="20"/>
      </c>
      <c r="R61" s="137">
        <f t="shared" si="21"/>
        <v>25</v>
      </c>
      <c r="S61" s="137">
        <f t="shared" si="22"/>
      </c>
    </row>
    <row r="62" spans="1:19" ht="13.5">
      <c r="A62" s="33">
        <v>4</v>
      </c>
      <c r="B62" s="82">
        <v>429</v>
      </c>
      <c r="C62" s="86" t="s">
        <v>132</v>
      </c>
      <c r="D62" s="135">
        <v>29</v>
      </c>
      <c r="E62" s="135">
        <v>25</v>
      </c>
      <c r="F62" s="83">
        <f t="shared" si="23"/>
        <v>0.20123963615873783</v>
      </c>
      <c r="G62" s="84">
        <f>(E62/D62-1)*100</f>
        <v>-13.793103448275868</v>
      </c>
      <c r="H62" s="85">
        <f t="shared" si="1"/>
        <v>-4</v>
      </c>
      <c r="J62" s="137">
        <f t="shared" si="13"/>
      </c>
      <c r="K62" s="137">
        <f t="shared" si="14"/>
      </c>
      <c r="L62" s="137">
        <f t="shared" si="15"/>
      </c>
      <c r="M62" s="137">
        <f t="shared" si="16"/>
        <v>29</v>
      </c>
      <c r="N62" s="137">
        <f t="shared" si="17"/>
      </c>
      <c r="O62" s="137">
        <f t="shared" si="18"/>
      </c>
      <c r="P62" s="137">
        <f t="shared" si="19"/>
      </c>
      <c r="Q62" s="137">
        <f t="shared" si="20"/>
      </c>
      <c r="R62" s="137">
        <f t="shared" si="21"/>
        <v>25</v>
      </c>
      <c r="S62" s="137">
        <f t="shared" si="22"/>
      </c>
    </row>
    <row r="63" spans="1:19" ht="13.5">
      <c r="A63" s="33">
        <v>4</v>
      </c>
      <c r="B63" s="82">
        <v>461</v>
      </c>
      <c r="C63" s="82" t="s">
        <v>70</v>
      </c>
      <c r="D63" s="135">
        <v>101</v>
      </c>
      <c r="E63" s="135">
        <v>103</v>
      </c>
      <c r="F63" s="83">
        <f t="shared" si="23"/>
        <v>0.8291073009739999</v>
      </c>
      <c r="G63" s="84">
        <f>(E63/D63-1)*100</f>
        <v>1.980198019801982</v>
      </c>
      <c r="H63" s="85">
        <f t="shared" si="1"/>
        <v>2</v>
      </c>
      <c r="J63" s="137">
        <f t="shared" si="13"/>
      </c>
      <c r="K63" s="137">
        <f t="shared" si="14"/>
      </c>
      <c r="L63" s="137">
        <f t="shared" si="15"/>
      </c>
      <c r="M63" s="137">
        <f t="shared" si="16"/>
        <v>101</v>
      </c>
      <c r="N63" s="137">
        <f t="shared" si="17"/>
      </c>
      <c r="O63" s="137">
        <f t="shared" si="18"/>
      </c>
      <c r="P63" s="137">
        <f t="shared" si="19"/>
      </c>
      <c r="Q63" s="137">
        <f t="shared" si="20"/>
      </c>
      <c r="R63" s="137">
        <f t="shared" si="21"/>
        <v>103</v>
      </c>
      <c r="S63" s="137">
        <f t="shared" si="22"/>
      </c>
    </row>
    <row r="64" spans="1:19" ht="13.5">
      <c r="A64" s="33">
        <v>5</v>
      </c>
      <c r="B64" s="82">
        <v>503</v>
      </c>
      <c r="C64" s="82" t="s">
        <v>71</v>
      </c>
      <c r="D64" s="135">
        <v>87</v>
      </c>
      <c r="E64" s="135">
        <v>85</v>
      </c>
      <c r="F64" s="83">
        <f t="shared" si="23"/>
        <v>0.6842147629397086</v>
      </c>
      <c r="G64" s="84">
        <f>(E64/D64-1)*100</f>
        <v>-2.298850574712641</v>
      </c>
      <c r="H64" s="85">
        <f t="shared" si="1"/>
        <v>-2</v>
      </c>
      <c r="J64" s="137">
        <f t="shared" si="13"/>
      </c>
      <c r="K64" s="137">
        <f t="shared" si="14"/>
      </c>
      <c r="L64" s="137">
        <f t="shared" si="15"/>
      </c>
      <c r="M64" s="137">
        <f t="shared" si="16"/>
      </c>
      <c r="N64" s="137">
        <f t="shared" si="17"/>
        <v>87</v>
      </c>
      <c r="O64" s="137">
        <f t="shared" si="18"/>
      </c>
      <c r="P64" s="137">
        <f t="shared" si="19"/>
      </c>
      <c r="Q64" s="137">
        <f t="shared" si="20"/>
      </c>
      <c r="R64" s="137">
        <f t="shared" si="21"/>
      </c>
      <c r="S64" s="137">
        <f t="shared" si="22"/>
        <v>85</v>
      </c>
    </row>
    <row r="65" spans="3:19" ht="13.5">
      <c r="C65" s="119"/>
      <c r="D65" s="131" t="s">
        <v>175</v>
      </c>
      <c r="E65" s="132" t="s">
        <v>176</v>
      </c>
      <c r="F65" s="83"/>
      <c r="G65" s="84"/>
      <c r="H65" s="85"/>
      <c r="J65" s="138">
        <f>SUM(J13:J64)</f>
        <v>465</v>
      </c>
      <c r="K65" s="138">
        <f>SUM(K13:K64)</f>
        <v>3172</v>
      </c>
      <c r="L65" s="138">
        <f>SUM(L17:L64)+L13</f>
        <v>1897</v>
      </c>
      <c r="M65" s="138">
        <f>SUM(M13:M64)</f>
        <v>3849</v>
      </c>
      <c r="N65" s="138">
        <f>SUM(N13:N64)</f>
        <v>3142</v>
      </c>
      <c r="O65" s="138">
        <f>SUM(O13:O64)</f>
        <v>440</v>
      </c>
      <c r="P65" s="138">
        <f>SUM(P13:P64)</f>
        <v>3189</v>
      </c>
      <c r="Q65" s="138">
        <f>SUM(Q17:Q64)+Q13</f>
        <v>1820</v>
      </c>
      <c r="R65" s="138">
        <f>SUM(R13:R64)</f>
        <v>3829</v>
      </c>
      <c r="S65" s="138">
        <f>SUM(S18:S64)</f>
        <v>3145</v>
      </c>
    </row>
    <row r="66" spans="3:8" ht="13.5">
      <c r="C66" s="121" t="s">
        <v>140</v>
      </c>
      <c r="D66" s="122">
        <f>J65</f>
        <v>465</v>
      </c>
      <c r="E66" s="123">
        <f>O65</f>
        <v>440</v>
      </c>
      <c r="F66" s="83">
        <f t="shared" si="23"/>
        <v>3.5418175963937855</v>
      </c>
      <c r="G66" s="84">
        <f aca="true" t="shared" si="27" ref="G66:G71">(E66/D66-1)*100</f>
        <v>-5.376344086021501</v>
      </c>
      <c r="H66" s="85">
        <f t="shared" si="1"/>
        <v>-25</v>
      </c>
    </row>
    <row r="67" spans="3:8" ht="13.5">
      <c r="C67" s="121" t="s">
        <v>114</v>
      </c>
      <c r="D67" s="124">
        <f>K65</f>
        <v>3172</v>
      </c>
      <c r="E67" s="123">
        <f>P65</f>
        <v>3189</v>
      </c>
      <c r="F67" s="83">
        <f t="shared" si="23"/>
        <v>25.6701279884086</v>
      </c>
      <c r="G67" s="84">
        <f t="shared" si="27"/>
        <v>0.5359394703656983</v>
      </c>
      <c r="H67" s="85">
        <f t="shared" si="1"/>
        <v>17</v>
      </c>
    </row>
    <row r="68" spans="3:8" ht="13.5">
      <c r="C68" s="121" t="s">
        <v>115</v>
      </c>
      <c r="D68" s="124">
        <f>L65</f>
        <v>1897</v>
      </c>
      <c r="E68" s="123">
        <f>Q65</f>
        <v>1820</v>
      </c>
      <c r="F68" s="83">
        <f t="shared" si="23"/>
        <v>14.650245512356113</v>
      </c>
      <c r="G68" s="84">
        <f t="shared" si="27"/>
        <v>-4.059040590405905</v>
      </c>
      <c r="H68" s="85">
        <f t="shared" si="1"/>
        <v>-77</v>
      </c>
    </row>
    <row r="69" spans="3:8" ht="13.5">
      <c r="C69" s="121" t="s">
        <v>141</v>
      </c>
      <c r="D69" s="124">
        <f>M65</f>
        <v>3849</v>
      </c>
      <c r="E69" s="123">
        <f>R65</f>
        <v>3829</v>
      </c>
      <c r="F69" s="83">
        <f t="shared" si="23"/>
        <v>30.821862674072285</v>
      </c>
      <c r="G69" s="84">
        <f t="shared" si="27"/>
        <v>-0.5196154845414358</v>
      </c>
      <c r="H69" s="85">
        <f t="shared" si="1"/>
        <v>-20</v>
      </c>
    </row>
    <row r="70" spans="3:8" ht="13.5">
      <c r="C70" s="121" t="s">
        <v>116</v>
      </c>
      <c r="D70" s="124">
        <f>N65</f>
        <v>3142</v>
      </c>
      <c r="E70" s="123">
        <f>S65</f>
        <v>3145</v>
      </c>
      <c r="F70" s="83">
        <f t="shared" si="23"/>
        <v>25.31594622876922</v>
      </c>
      <c r="G70" s="84">
        <f t="shared" si="27"/>
        <v>0.09548058561426043</v>
      </c>
      <c r="H70" s="85">
        <f t="shared" si="1"/>
        <v>3</v>
      </c>
    </row>
    <row r="71" spans="3:8" ht="13.5">
      <c r="C71" s="151" t="s">
        <v>163</v>
      </c>
      <c r="D71" s="126">
        <f>SUM(D66:D70)</f>
        <v>12525</v>
      </c>
      <c r="E71" s="127">
        <f>SUM(E66:E70)</f>
        <v>12423</v>
      </c>
      <c r="F71" s="83">
        <f t="shared" si="23"/>
        <v>100</v>
      </c>
      <c r="G71" s="84">
        <f t="shared" si="27"/>
        <v>-0.8143712574850248</v>
      </c>
      <c r="H71" s="85">
        <f t="shared" si="1"/>
        <v>-102</v>
      </c>
    </row>
    <row r="75" spans="1:2" ht="13.5">
      <c r="A75" s="45" t="s">
        <v>149</v>
      </c>
      <c r="B75" s="45"/>
    </row>
    <row r="76" spans="1:10" ht="13.5">
      <c r="A76" s="139">
        <v>2</v>
      </c>
      <c r="B76" s="139">
        <v>207</v>
      </c>
      <c r="C76" s="139" t="s">
        <v>41</v>
      </c>
      <c r="D76" s="160">
        <v>345</v>
      </c>
      <c r="E76" s="140">
        <v>355</v>
      </c>
      <c r="F76" s="141">
        <v>2.857602833454077</v>
      </c>
      <c r="G76" s="142">
        <v>2.898550724637672</v>
      </c>
      <c r="H76" s="143">
        <v>10</v>
      </c>
      <c r="J76" s="45" t="s">
        <v>177</v>
      </c>
    </row>
    <row r="77" spans="1:8" ht="13.5">
      <c r="A77" s="139">
        <v>4</v>
      </c>
      <c r="B77" s="139">
        <v>402</v>
      </c>
      <c r="C77" s="139" t="s">
        <v>67</v>
      </c>
      <c r="D77" s="160">
        <v>146</v>
      </c>
      <c r="E77" s="140">
        <v>155</v>
      </c>
      <c r="F77" s="141">
        <v>1.2476857441841744</v>
      </c>
      <c r="G77" s="142">
        <v>6.164383561643838</v>
      </c>
      <c r="H77" s="143">
        <v>9</v>
      </c>
    </row>
    <row r="78" spans="1:10" ht="13.5">
      <c r="A78" s="139">
        <v>5</v>
      </c>
      <c r="B78" s="139">
        <v>130</v>
      </c>
      <c r="C78" s="139" t="s">
        <v>37</v>
      </c>
      <c r="D78" s="160">
        <v>2850</v>
      </c>
      <c r="E78" s="140">
        <v>2856</v>
      </c>
      <c r="F78" s="141">
        <v>22.989616034774212</v>
      </c>
      <c r="G78" s="142">
        <v>0.21052631578948322</v>
      </c>
      <c r="H78" s="143">
        <v>6</v>
      </c>
      <c r="J78" s="45" t="s">
        <v>183</v>
      </c>
    </row>
    <row r="79" spans="1:8" ht="13.5">
      <c r="A79" s="139">
        <v>4</v>
      </c>
      <c r="B79" s="139">
        <v>212</v>
      </c>
      <c r="C79" s="139" t="s">
        <v>46</v>
      </c>
      <c r="D79" s="160">
        <v>534</v>
      </c>
      <c r="E79" s="140">
        <v>540</v>
      </c>
      <c r="F79" s="141">
        <v>4.346776141028736</v>
      </c>
      <c r="G79" s="142">
        <v>1.1235955056179803</v>
      </c>
      <c r="H79" s="143">
        <v>6</v>
      </c>
    </row>
    <row r="80" spans="1:8" ht="13.5">
      <c r="A80" s="139">
        <v>2</v>
      </c>
      <c r="B80" s="139">
        <v>325</v>
      </c>
      <c r="C80" s="139" t="s">
        <v>59</v>
      </c>
      <c r="D80" s="160">
        <v>82</v>
      </c>
      <c r="E80" s="140">
        <v>88</v>
      </c>
      <c r="F80" s="141">
        <v>0.7083635192787571</v>
      </c>
      <c r="G80" s="142">
        <v>7.317073170731714</v>
      </c>
      <c r="H80" s="143">
        <v>6</v>
      </c>
    </row>
    <row r="81" spans="1:8" ht="13.5">
      <c r="A81" s="139">
        <v>2</v>
      </c>
      <c r="B81" s="139">
        <v>203</v>
      </c>
      <c r="C81" s="139" t="s">
        <v>38</v>
      </c>
      <c r="D81" s="160">
        <v>755</v>
      </c>
      <c r="E81" s="140">
        <v>760</v>
      </c>
      <c r="F81" s="141">
        <v>6.11768493922563</v>
      </c>
      <c r="G81" s="142">
        <v>0.6622516556291425</v>
      </c>
      <c r="H81" s="143">
        <v>5</v>
      </c>
    </row>
    <row r="82" spans="1:8" ht="13.5">
      <c r="A82" s="139">
        <v>2</v>
      </c>
      <c r="B82" s="139">
        <v>215</v>
      </c>
      <c r="C82" s="139" t="s">
        <v>49</v>
      </c>
      <c r="D82" s="160">
        <v>184</v>
      </c>
      <c r="E82" s="140">
        <v>189</v>
      </c>
      <c r="F82" s="141">
        <v>1.521371649360058</v>
      </c>
      <c r="G82" s="142">
        <v>2.717391304347827</v>
      </c>
      <c r="H82" s="143">
        <v>5</v>
      </c>
    </row>
    <row r="83" spans="1:8" ht="13.5">
      <c r="A83" s="139">
        <v>2</v>
      </c>
      <c r="B83" s="139">
        <v>344</v>
      </c>
      <c r="C83" s="139" t="s">
        <v>62</v>
      </c>
      <c r="D83" s="160">
        <v>59</v>
      </c>
      <c r="E83" s="140">
        <v>63</v>
      </c>
      <c r="F83" s="141">
        <v>0.5071238831200193</v>
      </c>
      <c r="G83" s="142">
        <v>6.779661016949157</v>
      </c>
      <c r="H83" s="143">
        <v>4</v>
      </c>
    </row>
    <row r="84" spans="1:8" ht="13.5">
      <c r="A84" s="139">
        <v>4</v>
      </c>
      <c r="B84" s="139">
        <v>226</v>
      </c>
      <c r="C84" s="139" t="s">
        <v>128</v>
      </c>
      <c r="D84" s="160">
        <v>237</v>
      </c>
      <c r="E84" s="140">
        <v>240</v>
      </c>
      <c r="F84" s="141">
        <v>1.931900507123883</v>
      </c>
      <c r="G84" s="142">
        <v>1.2658227848101333</v>
      </c>
      <c r="H84" s="143">
        <v>3</v>
      </c>
    </row>
    <row r="85" spans="1:8" ht="13.5">
      <c r="A85" s="139">
        <v>4</v>
      </c>
      <c r="B85" s="139">
        <v>223</v>
      </c>
      <c r="C85" s="139" t="s">
        <v>125</v>
      </c>
      <c r="D85" s="160">
        <v>131</v>
      </c>
      <c r="E85" s="140">
        <v>134</v>
      </c>
      <c r="F85" s="141">
        <v>1.0786444498108347</v>
      </c>
      <c r="G85" s="142">
        <v>2.2900763358778553</v>
      </c>
      <c r="H85" s="143">
        <v>3</v>
      </c>
    </row>
    <row r="86" spans="1:8" ht="13.5">
      <c r="A86" s="139">
        <v>2</v>
      </c>
      <c r="B86" s="139">
        <v>210</v>
      </c>
      <c r="C86" s="139" t="s">
        <v>44</v>
      </c>
      <c r="D86" s="160">
        <v>1003</v>
      </c>
      <c r="E86" s="140">
        <v>1005</v>
      </c>
      <c r="F86" s="141">
        <v>8.08983337358126</v>
      </c>
      <c r="G86" s="142">
        <v>0.1994017946161497</v>
      </c>
      <c r="H86" s="143">
        <v>2</v>
      </c>
    </row>
    <row r="87" spans="1:8" ht="13.5">
      <c r="A87" s="139">
        <v>4</v>
      </c>
      <c r="B87" s="139">
        <v>461</v>
      </c>
      <c r="C87" s="139" t="s">
        <v>70</v>
      </c>
      <c r="D87" s="160">
        <v>101</v>
      </c>
      <c r="E87" s="140">
        <v>103</v>
      </c>
      <c r="F87" s="141">
        <v>0.8291073009739999</v>
      </c>
      <c r="G87" s="142">
        <v>1.980198019801982</v>
      </c>
      <c r="H87" s="143">
        <v>2</v>
      </c>
    </row>
    <row r="88" spans="1:8" ht="13.5">
      <c r="A88" s="139">
        <v>1</v>
      </c>
      <c r="B88" s="139">
        <v>302</v>
      </c>
      <c r="C88" s="139" t="s">
        <v>55</v>
      </c>
      <c r="D88" s="160">
        <v>12</v>
      </c>
      <c r="E88" s="140">
        <v>14</v>
      </c>
      <c r="F88" s="141">
        <v>0.1126941962488932</v>
      </c>
      <c r="G88" s="142">
        <v>16.666666666666675</v>
      </c>
      <c r="H88" s="143">
        <v>2</v>
      </c>
    </row>
    <row r="89" spans="1:8" ht="13.5">
      <c r="A89" s="139">
        <v>4</v>
      </c>
      <c r="B89" s="139">
        <v>216</v>
      </c>
      <c r="C89" s="139" t="s">
        <v>50</v>
      </c>
      <c r="D89" s="160">
        <v>272</v>
      </c>
      <c r="E89" s="140">
        <v>273</v>
      </c>
      <c r="F89" s="141">
        <v>2.197536826853417</v>
      </c>
      <c r="G89" s="142">
        <v>0.3676470588235281</v>
      </c>
      <c r="H89" s="143">
        <v>1</v>
      </c>
    </row>
    <row r="90" spans="1:8" ht="13.5">
      <c r="A90" s="139">
        <v>2</v>
      </c>
      <c r="B90" s="139">
        <v>361</v>
      </c>
      <c r="C90" s="139" t="s">
        <v>63</v>
      </c>
      <c r="D90" s="160">
        <v>47</v>
      </c>
      <c r="E90" s="140">
        <v>48</v>
      </c>
      <c r="F90" s="141">
        <v>0.38638010142477663</v>
      </c>
      <c r="G90" s="142">
        <v>2.127659574468077</v>
      </c>
      <c r="H90" s="143">
        <v>1</v>
      </c>
    </row>
    <row r="91" spans="1:8" ht="13.5">
      <c r="A91" s="139">
        <v>4</v>
      </c>
      <c r="B91" s="139">
        <v>211</v>
      </c>
      <c r="C91" s="139" t="s">
        <v>45</v>
      </c>
      <c r="D91" s="160">
        <v>737</v>
      </c>
      <c r="E91" s="140">
        <v>737</v>
      </c>
      <c r="F91" s="141">
        <v>5.932544473959591</v>
      </c>
      <c r="G91" s="142">
        <v>0</v>
      </c>
      <c r="H91" s="143">
        <v>0</v>
      </c>
    </row>
    <row r="92" spans="1:8" ht="13.5">
      <c r="A92" s="139">
        <v>1</v>
      </c>
      <c r="B92" s="139">
        <v>306</v>
      </c>
      <c r="C92" s="139" t="s">
        <v>58</v>
      </c>
      <c r="D92" s="160">
        <v>40</v>
      </c>
      <c r="E92" s="140">
        <v>40</v>
      </c>
      <c r="F92" s="141">
        <v>0.32198341785398055</v>
      </c>
      <c r="G92" s="142">
        <v>0</v>
      </c>
      <c r="H92" s="143">
        <v>0</v>
      </c>
    </row>
    <row r="93" spans="1:8" ht="13.5">
      <c r="A93" s="139">
        <v>1</v>
      </c>
      <c r="B93" s="139">
        <v>305</v>
      </c>
      <c r="C93" s="139" t="s">
        <v>57</v>
      </c>
      <c r="D93" s="160">
        <v>13</v>
      </c>
      <c r="E93" s="140">
        <v>13</v>
      </c>
      <c r="F93" s="141">
        <v>0.10464461080254366</v>
      </c>
      <c r="G93" s="142">
        <v>0</v>
      </c>
      <c r="H93" s="143">
        <v>0</v>
      </c>
    </row>
    <row r="94" spans="1:8" ht="13.5">
      <c r="A94" s="139">
        <v>1</v>
      </c>
      <c r="B94" s="139">
        <v>304</v>
      </c>
      <c r="C94" s="139" t="s">
        <v>56</v>
      </c>
      <c r="D94" s="160">
        <v>10</v>
      </c>
      <c r="E94" s="140">
        <v>10</v>
      </c>
      <c r="F94" s="141">
        <v>0.08049585446349514</v>
      </c>
      <c r="G94" s="142">
        <v>0</v>
      </c>
      <c r="H94" s="143">
        <v>0</v>
      </c>
    </row>
    <row r="95" spans="1:8" ht="13.5">
      <c r="A95" s="139">
        <v>2</v>
      </c>
      <c r="B95" s="139">
        <v>206</v>
      </c>
      <c r="C95" s="139" t="s">
        <v>40</v>
      </c>
      <c r="D95" s="160">
        <v>236</v>
      </c>
      <c r="E95" s="140">
        <v>235</v>
      </c>
      <c r="F95" s="141">
        <v>1.8916525798921355</v>
      </c>
      <c r="G95" s="142">
        <v>-0.4237288135593209</v>
      </c>
      <c r="H95" s="143">
        <v>-1</v>
      </c>
    </row>
    <row r="96" spans="1:8" ht="13.5">
      <c r="A96" s="139">
        <v>5</v>
      </c>
      <c r="B96" s="139">
        <v>221</v>
      </c>
      <c r="C96" s="139" t="s">
        <v>53</v>
      </c>
      <c r="D96" s="160">
        <v>205</v>
      </c>
      <c r="E96" s="140">
        <v>204</v>
      </c>
      <c r="F96" s="141">
        <v>1.6421154310553008</v>
      </c>
      <c r="G96" s="142">
        <v>-0.4878048780487809</v>
      </c>
      <c r="H96" s="143">
        <v>-1</v>
      </c>
    </row>
    <row r="97" spans="1:8" ht="13.5">
      <c r="A97" s="139">
        <v>2</v>
      </c>
      <c r="B97" s="139">
        <v>381</v>
      </c>
      <c r="C97" s="139" t="s">
        <v>64</v>
      </c>
      <c r="D97" s="160">
        <v>58</v>
      </c>
      <c r="E97" s="140">
        <v>57</v>
      </c>
      <c r="F97" s="141">
        <v>0.4588263704419222</v>
      </c>
      <c r="G97" s="142">
        <v>-1.7241379310344862</v>
      </c>
      <c r="H97" s="143">
        <v>-1</v>
      </c>
    </row>
    <row r="98" spans="1:8" ht="13.5">
      <c r="A98" s="139">
        <v>4</v>
      </c>
      <c r="B98" s="139">
        <v>209</v>
      </c>
      <c r="C98" s="139" t="s">
        <v>43</v>
      </c>
      <c r="D98" s="160">
        <v>380</v>
      </c>
      <c r="E98" s="140">
        <v>378</v>
      </c>
      <c r="F98" s="141">
        <v>3.042743298720116</v>
      </c>
      <c r="G98" s="142">
        <v>-0.5263157894736858</v>
      </c>
      <c r="H98" s="143">
        <v>-2</v>
      </c>
    </row>
    <row r="99" spans="1:8" ht="13.5">
      <c r="A99" s="139">
        <v>4</v>
      </c>
      <c r="B99" s="139">
        <v>424</v>
      </c>
      <c r="C99" s="139" t="s">
        <v>68</v>
      </c>
      <c r="D99" s="160">
        <v>167</v>
      </c>
      <c r="E99" s="140">
        <v>165</v>
      </c>
      <c r="F99" s="141">
        <v>1.3281815986476697</v>
      </c>
      <c r="G99" s="142">
        <v>-1.19760479041916</v>
      </c>
      <c r="H99" s="143">
        <v>-2</v>
      </c>
    </row>
    <row r="100" spans="1:8" ht="13.5">
      <c r="A100" s="139">
        <v>2</v>
      </c>
      <c r="B100" s="139">
        <v>220</v>
      </c>
      <c r="C100" s="139" t="s">
        <v>52</v>
      </c>
      <c r="D100" s="160">
        <v>138</v>
      </c>
      <c r="E100" s="140">
        <v>136</v>
      </c>
      <c r="F100" s="141">
        <v>1.0947436207035337</v>
      </c>
      <c r="G100" s="142">
        <v>-1.449275362318836</v>
      </c>
      <c r="H100" s="143">
        <v>-2</v>
      </c>
    </row>
    <row r="101" spans="1:8" ht="13.5">
      <c r="A101" s="139">
        <v>5</v>
      </c>
      <c r="B101" s="139">
        <v>503</v>
      </c>
      <c r="C101" s="139" t="s">
        <v>71</v>
      </c>
      <c r="D101" s="160">
        <v>87</v>
      </c>
      <c r="E101" s="140">
        <v>85</v>
      </c>
      <c r="F101" s="141">
        <v>0.6842147629397086</v>
      </c>
      <c r="G101" s="142">
        <v>-2.298850574712641</v>
      </c>
      <c r="H101" s="143">
        <v>-2</v>
      </c>
    </row>
    <row r="102" spans="1:8" ht="13.5">
      <c r="A102" s="139">
        <v>3</v>
      </c>
      <c r="B102" s="139">
        <v>383</v>
      </c>
      <c r="C102" s="139" t="s">
        <v>65</v>
      </c>
      <c r="D102" s="160">
        <v>51</v>
      </c>
      <c r="E102" s="140">
        <v>49</v>
      </c>
      <c r="F102" s="141">
        <v>0.3944296868711262</v>
      </c>
      <c r="G102" s="142">
        <v>-3.9215686274509776</v>
      </c>
      <c r="H102" s="143">
        <v>-2</v>
      </c>
    </row>
    <row r="103" spans="1:8" ht="13.5">
      <c r="A103" s="139">
        <v>1</v>
      </c>
      <c r="B103" s="139">
        <v>205</v>
      </c>
      <c r="C103" s="139" t="s">
        <v>39</v>
      </c>
      <c r="D103" s="160">
        <v>47</v>
      </c>
      <c r="E103" s="140">
        <v>45</v>
      </c>
      <c r="F103" s="141">
        <v>0.36223134508572813</v>
      </c>
      <c r="G103" s="142">
        <v>-4.255319148936165</v>
      </c>
      <c r="H103" s="143">
        <v>-2</v>
      </c>
    </row>
    <row r="104" spans="1:8" ht="13.5">
      <c r="A104" s="139">
        <v>4</v>
      </c>
      <c r="B104" s="139">
        <v>426</v>
      </c>
      <c r="C104" s="139" t="s">
        <v>69</v>
      </c>
      <c r="D104" s="160">
        <v>27</v>
      </c>
      <c r="E104" s="140">
        <v>25</v>
      </c>
      <c r="F104" s="141">
        <v>0.20123963615873783</v>
      </c>
      <c r="G104" s="142">
        <v>-7.4074074074074066</v>
      </c>
      <c r="H104" s="143">
        <v>-2</v>
      </c>
    </row>
    <row r="105" spans="1:8" ht="13.5">
      <c r="A105" s="139">
        <v>1</v>
      </c>
      <c r="B105" s="139">
        <v>301</v>
      </c>
      <c r="C105" s="139" t="s">
        <v>54</v>
      </c>
      <c r="D105" s="160">
        <v>10</v>
      </c>
      <c r="E105" s="140">
        <v>8</v>
      </c>
      <c r="F105" s="141">
        <v>0.0643966835707961</v>
      </c>
      <c r="G105" s="142">
        <v>-20</v>
      </c>
      <c r="H105" s="143">
        <v>-2</v>
      </c>
    </row>
    <row r="106" spans="1:8" ht="13.5">
      <c r="A106" s="139">
        <v>1</v>
      </c>
      <c r="B106" s="139">
        <v>222</v>
      </c>
      <c r="C106" s="139" t="s">
        <v>124</v>
      </c>
      <c r="D106" s="160">
        <v>93</v>
      </c>
      <c r="E106" s="140">
        <v>90</v>
      </c>
      <c r="F106" s="141">
        <v>0.7244626901714563</v>
      </c>
      <c r="G106" s="142">
        <v>-3.2258064516129004</v>
      </c>
      <c r="H106" s="143">
        <v>-3</v>
      </c>
    </row>
    <row r="107" spans="1:8" ht="13.5">
      <c r="A107" s="139">
        <v>4</v>
      </c>
      <c r="B107" s="139">
        <v>401</v>
      </c>
      <c r="C107" s="139" t="s">
        <v>66</v>
      </c>
      <c r="D107" s="160">
        <v>70</v>
      </c>
      <c r="E107" s="140">
        <v>67</v>
      </c>
      <c r="F107" s="141">
        <v>0.5393222249054174</v>
      </c>
      <c r="G107" s="142">
        <v>-4.285714285714281</v>
      </c>
      <c r="H107" s="143">
        <v>-3</v>
      </c>
    </row>
    <row r="108" spans="1:8" ht="13.5">
      <c r="A108" s="139">
        <v>2</v>
      </c>
      <c r="B108" s="139">
        <v>341</v>
      </c>
      <c r="C108" s="139" t="s">
        <v>60</v>
      </c>
      <c r="D108" s="160">
        <v>124</v>
      </c>
      <c r="E108" s="140">
        <v>120</v>
      </c>
      <c r="F108" s="141">
        <v>0.9659502535619415</v>
      </c>
      <c r="G108" s="142">
        <v>-3.2258064516129004</v>
      </c>
      <c r="H108" s="143">
        <v>-4</v>
      </c>
    </row>
    <row r="109" spans="1:8" ht="13.5">
      <c r="A109" s="139">
        <v>1</v>
      </c>
      <c r="B109" s="139">
        <v>208</v>
      </c>
      <c r="C109" s="139" t="s">
        <v>42</v>
      </c>
      <c r="D109" s="160">
        <v>79</v>
      </c>
      <c r="E109" s="140">
        <v>75</v>
      </c>
      <c r="F109" s="141">
        <v>0.6037189084762135</v>
      </c>
      <c r="G109" s="142">
        <v>-5.063291139240511</v>
      </c>
      <c r="H109" s="143">
        <v>-4</v>
      </c>
    </row>
    <row r="110" spans="1:8" ht="13.5">
      <c r="A110" s="139">
        <v>4</v>
      </c>
      <c r="B110" s="139">
        <v>429</v>
      </c>
      <c r="C110" s="139" t="s">
        <v>132</v>
      </c>
      <c r="D110" s="160">
        <v>29</v>
      </c>
      <c r="E110" s="140">
        <v>25</v>
      </c>
      <c r="F110" s="141">
        <v>0.20123963615873783</v>
      </c>
      <c r="G110" s="142">
        <v>-13.793103448275868</v>
      </c>
      <c r="H110" s="143">
        <v>-4</v>
      </c>
    </row>
    <row r="111" spans="1:8" ht="13.5">
      <c r="A111" s="139">
        <v>1</v>
      </c>
      <c r="B111" s="139">
        <v>219</v>
      </c>
      <c r="C111" s="139" t="s">
        <v>51</v>
      </c>
      <c r="D111" s="160">
        <v>23</v>
      </c>
      <c r="E111" s="140">
        <v>19</v>
      </c>
      <c r="F111" s="141">
        <v>0.15294212348064073</v>
      </c>
      <c r="G111" s="142">
        <v>-17.391304347826086</v>
      </c>
      <c r="H111" s="143">
        <v>-4</v>
      </c>
    </row>
    <row r="112" spans="1:8" ht="13.5">
      <c r="A112" s="139">
        <v>4</v>
      </c>
      <c r="B112" s="139">
        <v>213</v>
      </c>
      <c r="C112" s="139" t="s">
        <v>47</v>
      </c>
      <c r="D112" s="160">
        <v>441</v>
      </c>
      <c r="E112" s="140">
        <v>433</v>
      </c>
      <c r="F112" s="141">
        <v>3.4854704982693394</v>
      </c>
      <c r="G112" s="142">
        <v>-1.814058956916098</v>
      </c>
      <c r="H112" s="143">
        <v>-8</v>
      </c>
    </row>
    <row r="113" spans="1:8" ht="13.5">
      <c r="A113" s="139">
        <v>2</v>
      </c>
      <c r="B113" s="139">
        <v>342</v>
      </c>
      <c r="C113" s="139" t="s">
        <v>61</v>
      </c>
      <c r="D113" s="160">
        <v>141</v>
      </c>
      <c r="E113" s="140">
        <v>133</v>
      </c>
      <c r="F113" s="141">
        <v>1.0705948643644851</v>
      </c>
      <c r="G113" s="142">
        <v>-5.6737588652482245</v>
      </c>
      <c r="H113" s="143">
        <v>-8</v>
      </c>
    </row>
    <row r="114" spans="1:8" ht="13.5">
      <c r="A114" s="139">
        <v>4</v>
      </c>
      <c r="B114" s="139">
        <v>224</v>
      </c>
      <c r="C114" s="139" t="s">
        <v>126</v>
      </c>
      <c r="D114" s="160">
        <v>198</v>
      </c>
      <c r="E114" s="140">
        <v>188</v>
      </c>
      <c r="F114" s="141">
        <v>1.5133220639137084</v>
      </c>
      <c r="G114" s="142">
        <v>-5.05050505050505</v>
      </c>
      <c r="H114" s="143">
        <v>-10</v>
      </c>
    </row>
    <row r="115" spans="1:8" ht="13.5">
      <c r="A115" s="139">
        <v>1</v>
      </c>
      <c r="B115" s="139">
        <v>225</v>
      </c>
      <c r="C115" s="139" t="s">
        <v>127</v>
      </c>
      <c r="D115" s="160">
        <v>138</v>
      </c>
      <c r="E115" s="140">
        <v>126</v>
      </c>
      <c r="F115" s="141">
        <v>1.0142477662400387</v>
      </c>
      <c r="G115" s="142">
        <v>-8.695652173913048</v>
      </c>
      <c r="H115" s="143">
        <v>-12</v>
      </c>
    </row>
    <row r="116" spans="1:8" ht="13.5">
      <c r="A116" s="139">
        <v>4</v>
      </c>
      <c r="B116" s="139">
        <v>214</v>
      </c>
      <c r="C116" s="139" t="s">
        <v>48</v>
      </c>
      <c r="D116" s="160">
        <v>379</v>
      </c>
      <c r="E116" s="140">
        <v>366</v>
      </c>
      <c r="F116" s="141">
        <v>2.9461482733639217</v>
      </c>
      <c r="G116" s="142">
        <v>-3.430079155672827</v>
      </c>
      <c r="H116" s="143">
        <v>-13</v>
      </c>
    </row>
    <row r="117" spans="1:8" ht="13.5">
      <c r="A117" s="139">
        <v>3</v>
      </c>
      <c r="B117" s="139">
        <v>100</v>
      </c>
      <c r="C117" s="139" t="s">
        <v>36</v>
      </c>
      <c r="D117" s="160">
        <v>1846</v>
      </c>
      <c r="E117" s="140">
        <v>1771</v>
      </c>
      <c r="F117" s="141">
        <v>14.255815825484989</v>
      </c>
      <c r="G117" s="142">
        <v>-4.062838569880823</v>
      </c>
      <c r="H117" s="143">
        <v>-75</v>
      </c>
    </row>
    <row r="120" spans="1:8" ht="13.5">
      <c r="A120" s="33">
        <v>4</v>
      </c>
      <c r="B120" s="33">
        <v>424</v>
      </c>
      <c r="C120" s="33" t="s">
        <v>68</v>
      </c>
      <c r="D120" s="33">
        <v>167</v>
      </c>
      <c r="E120" s="49">
        <v>165</v>
      </c>
      <c r="F120" s="56">
        <v>1.3281815986476697</v>
      </c>
      <c r="G120" s="78">
        <v>-1.19760479041916</v>
      </c>
      <c r="H120" s="80">
        <v>-2</v>
      </c>
    </row>
    <row r="121" spans="1:8" ht="13.5">
      <c r="A121" s="33">
        <v>4</v>
      </c>
      <c r="B121" s="33">
        <v>402</v>
      </c>
      <c r="C121" s="33" t="s">
        <v>67</v>
      </c>
      <c r="D121" s="33">
        <v>146</v>
      </c>
      <c r="E121" s="49">
        <v>155</v>
      </c>
      <c r="F121" s="56">
        <v>1.2476857441841744</v>
      </c>
      <c r="G121" s="78">
        <v>6.164383561643838</v>
      </c>
      <c r="H121" s="80">
        <v>9</v>
      </c>
    </row>
    <row r="122" spans="1:8" ht="13.5">
      <c r="A122" s="33">
        <v>2</v>
      </c>
      <c r="B122" s="33">
        <v>342</v>
      </c>
      <c r="C122" s="33" t="s">
        <v>61</v>
      </c>
      <c r="D122" s="33">
        <v>141</v>
      </c>
      <c r="E122" s="49">
        <v>133</v>
      </c>
      <c r="F122" s="56">
        <v>1.0705948643644851</v>
      </c>
      <c r="G122" s="78">
        <v>-5.6737588652482245</v>
      </c>
      <c r="H122" s="80">
        <v>-8</v>
      </c>
    </row>
    <row r="123" spans="1:8" ht="13.5">
      <c r="A123" s="33">
        <v>2</v>
      </c>
      <c r="B123" s="33">
        <v>341</v>
      </c>
      <c r="C123" s="33" t="s">
        <v>60</v>
      </c>
      <c r="D123" s="33">
        <v>124</v>
      </c>
      <c r="E123" s="49">
        <v>120</v>
      </c>
      <c r="F123" s="56">
        <v>0.9659502535619415</v>
      </c>
      <c r="G123" s="78">
        <v>-3.2258064516129004</v>
      </c>
      <c r="H123" s="80">
        <v>-4</v>
      </c>
    </row>
    <row r="124" spans="1:8" ht="13.5">
      <c r="A124" s="33">
        <v>4</v>
      </c>
      <c r="B124" s="33">
        <v>461</v>
      </c>
      <c r="C124" s="33" t="s">
        <v>70</v>
      </c>
      <c r="D124" s="33">
        <v>101</v>
      </c>
      <c r="E124" s="49">
        <v>103</v>
      </c>
      <c r="F124" s="56">
        <v>0.8291073009739999</v>
      </c>
      <c r="G124" s="78">
        <v>1.980198019801982</v>
      </c>
      <c r="H124" s="80">
        <v>2</v>
      </c>
    </row>
    <row r="125" spans="1:8" ht="13.5">
      <c r="A125" s="33">
        <v>2</v>
      </c>
      <c r="B125" s="33">
        <v>325</v>
      </c>
      <c r="C125" s="33" t="s">
        <v>59</v>
      </c>
      <c r="D125" s="33">
        <v>82</v>
      </c>
      <c r="E125" s="49">
        <v>88</v>
      </c>
      <c r="F125" s="56">
        <v>0.7083635192787571</v>
      </c>
      <c r="G125" s="78">
        <v>7.317073170731714</v>
      </c>
      <c r="H125" s="80">
        <v>6</v>
      </c>
    </row>
    <row r="126" spans="1:8" ht="13.5">
      <c r="A126" s="33">
        <v>5</v>
      </c>
      <c r="B126" s="33">
        <v>503</v>
      </c>
      <c r="C126" s="33" t="s">
        <v>71</v>
      </c>
      <c r="D126" s="33">
        <v>87</v>
      </c>
      <c r="E126" s="49">
        <v>85</v>
      </c>
      <c r="F126" s="56">
        <v>0.6842147629397086</v>
      </c>
      <c r="G126" s="78">
        <v>-2.298850574712641</v>
      </c>
      <c r="H126" s="80">
        <v>-2</v>
      </c>
    </row>
    <row r="127" spans="1:8" ht="13.5">
      <c r="A127" s="33">
        <v>4</v>
      </c>
      <c r="B127" s="33">
        <v>401</v>
      </c>
      <c r="C127" s="33" t="s">
        <v>66</v>
      </c>
      <c r="D127" s="33">
        <v>70</v>
      </c>
      <c r="E127" s="49">
        <v>67</v>
      </c>
      <c r="F127" s="56">
        <v>0.5393222249054174</v>
      </c>
      <c r="G127" s="78">
        <v>-4.285714285714281</v>
      </c>
      <c r="H127" s="80">
        <v>-3</v>
      </c>
    </row>
    <row r="128" spans="1:8" ht="13.5">
      <c r="A128" s="33">
        <v>2</v>
      </c>
      <c r="B128" s="33">
        <v>344</v>
      </c>
      <c r="C128" s="33" t="s">
        <v>62</v>
      </c>
      <c r="D128" s="33">
        <v>59</v>
      </c>
      <c r="E128" s="49">
        <v>63</v>
      </c>
      <c r="F128" s="56">
        <v>0.5071238831200193</v>
      </c>
      <c r="G128" s="78">
        <v>6.779661016949157</v>
      </c>
      <c r="H128" s="80">
        <v>4</v>
      </c>
    </row>
    <row r="129" spans="1:8" ht="13.5">
      <c r="A129" s="33">
        <v>2</v>
      </c>
      <c r="B129" s="33">
        <v>381</v>
      </c>
      <c r="C129" s="33" t="s">
        <v>64</v>
      </c>
      <c r="D129" s="33">
        <v>58</v>
      </c>
      <c r="E129" s="49">
        <v>57</v>
      </c>
      <c r="F129" s="56">
        <v>0.4588263704419222</v>
      </c>
      <c r="G129" s="78">
        <v>-1.7241379310344862</v>
      </c>
      <c r="H129" s="80">
        <v>-1</v>
      </c>
    </row>
    <row r="130" spans="1:8" ht="13.5">
      <c r="A130" s="33">
        <v>3</v>
      </c>
      <c r="B130" s="33">
        <v>383</v>
      </c>
      <c r="C130" s="33" t="s">
        <v>65</v>
      </c>
      <c r="D130" s="33">
        <v>51</v>
      </c>
      <c r="E130" s="49">
        <v>49</v>
      </c>
      <c r="F130" s="56">
        <v>0.3944296868711262</v>
      </c>
      <c r="G130" s="78">
        <v>-3.9215686274509776</v>
      </c>
      <c r="H130" s="80">
        <v>-2</v>
      </c>
    </row>
    <row r="131" spans="1:8" ht="13.5">
      <c r="A131" s="33">
        <v>2</v>
      </c>
      <c r="B131" s="33">
        <v>361</v>
      </c>
      <c r="C131" s="33" t="s">
        <v>63</v>
      </c>
      <c r="D131" s="33">
        <v>47</v>
      </c>
      <c r="E131" s="49">
        <v>48</v>
      </c>
      <c r="F131" s="56">
        <v>0.38638010142477663</v>
      </c>
      <c r="G131" s="78">
        <v>2.127659574468077</v>
      </c>
      <c r="H131" s="80">
        <v>1</v>
      </c>
    </row>
    <row r="132" spans="1:8" ht="13.5">
      <c r="A132" s="33">
        <v>1</v>
      </c>
      <c r="B132" s="33">
        <v>306</v>
      </c>
      <c r="C132" s="33" t="s">
        <v>58</v>
      </c>
      <c r="D132" s="33">
        <v>40</v>
      </c>
      <c r="E132" s="49">
        <v>40</v>
      </c>
      <c r="F132" s="56">
        <v>0.32198341785398055</v>
      </c>
      <c r="G132" s="78">
        <v>0</v>
      </c>
      <c r="H132" s="80">
        <v>0</v>
      </c>
    </row>
    <row r="133" spans="1:8" ht="13.5">
      <c r="A133" s="33">
        <v>4</v>
      </c>
      <c r="B133" s="33">
        <v>426</v>
      </c>
      <c r="C133" s="33" t="s">
        <v>69</v>
      </c>
      <c r="D133" s="33">
        <v>27</v>
      </c>
      <c r="E133" s="49">
        <v>25</v>
      </c>
      <c r="F133" s="56">
        <v>0.20123963615873783</v>
      </c>
      <c r="G133" s="78">
        <v>-7.4074074074074066</v>
      </c>
      <c r="H133" s="80">
        <v>-2</v>
      </c>
    </row>
    <row r="134" spans="1:8" ht="13.5">
      <c r="A134" s="33">
        <v>4</v>
      </c>
      <c r="B134" s="33">
        <v>429</v>
      </c>
      <c r="C134" s="33" t="s">
        <v>132</v>
      </c>
      <c r="D134" s="33">
        <v>29</v>
      </c>
      <c r="E134" s="49">
        <v>25</v>
      </c>
      <c r="F134" s="56">
        <v>0.20123963615873783</v>
      </c>
      <c r="G134" s="78">
        <v>-13.793103448275868</v>
      </c>
      <c r="H134" s="80">
        <v>-4</v>
      </c>
    </row>
    <row r="135" spans="1:8" ht="13.5">
      <c r="A135" s="33">
        <v>1</v>
      </c>
      <c r="B135" s="33">
        <v>302</v>
      </c>
      <c r="C135" s="33" t="s">
        <v>55</v>
      </c>
      <c r="D135" s="33">
        <v>12</v>
      </c>
      <c r="E135" s="49">
        <v>14</v>
      </c>
      <c r="F135" s="56">
        <v>0.1126941962488932</v>
      </c>
      <c r="G135" s="78">
        <v>16.666666666666675</v>
      </c>
      <c r="H135" s="80">
        <v>2</v>
      </c>
    </row>
    <row r="136" spans="1:8" ht="13.5">
      <c r="A136" s="33">
        <v>1</v>
      </c>
      <c r="B136" s="33">
        <v>305</v>
      </c>
      <c r="C136" s="33" t="s">
        <v>57</v>
      </c>
      <c r="D136" s="33">
        <v>13</v>
      </c>
      <c r="E136" s="49">
        <v>13</v>
      </c>
      <c r="F136" s="56">
        <v>0.10464461080254366</v>
      </c>
      <c r="G136" s="78">
        <v>0</v>
      </c>
      <c r="H136" s="80">
        <v>0</v>
      </c>
    </row>
    <row r="137" spans="1:8" ht="13.5">
      <c r="A137" s="33">
        <v>1</v>
      </c>
      <c r="B137" s="33">
        <v>304</v>
      </c>
      <c r="C137" s="33" t="s">
        <v>56</v>
      </c>
      <c r="D137" s="33">
        <v>10</v>
      </c>
      <c r="E137" s="49">
        <v>10</v>
      </c>
      <c r="F137" s="56">
        <v>0.08049585446349514</v>
      </c>
      <c r="G137" s="78">
        <v>0</v>
      </c>
      <c r="H137" s="80">
        <v>0</v>
      </c>
    </row>
    <row r="138" spans="1:8" ht="13.5">
      <c r="A138" s="33">
        <v>1</v>
      </c>
      <c r="B138" s="33">
        <v>301</v>
      </c>
      <c r="C138" s="33" t="s">
        <v>54</v>
      </c>
      <c r="D138" s="33">
        <v>10</v>
      </c>
      <c r="E138" s="49">
        <v>8</v>
      </c>
      <c r="F138" s="56">
        <v>0.0643966835707961</v>
      </c>
      <c r="G138" s="78">
        <v>-20</v>
      </c>
      <c r="H138" s="80">
        <v>-2</v>
      </c>
    </row>
  </sheetData>
  <sheetProtection/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S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33" customWidth="1"/>
    <col min="2" max="2" width="8.50390625" style="33" customWidth="1"/>
    <col min="3" max="3" width="12.50390625" style="33" bestFit="1" customWidth="1"/>
    <col min="4" max="4" width="9.00390625" style="46" customWidth="1"/>
    <col min="5" max="5" width="9.75390625" style="46" customWidth="1"/>
    <col min="6" max="6" width="10.375" style="56" customWidth="1"/>
    <col min="7" max="7" width="10.625" style="78" customWidth="1"/>
    <col min="8" max="8" width="9.625" style="80" customWidth="1"/>
    <col min="9" max="16384" width="9.00390625" style="33" customWidth="1"/>
  </cols>
  <sheetData>
    <row r="1" ht="13.5">
      <c r="A1" s="33" t="s">
        <v>81</v>
      </c>
    </row>
    <row r="3" ht="13.5">
      <c r="B3" s="33" t="s">
        <v>82</v>
      </c>
    </row>
    <row r="4" ht="13.5">
      <c r="D4" s="46" t="s">
        <v>2</v>
      </c>
    </row>
    <row r="6" spans="4:8" ht="13.5">
      <c r="D6" s="45" t="s">
        <v>150</v>
      </c>
      <c r="E6" s="50" t="s">
        <v>172</v>
      </c>
      <c r="F6" s="56" t="s">
        <v>11</v>
      </c>
      <c r="G6" s="78" t="s">
        <v>9</v>
      </c>
      <c r="H6" s="80" t="s">
        <v>119</v>
      </c>
    </row>
    <row r="7" spans="4:7" ht="13.5">
      <c r="D7" s="33" t="s">
        <v>80</v>
      </c>
      <c r="E7" s="49" t="s">
        <v>80</v>
      </c>
      <c r="F7" s="56" t="s">
        <v>32</v>
      </c>
      <c r="G7" s="78" t="s">
        <v>32</v>
      </c>
    </row>
    <row r="8" spans="3:8" ht="13.5">
      <c r="C8" s="33" t="s">
        <v>72</v>
      </c>
      <c r="D8" s="47">
        <f>D10+D11</f>
        <v>446948</v>
      </c>
      <c r="E8" s="47">
        <f>E10+E11</f>
        <v>456339</v>
      </c>
      <c r="F8" s="56">
        <v>100</v>
      </c>
      <c r="G8" s="78">
        <f>(E8/D8-1)*100</f>
        <v>2.1011392824221264</v>
      </c>
      <c r="H8" s="80">
        <f>E8-D8</f>
        <v>9391</v>
      </c>
    </row>
    <row r="9" spans="4:5" ht="13.5">
      <c r="D9" s="33"/>
      <c r="E9" s="33"/>
    </row>
    <row r="10" spans="3:8" ht="13.5">
      <c r="C10" s="33" t="s">
        <v>73</v>
      </c>
      <c r="D10" s="47">
        <f>D13+D17+SUM(D25:D45)</f>
        <v>402581</v>
      </c>
      <c r="E10" s="47">
        <f>E13+E17+SUM(E25:E45)</f>
        <v>409997</v>
      </c>
      <c r="F10" s="56">
        <f>E10/E8*100</f>
        <v>89.84483026872566</v>
      </c>
      <c r="G10" s="78">
        <f>(E10/D10-1)*100</f>
        <v>1.84211376095742</v>
      </c>
      <c r="H10" s="80">
        <f>E10-D10</f>
        <v>7416</v>
      </c>
    </row>
    <row r="11" spans="3:19" ht="13.5">
      <c r="C11" s="33" t="s">
        <v>74</v>
      </c>
      <c r="D11" s="152">
        <f>SUM(D46:D64)</f>
        <v>44367</v>
      </c>
      <c r="E11" s="152">
        <f>SUM(E46:E64)</f>
        <v>46342</v>
      </c>
      <c r="F11" s="56">
        <f>E11/E8*100</f>
        <v>10.155169731274338</v>
      </c>
      <c r="G11" s="78">
        <f>(E11/D11-1)*100</f>
        <v>4.451506750512779</v>
      </c>
      <c r="H11" s="80">
        <f>E11-D11</f>
        <v>1975</v>
      </c>
      <c r="J11" s="89"/>
      <c r="K11" s="90"/>
      <c r="L11" s="90" t="s">
        <v>154</v>
      </c>
      <c r="M11" s="91"/>
      <c r="N11" s="92"/>
      <c r="O11" s="93"/>
      <c r="P11" s="90"/>
      <c r="Q11" s="90" t="s">
        <v>173</v>
      </c>
      <c r="R11" s="91"/>
      <c r="S11" s="92"/>
    </row>
    <row r="12" spans="4:19" ht="13.5">
      <c r="D12" s="33"/>
      <c r="E12" s="49"/>
      <c r="J12" s="86" t="s">
        <v>140</v>
      </c>
      <c r="K12" s="86" t="s">
        <v>114</v>
      </c>
      <c r="L12" s="86" t="s">
        <v>115</v>
      </c>
      <c r="M12" s="86" t="s">
        <v>141</v>
      </c>
      <c r="N12" s="86" t="s">
        <v>116</v>
      </c>
      <c r="O12" s="86" t="s">
        <v>140</v>
      </c>
      <c r="P12" s="86" t="s">
        <v>114</v>
      </c>
      <c r="Q12" s="86" t="s">
        <v>115</v>
      </c>
      <c r="R12" s="86" t="s">
        <v>141</v>
      </c>
      <c r="S12" s="86" t="s">
        <v>116</v>
      </c>
    </row>
    <row r="13" spans="1:19" ht="13.5">
      <c r="A13" s="33">
        <v>3</v>
      </c>
      <c r="B13" s="82">
        <v>100</v>
      </c>
      <c r="C13" s="82" t="s">
        <v>36</v>
      </c>
      <c r="D13" s="135">
        <v>48729</v>
      </c>
      <c r="E13" s="135">
        <v>48283</v>
      </c>
      <c r="F13" s="83">
        <f>E13/E$8*100</f>
        <v>10.580511418046672</v>
      </c>
      <c r="G13" s="84">
        <f aca="true" t="shared" si="0" ref="G13:G38">(E13/D13-1)*100</f>
        <v>-0.9152660633298448</v>
      </c>
      <c r="H13" s="85">
        <f aca="true" t="shared" si="1" ref="H13:H71">E13-D13</f>
        <v>-446</v>
      </c>
      <c r="J13" s="137">
        <f>IF($A13=1,D13,"")</f>
      </c>
      <c r="K13" s="137">
        <f>IF($A13=2,$D13,"")</f>
      </c>
      <c r="L13" s="137">
        <f>IF($A13=3,$D13,"")</f>
        <v>48729</v>
      </c>
      <c r="M13" s="137">
        <f>IF($A13=4,$D13,"")</f>
      </c>
      <c r="N13" s="137">
        <f>IF($A13=5,$D13,"")</f>
      </c>
      <c r="O13" s="137">
        <f>IF($A13=1,E13,"")</f>
      </c>
      <c r="P13" s="137">
        <f>IF($A13=2,E13,"")</f>
      </c>
      <c r="Q13" s="137">
        <f>IF($A13=3,E13,"")</f>
        <v>48283</v>
      </c>
      <c r="R13" s="137">
        <f>IF($A13=4,E13,"")</f>
      </c>
      <c r="S13" s="137">
        <f>IF($A13=5,E13,"")</f>
      </c>
    </row>
    <row r="14" spans="1:19" ht="13.5">
      <c r="A14" s="33">
        <v>3</v>
      </c>
      <c r="B14" s="82">
        <v>101</v>
      </c>
      <c r="C14" s="86" t="s">
        <v>129</v>
      </c>
      <c r="D14" s="136">
        <v>7363</v>
      </c>
      <c r="E14" s="135">
        <v>7094</v>
      </c>
      <c r="F14" s="83">
        <f>E14/E$8*100</f>
        <v>1.5545460721086737</v>
      </c>
      <c r="G14" s="84">
        <f t="shared" si="0"/>
        <v>-3.6534021458644594</v>
      </c>
      <c r="H14" s="85">
        <f t="shared" si="1"/>
        <v>-269</v>
      </c>
      <c r="J14" s="137">
        <f aca="true" t="shared" si="2" ref="J14:J64">IF($A14=1,D14,"")</f>
      </c>
      <c r="K14" s="137">
        <f aca="true" t="shared" si="3" ref="K14:K64">IF($A14=2,$D14,"")</f>
      </c>
      <c r="L14" s="137">
        <f aca="true" t="shared" si="4" ref="L14:L64">IF($A14=3,$D14,"")</f>
        <v>7363</v>
      </c>
      <c r="M14" s="137">
        <f aca="true" t="shared" si="5" ref="M14:M64">IF($A14=4,$D14,"")</f>
      </c>
      <c r="N14" s="137">
        <f aca="true" t="shared" si="6" ref="N14:N64">IF($A14=5,$D14,"")</f>
      </c>
      <c r="O14" s="137">
        <f aca="true" t="shared" si="7" ref="O14:O64">IF($A14=1,E14,"")</f>
      </c>
      <c r="P14" s="137">
        <f aca="true" t="shared" si="8" ref="P14:P64">IF($A14=2,E14,"")</f>
      </c>
      <c r="Q14" s="137">
        <f aca="true" t="shared" si="9" ref="Q14:Q64">IF($A14=3,E14,"")</f>
        <v>7094</v>
      </c>
      <c r="R14" s="137">
        <f aca="true" t="shared" si="10" ref="R14:R64">IF($A14=4,E14,"")</f>
      </c>
      <c r="S14" s="137">
        <f aca="true" t="shared" si="11" ref="S14:S64">IF($A14=5,E14,"")</f>
      </c>
    </row>
    <row r="15" spans="1:19" ht="13.5">
      <c r="A15" s="33">
        <v>3</v>
      </c>
      <c r="B15" s="82">
        <v>102</v>
      </c>
      <c r="C15" s="86" t="s">
        <v>130</v>
      </c>
      <c r="D15" s="136">
        <v>15102</v>
      </c>
      <c r="E15" s="135">
        <v>14937</v>
      </c>
      <c r="F15" s="83">
        <f>E15/E$8*100</f>
        <v>3.2732245107255786</v>
      </c>
      <c r="G15" s="84">
        <f t="shared" si="0"/>
        <v>-1.0925705204608671</v>
      </c>
      <c r="H15" s="85">
        <f t="shared" si="1"/>
        <v>-165</v>
      </c>
      <c r="J15" s="137">
        <f t="shared" si="2"/>
      </c>
      <c r="K15" s="137">
        <f t="shared" si="3"/>
      </c>
      <c r="L15" s="137">
        <f t="shared" si="4"/>
        <v>15102</v>
      </c>
      <c r="M15" s="137">
        <f t="shared" si="5"/>
      </c>
      <c r="N15" s="137">
        <f t="shared" si="6"/>
      </c>
      <c r="O15" s="137">
        <f t="shared" si="7"/>
      </c>
      <c r="P15" s="137">
        <f t="shared" si="8"/>
      </c>
      <c r="Q15" s="137">
        <f t="shared" si="9"/>
        <v>14937</v>
      </c>
      <c r="R15" s="137">
        <f t="shared" si="10"/>
      </c>
      <c r="S15" s="137">
        <f t="shared" si="11"/>
      </c>
    </row>
    <row r="16" spans="1:19" ht="13.5">
      <c r="A16" s="33">
        <v>3</v>
      </c>
      <c r="B16" s="82">
        <v>103</v>
      </c>
      <c r="C16" s="86" t="s">
        <v>131</v>
      </c>
      <c r="D16" s="136">
        <v>26264</v>
      </c>
      <c r="E16" s="135">
        <v>26252</v>
      </c>
      <c r="F16" s="83">
        <f>E16/E$8*100</f>
        <v>5.7527408352124185</v>
      </c>
      <c r="G16" s="84">
        <f t="shared" si="0"/>
        <v>-0.045689917758151566</v>
      </c>
      <c r="H16" s="85">
        <f t="shared" si="1"/>
        <v>-12</v>
      </c>
      <c r="J16" s="137">
        <f t="shared" si="2"/>
      </c>
      <c r="K16" s="137">
        <f t="shared" si="3"/>
      </c>
      <c r="L16" s="137">
        <f t="shared" si="4"/>
        <v>26264</v>
      </c>
      <c r="M16" s="137">
        <f t="shared" si="5"/>
      </c>
      <c r="N16" s="137">
        <f t="shared" si="6"/>
      </c>
      <c r="O16" s="137">
        <f t="shared" si="7"/>
      </c>
      <c r="P16" s="137">
        <f t="shared" si="8"/>
      </c>
      <c r="Q16" s="137">
        <f t="shared" si="9"/>
        <v>26252</v>
      </c>
      <c r="R16" s="137">
        <f t="shared" si="10"/>
      </c>
      <c r="S16" s="137">
        <f t="shared" si="11"/>
      </c>
    </row>
    <row r="17" spans="1:19" ht="13.5">
      <c r="A17" s="33">
        <v>5</v>
      </c>
      <c r="B17" s="82">
        <v>202</v>
      </c>
      <c r="C17" s="82" t="s">
        <v>37</v>
      </c>
      <c r="D17" s="135">
        <v>92056</v>
      </c>
      <c r="E17" s="135">
        <v>91607</v>
      </c>
      <c r="F17" s="83">
        <f>E17/E$8*100</f>
        <v>20.074330705900657</v>
      </c>
      <c r="G17" s="84">
        <f t="shared" si="0"/>
        <v>-0.487746589032767</v>
      </c>
      <c r="H17" s="85">
        <f t="shared" si="1"/>
        <v>-449</v>
      </c>
      <c r="J17" s="137">
        <f t="shared" si="2"/>
      </c>
      <c r="K17" s="137">
        <f t="shared" si="3"/>
      </c>
      <c r="L17" s="137">
        <f t="shared" si="4"/>
      </c>
      <c r="M17" s="137">
        <f t="shared" si="5"/>
      </c>
      <c r="N17" s="137">
        <f t="shared" si="6"/>
        <v>92056</v>
      </c>
      <c r="O17" s="137">
        <f t="shared" si="7"/>
      </c>
      <c r="P17" s="137">
        <f t="shared" si="8"/>
      </c>
      <c r="Q17" s="137">
        <f t="shared" si="9"/>
      </c>
      <c r="R17" s="137">
        <f t="shared" si="10"/>
      </c>
      <c r="S17" s="137">
        <f t="shared" si="11"/>
        <v>91607</v>
      </c>
    </row>
    <row r="18" spans="1:19" ht="13.5">
      <c r="A18" s="33">
        <v>5</v>
      </c>
      <c r="B18" s="82">
        <v>131</v>
      </c>
      <c r="C18" s="82" t="s">
        <v>164</v>
      </c>
      <c r="D18" s="135"/>
      <c r="E18" s="135">
        <v>19165</v>
      </c>
      <c r="F18" s="83">
        <f aca="true" t="shared" si="12" ref="F18:F24">E18/E$8*100</f>
        <v>4.1997287104542895</v>
      </c>
      <c r="G18" s="155"/>
      <c r="H18" s="85"/>
      <c r="J18" s="137">
        <f aca="true" t="shared" si="13" ref="J18:J24">IF($A18=1,D18,"")</f>
      </c>
      <c r="K18" s="137">
        <f t="shared" si="3"/>
      </c>
      <c r="L18" s="137">
        <f t="shared" si="4"/>
      </c>
      <c r="M18" s="137">
        <f t="shared" si="5"/>
      </c>
      <c r="N18" s="137">
        <f t="shared" si="6"/>
        <v>0</v>
      </c>
      <c r="O18" s="137">
        <f aca="true" t="shared" si="14" ref="O18:O24">IF($A18=1,E18,"")</f>
      </c>
      <c r="P18" s="137">
        <f aca="true" t="shared" si="15" ref="P18:P24">IF($A18=2,E18,"")</f>
      </c>
      <c r="Q18" s="137">
        <f aca="true" t="shared" si="16" ref="Q18:Q24">IF($A18=3,E18,"")</f>
      </c>
      <c r="R18" s="137">
        <f aca="true" t="shared" si="17" ref="R18:R24">IF($A18=4,E18,"")</f>
      </c>
      <c r="S18" s="137">
        <f aca="true" t="shared" si="18" ref="S18:S24">IF($A18=5,E18,"")</f>
        <v>19165</v>
      </c>
    </row>
    <row r="19" spans="1:19" ht="13.5">
      <c r="A19" s="33">
        <v>5</v>
      </c>
      <c r="B19" s="82">
        <v>132</v>
      </c>
      <c r="C19" s="82" t="s">
        <v>165</v>
      </c>
      <c r="D19" s="135"/>
      <c r="E19" s="135">
        <v>14399</v>
      </c>
      <c r="F19" s="83">
        <f t="shared" si="12"/>
        <v>3.155329700069466</v>
      </c>
      <c r="G19" s="84"/>
      <c r="H19" s="85"/>
      <c r="J19" s="137">
        <f t="shared" si="13"/>
      </c>
      <c r="K19" s="137">
        <f t="shared" si="3"/>
      </c>
      <c r="L19" s="137">
        <f t="shared" si="4"/>
      </c>
      <c r="M19" s="137">
        <f t="shared" si="5"/>
      </c>
      <c r="N19" s="137">
        <f t="shared" si="6"/>
        <v>0</v>
      </c>
      <c r="O19" s="137">
        <f t="shared" si="14"/>
      </c>
      <c r="P19" s="137">
        <f t="shared" si="15"/>
      </c>
      <c r="Q19" s="137">
        <f t="shared" si="16"/>
      </c>
      <c r="R19" s="137">
        <f t="shared" si="17"/>
      </c>
      <c r="S19" s="137">
        <f t="shared" si="18"/>
        <v>14399</v>
      </c>
    </row>
    <row r="20" spans="1:19" ht="13.5">
      <c r="A20" s="33">
        <v>5</v>
      </c>
      <c r="B20" s="82">
        <v>133</v>
      </c>
      <c r="C20" s="82" t="s">
        <v>166</v>
      </c>
      <c r="D20" s="135"/>
      <c r="E20" s="135">
        <v>9004</v>
      </c>
      <c r="F20" s="83">
        <f t="shared" si="12"/>
        <v>1.9730945634714545</v>
      </c>
      <c r="G20" s="84"/>
      <c r="H20" s="85"/>
      <c r="J20" s="137">
        <f t="shared" si="13"/>
      </c>
      <c r="K20" s="137">
        <f t="shared" si="3"/>
      </c>
      <c r="L20" s="137">
        <f t="shared" si="4"/>
      </c>
      <c r="M20" s="137">
        <f t="shared" si="5"/>
      </c>
      <c r="N20" s="137">
        <f t="shared" si="6"/>
        <v>0</v>
      </c>
      <c r="O20" s="137">
        <f t="shared" si="14"/>
      </c>
      <c r="P20" s="137">
        <f t="shared" si="15"/>
      </c>
      <c r="Q20" s="137">
        <f t="shared" si="16"/>
      </c>
      <c r="R20" s="137">
        <f t="shared" si="17"/>
      </c>
      <c r="S20" s="137">
        <f t="shared" si="18"/>
        <v>9004</v>
      </c>
    </row>
    <row r="21" spans="1:19" ht="13.5">
      <c r="A21" s="33">
        <v>5</v>
      </c>
      <c r="B21" s="82">
        <v>134</v>
      </c>
      <c r="C21" s="82" t="s">
        <v>167</v>
      </c>
      <c r="D21" s="135"/>
      <c r="E21" s="135">
        <v>18783</v>
      </c>
      <c r="F21" s="83">
        <f t="shared" si="12"/>
        <v>4.1160190121817335</v>
      </c>
      <c r="G21" s="84"/>
      <c r="H21" s="85"/>
      <c r="J21" s="137">
        <f t="shared" si="13"/>
      </c>
      <c r="K21" s="137">
        <f t="shared" si="3"/>
      </c>
      <c r="L21" s="137">
        <f t="shared" si="4"/>
      </c>
      <c r="M21" s="137">
        <f t="shared" si="5"/>
      </c>
      <c r="N21" s="137">
        <f t="shared" si="6"/>
        <v>0</v>
      </c>
      <c r="O21" s="137">
        <f t="shared" si="14"/>
      </c>
      <c r="P21" s="137">
        <f t="shared" si="15"/>
      </c>
      <c r="Q21" s="137">
        <f t="shared" si="16"/>
      </c>
      <c r="R21" s="137">
        <f t="shared" si="17"/>
      </c>
      <c r="S21" s="137">
        <f t="shared" si="18"/>
        <v>18783</v>
      </c>
    </row>
    <row r="22" spans="1:19" ht="13.5">
      <c r="A22" s="33">
        <v>5</v>
      </c>
      <c r="B22" s="82">
        <v>135</v>
      </c>
      <c r="C22" s="82" t="s">
        <v>168</v>
      </c>
      <c r="D22" s="135"/>
      <c r="E22" s="135">
        <v>13179</v>
      </c>
      <c r="F22" s="83">
        <f t="shared" si="12"/>
        <v>2.887984590403187</v>
      </c>
      <c r="G22" s="84"/>
      <c r="H22" s="85"/>
      <c r="J22" s="137">
        <f t="shared" si="13"/>
      </c>
      <c r="K22" s="137">
        <f t="shared" si="3"/>
      </c>
      <c r="L22" s="137">
        <f t="shared" si="4"/>
      </c>
      <c r="M22" s="137">
        <f t="shared" si="5"/>
      </c>
      <c r="N22" s="137">
        <f t="shared" si="6"/>
        <v>0</v>
      </c>
      <c r="O22" s="137">
        <f t="shared" si="14"/>
      </c>
      <c r="P22" s="137">
        <f t="shared" si="15"/>
      </c>
      <c r="Q22" s="137">
        <f t="shared" si="16"/>
      </c>
      <c r="R22" s="137">
        <f t="shared" si="17"/>
      </c>
      <c r="S22" s="137">
        <f t="shared" si="18"/>
        <v>13179</v>
      </c>
    </row>
    <row r="23" spans="1:19" ht="13.5">
      <c r="A23" s="33">
        <v>5</v>
      </c>
      <c r="B23" s="82">
        <v>136</v>
      </c>
      <c r="C23" s="82" t="s">
        <v>169</v>
      </c>
      <c r="D23" s="135"/>
      <c r="E23" s="135">
        <v>13346</v>
      </c>
      <c r="F23" s="83">
        <f t="shared" si="12"/>
        <v>2.9245801914804566</v>
      </c>
      <c r="G23" s="84"/>
      <c r="H23" s="85"/>
      <c r="J23" s="137">
        <f t="shared" si="13"/>
      </c>
      <c r="K23" s="137">
        <f t="shared" si="3"/>
      </c>
      <c r="L23" s="137">
        <f t="shared" si="4"/>
      </c>
      <c r="M23" s="137">
        <f t="shared" si="5"/>
      </c>
      <c r="N23" s="137">
        <f t="shared" si="6"/>
        <v>0</v>
      </c>
      <c r="O23" s="137">
        <f t="shared" si="14"/>
      </c>
      <c r="P23" s="137">
        <f t="shared" si="15"/>
      </c>
      <c r="Q23" s="137">
        <f t="shared" si="16"/>
      </c>
      <c r="R23" s="137">
        <f t="shared" si="17"/>
      </c>
      <c r="S23" s="137">
        <f t="shared" si="18"/>
        <v>13346</v>
      </c>
    </row>
    <row r="24" spans="1:19" ht="13.5">
      <c r="A24" s="33">
        <v>5</v>
      </c>
      <c r="B24" s="82">
        <v>137</v>
      </c>
      <c r="C24" s="82" t="s">
        <v>170</v>
      </c>
      <c r="D24" s="135"/>
      <c r="E24" s="135">
        <v>3731</v>
      </c>
      <c r="F24" s="83">
        <f t="shared" si="12"/>
        <v>0.8175939378400707</v>
      </c>
      <c r="G24" s="84"/>
      <c r="H24" s="85"/>
      <c r="J24" s="137">
        <f t="shared" si="13"/>
      </c>
      <c r="K24" s="137">
        <f t="shared" si="3"/>
      </c>
      <c r="L24" s="137">
        <f t="shared" si="4"/>
      </c>
      <c r="M24" s="137">
        <f t="shared" si="5"/>
      </c>
      <c r="N24" s="137">
        <f t="shared" si="6"/>
        <v>0</v>
      </c>
      <c r="O24" s="137">
        <f t="shared" si="14"/>
      </c>
      <c r="P24" s="137">
        <f t="shared" si="15"/>
      </c>
      <c r="Q24" s="137">
        <f t="shared" si="16"/>
      </c>
      <c r="R24" s="137">
        <f t="shared" si="17"/>
      </c>
      <c r="S24" s="137">
        <f t="shared" si="18"/>
        <v>3731</v>
      </c>
    </row>
    <row r="25" spans="1:19" ht="13.5">
      <c r="A25" s="33">
        <v>2</v>
      </c>
      <c r="B25" s="82">
        <v>203</v>
      </c>
      <c r="C25" s="82" t="s">
        <v>38</v>
      </c>
      <c r="D25" s="135">
        <v>20818</v>
      </c>
      <c r="E25" s="135">
        <v>20970</v>
      </c>
      <c r="F25" s="83">
        <f>E25/E$8*100</f>
        <v>4.595267991558907</v>
      </c>
      <c r="G25" s="84">
        <f t="shared" si="0"/>
        <v>0.7301373811124945</v>
      </c>
      <c r="H25" s="85">
        <f t="shared" si="1"/>
        <v>152</v>
      </c>
      <c r="J25" s="137">
        <f t="shared" si="2"/>
      </c>
      <c r="K25" s="137">
        <f t="shared" si="3"/>
        <v>20818</v>
      </c>
      <c r="L25" s="137">
        <f t="shared" si="4"/>
      </c>
      <c r="M25" s="137">
        <f t="shared" si="5"/>
      </c>
      <c r="N25" s="137">
        <f t="shared" si="6"/>
      </c>
      <c r="O25" s="137">
        <f t="shared" si="7"/>
      </c>
      <c r="P25" s="137">
        <f t="shared" si="8"/>
        <v>20970</v>
      </c>
      <c r="Q25" s="137">
        <f t="shared" si="9"/>
      </c>
      <c r="R25" s="137">
        <f t="shared" si="10"/>
      </c>
      <c r="S25" s="137">
        <f t="shared" si="11"/>
      </c>
    </row>
    <row r="26" spans="1:19" ht="13.5">
      <c r="A26" s="33">
        <v>1</v>
      </c>
      <c r="B26" s="82">
        <v>205</v>
      </c>
      <c r="C26" s="82" t="s">
        <v>39</v>
      </c>
      <c r="D26" s="135">
        <v>380</v>
      </c>
      <c r="E26" s="135">
        <v>374</v>
      </c>
      <c r="F26" s="83">
        <f>E26/E$8*100</f>
        <v>0.08195661558621989</v>
      </c>
      <c r="G26" s="84">
        <f t="shared" si="0"/>
        <v>-1.5789473684210575</v>
      </c>
      <c r="H26" s="85">
        <f t="shared" si="1"/>
        <v>-6</v>
      </c>
      <c r="J26" s="137">
        <f t="shared" si="2"/>
        <v>380</v>
      </c>
      <c r="K26" s="137">
        <f t="shared" si="3"/>
      </c>
      <c r="L26" s="137">
        <f t="shared" si="4"/>
      </c>
      <c r="M26" s="137">
        <f t="shared" si="5"/>
      </c>
      <c r="N26" s="137">
        <f t="shared" si="6"/>
      </c>
      <c r="O26" s="137">
        <f t="shared" si="7"/>
        <v>374</v>
      </c>
      <c r="P26" s="137">
        <f t="shared" si="8"/>
      </c>
      <c r="Q26" s="137">
        <f t="shared" si="9"/>
      </c>
      <c r="R26" s="137">
        <f t="shared" si="10"/>
      </c>
      <c r="S26" s="137">
        <f t="shared" si="11"/>
      </c>
    </row>
    <row r="27" spans="1:19" ht="13.5">
      <c r="A27" s="33">
        <v>2</v>
      </c>
      <c r="B27" s="82">
        <v>206</v>
      </c>
      <c r="C27" s="82" t="s">
        <v>40</v>
      </c>
      <c r="D27" s="135">
        <v>7984</v>
      </c>
      <c r="E27" s="135">
        <v>8380</v>
      </c>
      <c r="F27" s="83">
        <f aca="true" t="shared" si="19" ref="F27:F71">E27/E$8*100</f>
        <v>1.8363541139372264</v>
      </c>
      <c r="G27" s="84">
        <f t="shared" si="0"/>
        <v>4.959919839679361</v>
      </c>
      <c r="H27" s="85">
        <f t="shared" si="1"/>
        <v>396</v>
      </c>
      <c r="J27" s="137">
        <f t="shared" si="2"/>
      </c>
      <c r="K27" s="137">
        <f t="shared" si="3"/>
        <v>7984</v>
      </c>
      <c r="L27" s="137">
        <f t="shared" si="4"/>
      </c>
      <c r="M27" s="137">
        <f t="shared" si="5"/>
      </c>
      <c r="N27" s="137">
        <f t="shared" si="6"/>
      </c>
      <c r="O27" s="137">
        <f t="shared" si="7"/>
      </c>
      <c r="P27" s="137">
        <f t="shared" si="8"/>
        <v>8380</v>
      </c>
      <c r="Q27" s="137">
        <f t="shared" si="9"/>
      </c>
      <c r="R27" s="137">
        <f t="shared" si="10"/>
      </c>
      <c r="S27" s="137">
        <f t="shared" si="11"/>
      </c>
    </row>
    <row r="28" spans="1:19" ht="13.5">
      <c r="A28" s="33">
        <v>2</v>
      </c>
      <c r="B28" s="82">
        <v>207</v>
      </c>
      <c r="C28" s="82" t="s">
        <v>41</v>
      </c>
      <c r="D28" s="135">
        <v>17747</v>
      </c>
      <c r="E28" s="135">
        <v>18745</v>
      </c>
      <c r="F28" s="83">
        <f t="shared" si="19"/>
        <v>4.107691869421636</v>
      </c>
      <c r="G28" s="84">
        <f t="shared" si="0"/>
        <v>5.623485659548089</v>
      </c>
      <c r="H28" s="85">
        <f t="shared" si="1"/>
        <v>998</v>
      </c>
      <c r="J28" s="137">
        <f t="shared" si="2"/>
      </c>
      <c r="K28" s="137">
        <f t="shared" si="3"/>
        <v>17747</v>
      </c>
      <c r="L28" s="137">
        <f t="shared" si="4"/>
      </c>
      <c r="M28" s="137">
        <f t="shared" si="5"/>
      </c>
      <c r="N28" s="137">
        <f t="shared" si="6"/>
      </c>
      <c r="O28" s="137">
        <f t="shared" si="7"/>
      </c>
      <c r="P28" s="137">
        <f t="shared" si="8"/>
        <v>18745</v>
      </c>
      <c r="Q28" s="137">
        <f t="shared" si="9"/>
      </c>
      <c r="R28" s="137">
        <f t="shared" si="10"/>
      </c>
      <c r="S28" s="137">
        <f t="shared" si="11"/>
      </c>
    </row>
    <row r="29" spans="1:19" ht="13.5">
      <c r="A29" s="33">
        <v>1</v>
      </c>
      <c r="B29" s="82">
        <v>208</v>
      </c>
      <c r="C29" s="82" t="s">
        <v>42</v>
      </c>
      <c r="D29" s="135">
        <v>1002</v>
      </c>
      <c r="E29" s="135">
        <v>1018</v>
      </c>
      <c r="F29" s="83">
        <f t="shared" si="19"/>
        <v>0.22307977183628835</v>
      </c>
      <c r="G29" s="84">
        <f t="shared" si="0"/>
        <v>1.5968063872255467</v>
      </c>
      <c r="H29" s="85">
        <f t="shared" si="1"/>
        <v>16</v>
      </c>
      <c r="J29" s="137">
        <f t="shared" si="2"/>
        <v>1002</v>
      </c>
      <c r="K29" s="137">
        <f t="shared" si="3"/>
      </c>
      <c r="L29" s="137">
        <f t="shared" si="4"/>
      </c>
      <c r="M29" s="137">
        <f t="shared" si="5"/>
      </c>
      <c r="N29" s="137">
        <f t="shared" si="6"/>
      </c>
      <c r="O29" s="137">
        <f t="shared" si="7"/>
        <v>1018</v>
      </c>
      <c r="P29" s="137">
        <f t="shared" si="8"/>
      </c>
      <c r="Q29" s="137">
        <f t="shared" si="9"/>
      </c>
      <c r="R29" s="137">
        <f t="shared" si="10"/>
      </c>
      <c r="S29" s="137">
        <f t="shared" si="11"/>
      </c>
    </row>
    <row r="30" spans="1:19" ht="13.5">
      <c r="A30" s="33">
        <v>4</v>
      </c>
      <c r="B30" s="82">
        <v>209</v>
      </c>
      <c r="C30" s="82" t="s">
        <v>43</v>
      </c>
      <c r="D30" s="135">
        <v>12259</v>
      </c>
      <c r="E30" s="135">
        <v>12390</v>
      </c>
      <c r="F30" s="83">
        <f t="shared" si="19"/>
        <v>2.715086810463274</v>
      </c>
      <c r="G30" s="84">
        <f t="shared" si="0"/>
        <v>1.0686026592707343</v>
      </c>
      <c r="H30" s="85">
        <f t="shared" si="1"/>
        <v>131</v>
      </c>
      <c r="J30" s="137">
        <f t="shared" si="2"/>
      </c>
      <c r="K30" s="137">
        <f t="shared" si="3"/>
      </c>
      <c r="L30" s="137">
        <f t="shared" si="4"/>
      </c>
      <c r="M30" s="137">
        <f t="shared" si="5"/>
        <v>12259</v>
      </c>
      <c r="N30" s="137">
        <f t="shared" si="6"/>
      </c>
      <c r="O30" s="137">
        <f t="shared" si="7"/>
      </c>
      <c r="P30" s="137">
        <f t="shared" si="8"/>
      </c>
      <c r="Q30" s="137">
        <f t="shared" si="9"/>
      </c>
      <c r="R30" s="137">
        <f t="shared" si="10"/>
        <v>12390</v>
      </c>
      <c r="S30" s="137">
        <f t="shared" si="11"/>
      </c>
    </row>
    <row r="31" spans="1:19" ht="13.5">
      <c r="A31" s="33">
        <v>2</v>
      </c>
      <c r="B31" s="82">
        <v>210</v>
      </c>
      <c r="C31" s="82" t="s">
        <v>44</v>
      </c>
      <c r="D31" s="135">
        <v>36110</v>
      </c>
      <c r="E31" s="135">
        <v>36533</v>
      </c>
      <c r="F31" s="83">
        <f t="shared" si="19"/>
        <v>8.005671222490298</v>
      </c>
      <c r="G31" s="84">
        <f t="shared" si="0"/>
        <v>1.171420659097211</v>
      </c>
      <c r="H31" s="85">
        <f t="shared" si="1"/>
        <v>423</v>
      </c>
      <c r="J31" s="137">
        <f t="shared" si="2"/>
      </c>
      <c r="K31" s="137">
        <f t="shared" si="3"/>
        <v>36110</v>
      </c>
      <c r="L31" s="137">
        <f t="shared" si="4"/>
      </c>
      <c r="M31" s="137">
        <f t="shared" si="5"/>
      </c>
      <c r="N31" s="137">
        <f t="shared" si="6"/>
      </c>
      <c r="O31" s="137">
        <f t="shared" si="7"/>
      </c>
      <c r="P31" s="137">
        <f t="shared" si="8"/>
        <v>36533</v>
      </c>
      <c r="Q31" s="137">
        <f t="shared" si="9"/>
      </c>
      <c r="R31" s="137">
        <f t="shared" si="10"/>
      </c>
      <c r="S31" s="137">
        <f t="shared" si="11"/>
      </c>
    </row>
    <row r="32" spans="1:19" ht="13.5">
      <c r="A32" s="33">
        <v>4</v>
      </c>
      <c r="B32" s="82">
        <v>211</v>
      </c>
      <c r="C32" s="82" t="s">
        <v>45</v>
      </c>
      <c r="D32" s="135">
        <v>39865</v>
      </c>
      <c r="E32" s="135">
        <v>40248</v>
      </c>
      <c r="F32" s="83">
        <f t="shared" si="19"/>
        <v>8.819758994957697</v>
      </c>
      <c r="G32" s="84">
        <f t="shared" si="0"/>
        <v>0.9607425059576125</v>
      </c>
      <c r="H32" s="85">
        <f t="shared" si="1"/>
        <v>383</v>
      </c>
      <c r="J32" s="137">
        <f t="shared" si="2"/>
      </c>
      <c r="K32" s="137">
        <f t="shared" si="3"/>
      </c>
      <c r="L32" s="137">
        <f t="shared" si="4"/>
      </c>
      <c r="M32" s="137">
        <f t="shared" si="5"/>
        <v>39865</v>
      </c>
      <c r="N32" s="137">
        <f t="shared" si="6"/>
      </c>
      <c r="O32" s="137">
        <f t="shared" si="7"/>
      </c>
      <c r="P32" s="137">
        <f t="shared" si="8"/>
      </c>
      <c r="Q32" s="137">
        <f t="shared" si="9"/>
      </c>
      <c r="R32" s="137">
        <f t="shared" si="10"/>
        <v>40248</v>
      </c>
      <c r="S32" s="137">
        <f t="shared" si="11"/>
      </c>
    </row>
    <row r="33" spans="1:19" ht="13.5">
      <c r="A33" s="33">
        <v>4</v>
      </c>
      <c r="B33" s="82">
        <v>212</v>
      </c>
      <c r="C33" s="82" t="s">
        <v>46</v>
      </c>
      <c r="D33" s="135">
        <v>11175</v>
      </c>
      <c r="E33" s="135">
        <v>11723</v>
      </c>
      <c r="F33" s="83">
        <f t="shared" si="19"/>
        <v>2.5689235414899887</v>
      </c>
      <c r="G33" s="84">
        <f t="shared" si="0"/>
        <v>4.903803131991058</v>
      </c>
      <c r="H33" s="85">
        <f t="shared" si="1"/>
        <v>548</v>
      </c>
      <c r="J33" s="137">
        <f t="shared" si="2"/>
      </c>
      <c r="K33" s="137">
        <f t="shared" si="3"/>
      </c>
      <c r="L33" s="137">
        <f t="shared" si="4"/>
      </c>
      <c r="M33" s="137">
        <f t="shared" si="5"/>
        <v>11175</v>
      </c>
      <c r="N33" s="137">
        <f t="shared" si="6"/>
      </c>
      <c r="O33" s="137">
        <f t="shared" si="7"/>
      </c>
      <c r="P33" s="137">
        <f t="shared" si="8"/>
      </c>
      <c r="Q33" s="137">
        <f t="shared" si="9"/>
      </c>
      <c r="R33" s="137">
        <f t="shared" si="10"/>
        <v>11723</v>
      </c>
      <c r="S33" s="137">
        <f t="shared" si="11"/>
      </c>
    </row>
    <row r="34" spans="1:19" ht="13.5">
      <c r="A34" s="33">
        <v>4</v>
      </c>
      <c r="B34" s="82">
        <v>213</v>
      </c>
      <c r="C34" s="82" t="s">
        <v>47</v>
      </c>
      <c r="D34" s="135">
        <v>21169</v>
      </c>
      <c r="E34" s="135">
        <v>22984</v>
      </c>
      <c r="F34" s="83">
        <f t="shared" si="19"/>
        <v>5.036606557844059</v>
      </c>
      <c r="G34" s="84">
        <f t="shared" si="0"/>
        <v>8.573857999905531</v>
      </c>
      <c r="H34" s="85">
        <f t="shared" si="1"/>
        <v>1815</v>
      </c>
      <c r="J34" s="137">
        <f t="shared" si="2"/>
      </c>
      <c r="K34" s="137">
        <f t="shared" si="3"/>
      </c>
      <c r="L34" s="137">
        <f t="shared" si="4"/>
      </c>
      <c r="M34" s="137">
        <f t="shared" si="5"/>
        <v>21169</v>
      </c>
      <c r="N34" s="137">
        <f t="shared" si="6"/>
      </c>
      <c r="O34" s="137">
        <f t="shared" si="7"/>
      </c>
      <c r="P34" s="137">
        <f t="shared" si="8"/>
      </c>
      <c r="Q34" s="137">
        <f t="shared" si="9"/>
      </c>
      <c r="R34" s="137">
        <f t="shared" si="10"/>
        <v>22984</v>
      </c>
      <c r="S34" s="137">
        <f t="shared" si="11"/>
      </c>
    </row>
    <row r="35" spans="1:19" ht="13.5">
      <c r="A35" s="33">
        <v>4</v>
      </c>
      <c r="B35" s="82">
        <v>214</v>
      </c>
      <c r="C35" s="82" t="s">
        <v>48</v>
      </c>
      <c r="D35" s="135">
        <v>11560</v>
      </c>
      <c r="E35" s="135">
        <v>11773</v>
      </c>
      <c r="F35" s="83">
        <f t="shared" si="19"/>
        <v>2.5798803082795905</v>
      </c>
      <c r="G35" s="84">
        <f t="shared" si="0"/>
        <v>1.8425605536332101</v>
      </c>
      <c r="H35" s="85">
        <f t="shared" si="1"/>
        <v>213</v>
      </c>
      <c r="J35" s="137">
        <f t="shared" si="2"/>
      </c>
      <c r="K35" s="137">
        <f t="shared" si="3"/>
      </c>
      <c r="L35" s="137">
        <f t="shared" si="4"/>
      </c>
      <c r="M35" s="137">
        <f t="shared" si="5"/>
        <v>11560</v>
      </c>
      <c r="N35" s="137">
        <f t="shared" si="6"/>
      </c>
      <c r="O35" s="137">
        <f t="shared" si="7"/>
      </c>
      <c r="P35" s="137">
        <f t="shared" si="8"/>
      </c>
      <c r="Q35" s="137">
        <f t="shared" si="9"/>
      </c>
      <c r="R35" s="137">
        <f t="shared" si="10"/>
        <v>11773</v>
      </c>
      <c r="S35" s="137">
        <f t="shared" si="11"/>
      </c>
    </row>
    <row r="36" spans="1:19" ht="13.5">
      <c r="A36" s="33">
        <v>2</v>
      </c>
      <c r="B36" s="82">
        <v>215</v>
      </c>
      <c r="C36" s="82" t="s">
        <v>49</v>
      </c>
      <c r="D36" s="135">
        <v>9612</v>
      </c>
      <c r="E36" s="135">
        <v>9589</v>
      </c>
      <c r="F36" s="83">
        <f t="shared" si="19"/>
        <v>2.101288734909793</v>
      </c>
      <c r="G36" s="84">
        <f t="shared" si="0"/>
        <v>-0.23928422804827543</v>
      </c>
      <c r="H36" s="85">
        <f t="shared" si="1"/>
        <v>-23</v>
      </c>
      <c r="J36" s="137">
        <f t="shared" si="2"/>
      </c>
      <c r="K36" s="137">
        <f t="shared" si="3"/>
        <v>9612</v>
      </c>
      <c r="L36" s="137">
        <f t="shared" si="4"/>
      </c>
      <c r="M36" s="137">
        <f t="shared" si="5"/>
      </c>
      <c r="N36" s="137">
        <f t="shared" si="6"/>
      </c>
      <c r="O36" s="137">
        <f t="shared" si="7"/>
      </c>
      <c r="P36" s="137">
        <f t="shared" si="8"/>
        <v>9589</v>
      </c>
      <c r="Q36" s="137">
        <f t="shared" si="9"/>
      </c>
      <c r="R36" s="137">
        <f t="shared" si="10"/>
      </c>
      <c r="S36" s="137">
        <f t="shared" si="11"/>
      </c>
    </row>
    <row r="37" spans="1:19" ht="13.5">
      <c r="A37" s="33">
        <v>4</v>
      </c>
      <c r="B37" s="82">
        <v>216</v>
      </c>
      <c r="C37" s="82" t="s">
        <v>50</v>
      </c>
      <c r="D37" s="135">
        <v>13505</v>
      </c>
      <c r="E37" s="135">
        <v>13937</v>
      </c>
      <c r="F37" s="83">
        <f t="shared" si="19"/>
        <v>3.0540891749335475</v>
      </c>
      <c r="G37" s="84">
        <f t="shared" si="0"/>
        <v>3.198815253609766</v>
      </c>
      <c r="H37" s="85">
        <f t="shared" si="1"/>
        <v>432</v>
      </c>
      <c r="J37" s="137">
        <f t="shared" si="2"/>
      </c>
      <c r="K37" s="137">
        <f t="shared" si="3"/>
      </c>
      <c r="L37" s="137">
        <f t="shared" si="4"/>
      </c>
      <c r="M37" s="137">
        <f t="shared" si="5"/>
        <v>13505</v>
      </c>
      <c r="N37" s="137">
        <f t="shared" si="6"/>
      </c>
      <c r="O37" s="137">
        <f t="shared" si="7"/>
      </c>
      <c r="P37" s="137">
        <f t="shared" si="8"/>
      </c>
      <c r="Q37" s="137">
        <f t="shared" si="9"/>
      </c>
      <c r="R37" s="137">
        <f t="shared" si="10"/>
        <v>13937</v>
      </c>
      <c r="S37" s="137">
        <f t="shared" si="11"/>
      </c>
    </row>
    <row r="38" spans="1:19" ht="13.5">
      <c r="A38" s="33">
        <v>1</v>
      </c>
      <c r="B38" s="82">
        <v>219</v>
      </c>
      <c r="C38" s="82" t="s">
        <v>51</v>
      </c>
      <c r="D38" s="135">
        <v>316</v>
      </c>
      <c r="E38" s="135">
        <v>304</v>
      </c>
      <c r="F38" s="83">
        <f t="shared" si="19"/>
        <v>0.06661714208077767</v>
      </c>
      <c r="G38" s="84">
        <f t="shared" si="0"/>
        <v>-3.797468354430378</v>
      </c>
      <c r="H38" s="85">
        <f t="shared" si="1"/>
        <v>-12</v>
      </c>
      <c r="J38" s="137">
        <f t="shared" si="2"/>
        <v>316</v>
      </c>
      <c r="K38" s="137">
        <f t="shared" si="3"/>
      </c>
      <c r="L38" s="137">
        <f t="shared" si="4"/>
      </c>
      <c r="M38" s="137">
        <f t="shared" si="5"/>
      </c>
      <c r="N38" s="137">
        <f t="shared" si="6"/>
      </c>
      <c r="O38" s="137">
        <f t="shared" si="7"/>
        <v>304</v>
      </c>
      <c r="P38" s="137">
        <f t="shared" si="8"/>
      </c>
      <c r="Q38" s="137">
        <f t="shared" si="9"/>
      </c>
      <c r="R38" s="137">
        <f t="shared" si="10"/>
      </c>
      <c r="S38" s="137">
        <f t="shared" si="11"/>
      </c>
    </row>
    <row r="39" spans="1:19" ht="13.5">
      <c r="A39" s="33">
        <v>2</v>
      </c>
      <c r="B39" s="82">
        <v>220</v>
      </c>
      <c r="C39" s="82" t="s">
        <v>52</v>
      </c>
      <c r="D39" s="135">
        <v>8582</v>
      </c>
      <c r="E39" s="135">
        <v>9249</v>
      </c>
      <c r="F39" s="83">
        <f>E39/E$8*100</f>
        <v>2.0267827207405023</v>
      </c>
      <c r="G39" s="84">
        <f>(E39/D39-1)*100</f>
        <v>7.772081099976691</v>
      </c>
      <c r="H39" s="85">
        <f t="shared" si="1"/>
        <v>667</v>
      </c>
      <c r="J39" s="137">
        <f t="shared" si="2"/>
      </c>
      <c r="K39" s="137">
        <f t="shared" si="3"/>
        <v>8582</v>
      </c>
      <c r="L39" s="137">
        <f t="shared" si="4"/>
      </c>
      <c r="M39" s="137">
        <f t="shared" si="5"/>
      </c>
      <c r="N39" s="137">
        <f t="shared" si="6"/>
      </c>
      <c r="O39" s="137">
        <f t="shared" si="7"/>
      </c>
      <c r="P39" s="137">
        <f t="shared" si="8"/>
        <v>9249</v>
      </c>
      <c r="Q39" s="137">
        <f t="shared" si="9"/>
      </c>
      <c r="R39" s="137">
        <f t="shared" si="10"/>
      </c>
      <c r="S39" s="137">
        <f t="shared" si="11"/>
      </c>
    </row>
    <row r="40" spans="1:19" ht="13.5">
      <c r="A40" s="33">
        <v>5</v>
      </c>
      <c r="B40" s="82">
        <v>221</v>
      </c>
      <c r="C40" s="82" t="s">
        <v>53</v>
      </c>
      <c r="D40" s="135">
        <v>20460</v>
      </c>
      <c r="E40" s="135">
        <v>21188</v>
      </c>
      <c r="F40" s="83">
        <f>E40/E$8*100</f>
        <v>4.64303949476157</v>
      </c>
      <c r="G40" s="84">
        <f>(E40/D40-1)*100</f>
        <v>3.558162267839693</v>
      </c>
      <c r="H40" s="85">
        <f t="shared" si="1"/>
        <v>728</v>
      </c>
      <c r="J40" s="137">
        <f t="shared" si="2"/>
      </c>
      <c r="K40" s="137">
        <f t="shared" si="3"/>
      </c>
      <c r="L40" s="137">
        <f t="shared" si="4"/>
      </c>
      <c r="M40" s="137">
        <f t="shared" si="5"/>
      </c>
      <c r="N40" s="137">
        <f t="shared" si="6"/>
        <v>20460</v>
      </c>
      <c r="O40" s="137">
        <f t="shared" si="7"/>
      </c>
      <c r="P40" s="137">
        <f t="shared" si="8"/>
      </c>
      <c r="Q40" s="137">
        <f t="shared" si="9"/>
      </c>
      <c r="R40" s="137">
        <f t="shared" si="10"/>
      </c>
      <c r="S40" s="137">
        <f t="shared" si="11"/>
        <v>21188</v>
      </c>
    </row>
    <row r="41" spans="1:19" ht="13.5">
      <c r="A41" s="33">
        <v>1</v>
      </c>
      <c r="B41" s="82">
        <v>222</v>
      </c>
      <c r="C41" s="86" t="s">
        <v>124</v>
      </c>
      <c r="D41" s="135">
        <v>1414</v>
      </c>
      <c r="E41" s="135">
        <v>1435</v>
      </c>
      <c r="F41" s="83">
        <f>E41/E$8*100</f>
        <v>0.31445920686156564</v>
      </c>
      <c r="G41" s="84">
        <f>(E41/D41-1)*100</f>
        <v>1.4851485148514865</v>
      </c>
      <c r="H41" s="85">
        <f t="shared" si="1"/>
        <v>21</v>
      </c>
      <c r="J41" s="137">
        <f t="shared" si="2"/>
        <v>1414</v>
      </c>
      <c r="K41" s="137">
        <f t="shared" si="3"/>
      </c>
      <c r="L41" s="137">
        <f t="shared" si="4"/>
      </c>
      <c r="M41" s="137">
        <f t="shared" si="5"/>
      </c>
      <c r="N41" s="137">
        <f t="shared" si="6"/>
      </c>
      <c r="O41" s="137">
        <f t="shared" si="7"/>
        <v>1435</v>
      </c>
      <c r="P41" s="137">
        <f t="shared" si="8"/>
      </c>
      <c r="Q41" s="137">
        <f t="shared" si="9"/>
      </c>
      <c r="R41" s="137">
        <f t="shared" si="10"/>
      </c>
      <c r="S41" s="137">
        <f t="shared" si="11"/>
      </c>
    </row>
    <row r="42" spans="1:19" ht="13.5">
      <c r="A42" s="33">
        <v>4</v>
      </c>
      <c r="B42" s="82">
        <v>223</v>
      </c>
      <c r="C42" s="86" t="s">
        <v>125</v>
      </c>
      <c r="D42" s="135">
        <v>3775</v>
      </c>
      <c r="E42" s="135">
        <v>4299</v>
      </c>
      <c r="F42" s="83">
        <f t="shared" si="19"/>
        <v>0.9420628085699447</v>
      </c>
      <c r="G42" s="84">
        <f aca="true" t="shared" si="20" ref="G42:G47">(E42/D42-1)*100</f>
        <v>13.880794701986755</v>
      </c>
      <c r="H42" s="85">
        <f t="shared" si="1"/>
        <v>524</v>
      </c>
      <c r="J42" s="137">
        <f t="shared" si="2"/>
      </c>
      <c r="K42" s="137">
        <f t="shared" si="3"/>
      </c>
      <c r="L42" s="137">
        <f t="shared" si="4"/>
      </c>
      <c r="M42" s="137">
        <f t="shared" si="5"/>
        <v>3775</v>
      </c>
      <c r="N42" s="137">
        <f t="shared" si="6"/>
      </c>
      <c r="O42" s="137">
        <f t="shared" si="7"/>
      </c>
      <c r="P42" s="137">
        <f t="shared" si="8"/>
      </c>
      <c r="Q42" s="137">
        <f t="shared" si="9"/>
      </c>
      <c r="R42" s="137">
        <f t="shared" si="10"/>
        <v>4299</v>
      </c>
      <c r="S42" s="137">
        <f t="shared" si="11"/>
      </c>
    </row>
    <row r="43" spans="1:19" ht="13.5">
      <c r="A43" s="33">
        <v>4</v>
      </c>
      <c r="B43" s="82">
        <v>224</v>
      </c>
      <c r="C43" s="86" t="s">
        <v>126</v>
      </c>
      <c r="D43" s="135">
        <v>8525</v>
      </c>
      <c r="E43" s="135">
        <v>8911</v>
      </c>
      <c r="F43" s="83">
        <f t="shared" si="19"/>
        <v>1.9527149772427952</v>
      </c>
      <c r="G43" s="84">
        <f t="shared" si="20"/>
        <v>4.527859237536647</v>
      </c>
      <c r="H43" s="85">
        <f t="shared" si="1"/>
        <v>386</v>
      </c>
      <c r="J43" s="137">
        <f t="shared" si="2"/>
      </c>
      <c r="K43" s="137">
        <f t="shared" si="3"/>
      </c>
      <c r="L43" s="137">
        <f t="shared" si="4"/>
      </c>
      <c r="M43" s="137">
        <f t="shared" si="5"/>
        <v>8525</v>
      </c>
      <c r="N43" s="137">
        <f t="shared" si="6"/>
      </c>
      <c r="O43" s="137">
        <f t="shared" si="7"/>
      </c>
      <c r="P43" s="137">
        <f t="shared" si="8"/>
      </c>
      <c r="Q43" s="137">
        <f t="shared" si="9"/>
      </c>
      <c r="R43" s="137">
        <f t="shared" si="10"/>
        <v>8911</v>
      </c>
      <c r="S43" s="137">
        <f t="shared" si="11"/>
      </c>
    </row>
    <row r="44" spans="1:19" ht="13.5">
      <c r="A44" s="33">
        <v>1</v>
      </c>
      <c r="B44" s="82">
        <v>225</v>
      </c>
      <c r="C44" s="86" t="s">
        <v>127</v>
      </c>
      <c r="D44" s="135">
        <v>4615</v>
      </c>
      <c r="E44" s="135">
        <v>3891</v>
      </c>
      <c r="F44" s="83">
        <f t="shared" si="19"/>
        <v>0.8526555915667958</v>
      </c>
      <c r="G44" s="84">
        <f t="shared" si="20"/>
        <v>-15.687973997833149</v>
      </c>
      <c r="H44" s="85">
        <f t="shared" si="1"/>
        <v>-724</v>
      </c>
      <c r="J44" s="137">
        <f t="shared" si="2"/>
        <v>4615</v>
      </c>
      <c r="K44" s="137">
        <f t="shared" si="3"/>
      </c>
      <c r="L44" s="137">
        <f t="shared" si="4"/>
      </c>
      <c r="M44" s="137">
        <f t="shared" si="5"/>
      </c>
      <c r="N44" s="137">
        <f t="shared" si="6"/>
      </c>
      <c r="O44" s="137">
        <f t="shared" si="7"/>
        <v>3891</v>
      </c>
      <c r="P44" s="137">
        <f t="shared" si="8"/>
      </c>
      <c r="Q44" s="137">
        <f t="shared" si="9"/>
      </c>
      <c r="R44" s="137">
        <f t="shared" si="10"/>
      </c>
      <c r="S44" s="137">
        <f t="shared" si="11"/>
      </c>
    </row>
    <row r="45" spans="1:19" ht="13.5">
      <c r="A45" s="33">
        <v>4</v>
      </c>
      <c r="B45" s="82">
        <v>226</v>
      </c>
      <c r="C45" s="86" t="s">
        <v>128</v>
      </c>
      <c r="D45" s="135">
        <v>10923</v>
      </c>
      <c r="E45" s="135">
        <v>12166</v>
      </c>
      <c r="F45" s="83">
        <f t="shared" si="19"/>
        <v>2.666000495245859</v>
      </c>
      <c r="G45" s="84">
        <f t="shared" si="20"/>
        <v>11.379657603222547</v>
      </c>
      <c r="H45" s="85">
        <f t="shared" si="1"/>
        <v>1243</v>
      </c>
      <c r="J45" s="137">
        <f t="shared" si="2"/>
      </c>
      <c r="K45" s="137">
        <f t="shared" si="3"/>
      </c>
      <c r="L45" s="137">
        <f t="shared" si="4"/>
      </c>
      <c r="M45" s="137">
        <f t="shared" si="5"/>
        <v>10923</v>
      </c>
      <c r="N45" s="137">
        <f t="shared" si="6"/>
      </c>
      <c r="O45" s="137">
        <f t="shared" si="7"/>
      </c>
      <c r="P45" s="137">
        <f t="shared" si="8"/>
      </c>
      <c r="Q45" s="137">
        <f t="shared" si="9"/>
      </c>
      <c r="R45" s="137">
        <f t="shared" si="10"/>
        <v>12166</v>
      </c>
      <c r="S45" s="137">
        <f t="shared" si="11"/>
      </c>
    </row>
    <row r="46" spans="1:19" ht="13.5">
      <c r="A46" s="33">
        <v>1</v>
      </c>
      <c r="B46" s="82">
        <v>301</v>
      </c>
      <c r="C46" s="82" t="s">
        <v>54</v>
      </c>
      <c r="D46" s="135">
        <v>67</v>
      </c>
      <c r="E46" s="135">
        <v>66</v>
      </c>
      <c r="F46" s="83">
        <f t="shared" si="19"/>
        <v>0.014462932162274098</v>
      </c>
      <c r="G46" s="84">
        <f t="shared" si="20"/>
        <v>-1.4925373134328401</v>
      </c>
      <c r="H46" s="85">
        <f t="shared" si="1"/>
        <v>-1</v>
      </c>
      <c r="J46" s="137">
        <f t="shared" si="2"/>
        <v>67</v>
      </c>
      <c r="K46" s="137">
        <f t="shared" si="3"/>
      </c>
      <c r="L46" s="137">
        <f t="shared" si="4"/>
      </c>
      <c r="M46" s="137">
        <f t="shared" si="5"/>
      </c>
      <c r="N46" s="137">
        <f t="shared" si="6"/>
      </c>
      <c r="O46" s="137">
        <f t="shared" si="7"/>
        <v>66</v>
      </c>
      <c r="P46" s="137">
        <f t="shared" si="8"/>
      </c>
      <c r="Q46" s="137">
        <f t="shared" si="9"/>
      </c>
      <c r="R46" s="137">
        <f t="shared" si="10"/>
      </c>
      <c r="S46" s="137">
        <f t="shared" si="11"/>
      </c>
    </row>
    <row r="47" spans="1:19" ht="13.5">
      <c r="A47" s="33">
        <v>1</v>
      </c>
      <c r="B47" s="82">
        <v>302</v>
      </c>
      <c r="C47" s="82" t="s">
        <v>55</v>
      </c>
      <c r="D47" s="135">
        <v>177</v>
      </c>
      <c r="E47" s="135">
        <v>185</v>
      </c>
      <c r="F47" s="83">
        <f t="shared" si="19"/>
        <v>0.04054003712152588</v>
      </c>
      <c r="G47" s="84">
        <f t="shared" si="20"/>
        <v>4.519774011299438</v>
      </c>
      <c r="H47" s="85">
        <f t="shared" si="1"/>
        <v>8</v>
      </c>
      <c r="J47" s="137">
        <f t="shared" si="2"/>
        <v>177</v>
      </c>
      <c r="K47" s="137">
        <f t="shared" si="3"/>
      </c>
      <c r="L47" s="137">
        <f t="shared" si="4"/>
      </c>
      <c r="M47" s="137">
        <f t="shared" si="5"/>
      </c>
      <c r="N47" s="137">
        <f t="shared" si="6"/>
      </c>
      <c r="O47" s="137">
        <f t="shared" si="7"/>
        <v>185</v>
      </c>
      <c r="P47" s="137">
        <f t="shared" si="8"/>
      </c>
      <c r="Q47" s="137">
        <f t="shared" si="9"/>
      </c>
      <c r="R47" s="137">
        <f t="shared" si="10"/>
      </c>
      <c r="S47" s="137">
        <f t="shared" si="11"/>
      </c>
    </row>
    <row r="48" spans="1:19" ht="13.5">
      <c r="A48" s="33">
        <v>1</v>
      </c>
      <c r="B48" s="82">
        <v>304</v>
      </c>
      <c r="C48" s="82" t="s">
        <v>56</v>
      </c>
      <c r="D48" s="135">
        <v>145</v>
      </c>
      <c r="E48" s="135">
        <v>150</v>
      </c>
      <c r="F48" s="83">
        <f t="shared" si="19"/>
        <v>0.03287030036880477</v>
      </c>
      <c r="G48" s="84">
        <f>(E48/D48-1)*100</f>
        <v>3.4482758620689724</v>
      </c>
      <c r="H48" s="85">
        <f t="shared" si="1"/>
        <v>5</v>
      </c>
      <c r="J48" s="137">
        <f t="shared" si="2"/>
        <v>145</v>
      </c>
      <c r="K48" s="137">
        <f t="shared" si="3"/>
      </c>
      <c r="L48" s="137">
        <f t="shared" si="4"/>
      </c>
      <c r="M48" s="137">
        <f t="shared" si="5"/>
      </c>
      <c r="N48" s="137">
        <f t="shared" si="6"/>
      </c>
      <c r="O48" s="137">
        <f t="shared" si="7"/>
        <v>150</v>
      </c>
      <c r="P48" s="137">
        <f t="shared" si="8"/>
      </c>
      <c r="Q48" s="137">
        <f t="shared" si="9"/>
      </c>
      <c r="R48" s="137">
        <f t="shared" si="10"/>
      </c>
      <c r="S48" s="137">
        <f t="shared" si="11"/>
      </c>
    </row>
    <row r="49" spans="1:19" ht="13.5">
      <c r="A49" s="33">
        <v>1</v>
      </c>
      <c r="B49" s="82">
        <v>305</v>
      </c>
      <c r="C49" s="82" t="s">
        <v>57</v>
      </c>
      <c r="D49" s="135">
        <v>134</v>
      </c>
      <c r="E49" s="135">
        <v>144</v>
      </c>
      <c r="F49" s="83">
        <f t="shared" si="19"/>
        <v>0.03155548835405258</v>
      </c>
      <c r="G49" s="84">
        <f>(E49/D49-1)*100</f>
        <v>7.462686567164178</v>
      </c>
      <c r="H49" s="85">
        <f t="shared" si="1"/>
        <v>10</v>
      </c>
      <c r="J49" s="137">
        <f t="shared" si="2"/>
        <v>134</v>
      </c>
      <c r="K49" s="137">
        <f t="shared" si="3"/>
      </c>
      <c r="L49" s="137">
        <f t="shared" si="4"/>
      </c>
      <c r="M49" s="137">
        <f t="shared" si="5"/>
      </c>
      <c r="N49" s="137">
        <f t="shared" si="6"/>
      </c>
      <c r="O49" s="137">
        <f t="shared" si="7"/>
        <v>144</v>
      </c>
      <c r="P49" s="137">
        <f t="shared" si="8"/>
      </c>
      <c r="Q49" s="137">
        <f t="shared" si="9"/>
      </c>
      <c r="R49" s="137">
        <f t="shared" si="10"/>
      </c>
      <c r="S49" s="137">
        <f t="shared" si="11"/>
      </c>
    </row>
    <row r="50" spans="1:19" ht="13.5">
      <c r="A50" s="33">
        <v>1</v>
      </c>
      <c r="B50" s="82">
        <v>306</v>
      </c>
      <c r="C50" s="82" t="s">
        <v>58</v>
      </c>
      <c r="D50" s="135">
        <v>514</v>
      </c>
      <c r="E50" s="135">
        <v>594</v>
      </c>
      <c r="F50" s="83">
        <f t="shared" si="19"/>
        <v>0.1301663894604669</v>
      </c>
      <c r="G50" s="84">
        <f>(E50/D50-1)*100</f>
        <v>15.56420233463034</v>
      </c>
      <c r="H50" s="85">
        <f t="shared" si="1"/>
        <v>80</v>
      </c>
      <c r="J50" s="137">
        <f t="shared" si="2"/>
        <v>514</v>
      </c>
      <c r="K50" s="137">
        <f t="shared" si="3"/>
      </c>
      <c r="L50" s="137">
        <f t="shared" si="4"/>
      </c>
      <c r="M50" s="137">
        <f t="shared" si="5"/>
      </c>
      <c r="N50" s="137">
        <f t="shared" si="6"/>
      </c>
      <c r="O50" s="137">
        <f t="shared" si="7"/>
        <v>594</v>
      </c>
      <c r="P50" s="137">
        <f t="shared" si="8"/>
      </c>
      <c r="Q50" s="137">
        <f t="shared" si="9"/>
      </c>
      <c r="R50" s="137">
        <f t="shared" si="10"/>
      </c>
      <c r="S50" s="137">
        <f t="shared" si="11"/>
      </c>
    </row>
    <row r="51" spans="1:19" ht="13.5">
      <c r="A51" s="33">
        <v>2</v>
      </c>
      <c r="B51" s="82">
        <v>325</v>
      </c>
      <c r="C51" s="82" t="s">
        <v>59</v>
      </c>
      <c r="D51" s="135">
        <v>1878</v>
      </c>
      <c r="E51" s="135">
        <v>1892</v>
      </c>
      <c r="F51" s="83">
        <f t="shared" si="19"/>
        <v>0.4146040553185242</v>
      </c>
      <c r="G51" s="84">
        <f>(E51/D51-1)*100</f>
        <v>0.7454739084131967</v>
      </c>
      <c r="H51" s="85">
        <f t="shared" si="1"/>
        <v>14</v>
      </c>
      <c r="J51" s="137">
        <f t="shared" si="2"/>
      </c>
      <c r="K51" s="137">
        <f t="shared" si="3"/>
        <v>1878</v>
      </c>
      <c r="L51" s="137">
        <f t="shared" si="4"/>
      </c>
      <c r="M51" s="137">
        <f t="shared" si="5"/>
      </c>
      <c r="N51" s="137">
        <f t="shared" si="6"/>
      </c>
      <c r="O51" s="137">
        <f t="shared" si="7"/>
      </c>
      <c r="P51" s="137">
        <f t="shared" si="8"/>
        <v>1892</v>
      </c>
      <c r="Q51" s="137">
        <f t="shared" si="9"/>
      </c>
      <c r="R51" s="137">
        <f t="shared" si="10"/>
      </c>
      <c r="S51" s="137">
        <f t="shared" si="11"/>
      </c>
    </row>
    <row r="52" spans="1:19" ht="13.5">
      <c r="A52" s="33">
        <v>2</v>
      </c>
      <c r="B52" s="82">
        <v>341</v>
      </c>
      <c r="C52" s="82" t="s">
        <v>60</v>
      </c>
      <c r="D52" s="135">
        <v>3841</v>
      </c>
      <c r="E52" s="135">
        <v>3918</v>
      </c>
      <c r="F52" s="83">
        <f t="shared" si="19"/>
        <v>0.8585722456331806</v>
      </c>
      <c r="G52" s="84">
        <f>(E52/D52-1)*100</f>
        <v>2.004686279614676</v>
      </c>
      <c r="H52" s="85">
        <f t="shared" si="1"/>
        <v>77</v>
      </c>
      <c r="J52" s="137">
        <f t="shared" si="2"/>
      </c>
      <c r="K52" s="137">
        <f t="shared" si="3"/>
        <v>3841</v>
      </c>
      <c r="L52" s="137">
        <f t="shared" si="4"/>
      </c>
      <c r="M52" s="137">
        <f t="shared" si="5"/>
      </c>
      <c r="N52" s="137">
        <f t="shared" si="6"/>
      </c>
      <c r="O52" s="137">
        <f t="shared" si="7"/>
      </c>
      <c r="P52" s="137">
        <f t="shared" si="8"/>
        <v>3918</v>
      </c>
      <c r="Q52" s="137">
        <f t="shared" si="9"/>
      </c>
      <c r="R52" s="137">
        <f t="shared" si="10"/>
      </c>
      <c r="S52" s="137">
        <f t="shared" si="11"/>
      </c>
    </row>
    <row r="53" spans="1:19" ht="13.5">
      <c r="A53" s="33">
        <v>2</v>
      </c>
      <c r="B53" s="82">
        <v>342</v>
      </c>
      <c r="C53" s="82" t="s">
        <v>61</v>
      </c>
      <c r="D53" s="135">
        <v>6601</v>
      </c>
      <c r="E53" s="135">
        <v>6665</v>
      </c>
      <c r="F53" s="83">
        <f t="shared" si="19"/>
        <v>1.460537013053892</v>
      </c>
      <c r="G53" s="84">
        <f aca="true" t="shared" si="21" ref="G53:G71">(E53/D53-1)*100</f>
        <v>0.9695500681714986</v>
      </c>
      <c r="H53" s="85">
        <f t="shared" si="1"/>
        <v>64</v>
      </c>
      <c r="J53" s="137">
        <f t="shared" si="2"/>
      </c>
      <c r="K53" s="137">
        <f t="shared" si="3"/>
        <v>6601</v>
      </c>
      <c r="L53" s="137">
        <f t="shared" si="4"/>
      </c>
      <c r="M53" s="137">
        <f t="shared" si="5"/>
      </c>
      <c r="N53" s="137">
        <f t="shared" si="6"/>
      </c>
      <c r="O53" s="137">
        <f t="shared" si="7"/>
      </c>
      <c r="P53" s="137">
        <f t="shared" si="8"/>
        <v>6665</v>
      </c>
      <c r="Q53" s="137">
        <f t="shared" si="9"/>
      </c>
      <c r="R53" s="137">
        <f t="shared" si="10"/>
      </c>
      <c r="S53" s="137">
        <f t="shared" si="11"/>
      </c>
    </row>
    <row r="54" spans="1:19" ht="13.5">
      <c r="A54" s="33">
        <v>2</v>
      </c>
      <c r="B54" s="82">
        <v>344</v>
      </c>
      <c r="C54" s="82" t="s">
        <v>62</v>
      </c>
      <c r="D54" s="135">
        <v>2751</v>
      </c>
      <c r="E54" s="135">
        <v>2959</v>
      </c>
      <c r="F54" s="83">
        <f t="shared" si="19"/>
        <v>0.6484214586086221</v>
      </c>
      <c r="G54" s="84">
        <f t="shared" si="21"/>
        <v>7.560886950199919</v>
      </c>
      <c r="H54" s="85">
        <f t="shared" si="1"/>
        <v>208</v>
      </c>
      <c r="J54" s="137">
        <f t="shared" si="2"/>
      </c>
      <c r="K54" s="137">
        <f t="shared" si="3"/>
        <v>2751</v>
      </c>
      <c r="L54" s="137">
        <f t="shared" si="4"/>
      </c>
      <c r="M54" s="137">
        <f t="shared" si="5"/>
      </c>
      <c r="N54" s="137">
        <f t="shared" si="6"/>
      </c>
      <c r="O54" s="137">
        <f t="shared" si="7"/>
      </c>
      <c r="P54" s="137">
        <f t="shared" si="8"/>
        <v>2959</v>
      </c>
      <c r="Q54" s="137">
        <f t="shared" si="9"/>
      </c>
      <c r="R54" s="137">
        <f t="shared" si="10"/>
      </c>
      <c r="S54" s="137">
        <f t="shared" si="11"/>
      </c>
    </row>
    <row r="55" spans="1:19" ht="13.5">
      <c r="A55" s="33">
        <v>2</v>
      </c>
      <c r="B55" s="82">
        <v>361</v>
      </c>
      <c r="C55" s="82" t="s">
        <v>63</v>
      </c>
      <c r="D55" s="135">
        <v>1592</v>
      </c>
      <c r="E55" s="135">
        <v>1598</v>
      </c>
      <c r="F55" s="83">
        <f t="shared" si="19"/>
        <v>0.3501782665956668</v>
      </c>
      <c r="G55" s="84">
        <f t="shared" si="21"/>
        <v>0.37688442211054607</v>
      </c>
      <c r="H55" s="85">
        <f t="shared" si="1"/>
        <v>6</v>
      </c>
      <c r="J55" s="137">
        <f t="shared" si="2"/>
      </c>
      <c r="K55" s="137">
        <f t="shared" si="3"/>
        <v>1592</v>
      </c>
      <c r="L55" s="137">
        <f t="shared" si="4"/>
      </c>
      <c r="M55" s="137">
        <f t="shared" si="5"/>
      </c>
      <c r="N55" s="137">
        <f t="shared" si="6"/>
      </c>
      <c r="O55" s="137">
        <f t="shared" si="7"/>
      </c>
      <c r="P55" s="137">
        <f t="shared" si="8"/>
        <v>1598</v>
      </c>
      <c r="Q55" s="137">
        <f t="shared" si="9"/>
      </c>
      <c r="R55" s="137">
        <f t="shared" si="10"/>
      </c>
      <c r="S55" s="137">
        <f t="shared" si="11"/>
      </c>
    </row>
    <row r="56" spans="1:19" ht="13.5">
      <c r="A56" s="33">
        <v>2</v>
      </c>
      <c r="B56" s="82">
        <v>381</v>
      </c>
      <c r="C56" s="82" t="s">
        <v>64</v>
      </c>
      <c r="D56" s="135">
        <v>2850</v>
      </c>
      <c r="E56" s="135">
        <v>2812</v>
      </c>
      <c r="F56" s="83">
        <f t="shared" si="19"/>
        <v>0.6162085642471935</v>
      </c>
      <c r="G56" s="84">
        <f t="shared" si="21"/>
        <v>-1.3333333333333308</v>
      </c>
      <c r="H56" s="85">
        <f t="shared" si="1"/>
        <v>-38</v>
      </c>
      <c r="J56" s="137">
        <f t="shared" si="2"/>
      </c>
      <c r="K56" s="137">
        <f t="shared" si="3"/>
        <v>2850</v>
      </c>
      <c r="L56" s="137">
        <f t="shared" si="4"/>
      </c>
      <c r="M56" s="137">
        <f t="shared" si="5"/>
      </c>
      <c r="N56" s="137">
        <f t="shared" si="6"/>
      </c>
      <c r="O56" s="137">
        <f t="shared" si="7"/>
      </c>
      <c r="P56" s="137">
        <f t="shared" si="8"/>
        <v>2812</v>
      </c>
      <c r="Q56" s="137">
        <f t="shared" si="9"/>
      </c>
      <c r="R56" s="137">
        <f t="shared" si="10"/>
      </c>
      <c r="S56" s="137">
        <f t="shared" si="11"/>
      </c>
    </row>
    <row r="57" spans="1:19" ht="13.5">
      <c r="A57" s="33">
        <v>3</v>
      </c>
      <c r="B57" s="82">
        <v>383</v>
      </c>
      <c r="C57" s="82" t="s">
        <v>65</v>
      </c>
      <c r="D57" s="135">
        <v>977</v>
      </c>
      <c r="E57" s="135">
        <v>925</v>
      </c>
      <c r="F57" s="83">
        <f t="shared" si="19"/>
        <v>0.20270018560762942</v>
      </c>
      <c r="G57" s="84">
        <f t="shared" si="21"/>
        <v>-5.322415557830096</v>
      </c>
      <c r="H57" s="85">
        <f t="shared" si="1"/>
        <v>-52</v>
      </c>
      <c r="J57" s="137">
        <f t="shared" si="2"/>
      </c>
      <c r="K57" s="137">
        <f t="shared" si="3"/>
      </c>
      <c r="L57" s="137">
        <f t="shared" si="4"/>
        <v>977</v>
      </c>
      <c r="M57" s="137">
        <f t="shared" si="5"/>
      </c>
      <c r="N57" s="137">
        <f t="shared" si="6"/>
      </c>
      <c r="O57" s="137">
        <f t="shared" si="7"/>
      </c>
      <c r="P57" s="137">
        <f t="shared" si="8"/>
      </c>
      <c r="Q57" s="137">
        <f t="shared" si="9"/>
        <v>925</v>
      </c>
      <c r="R57" s="137">
        <f t="shared" si="10"/>
      </c>
      <c r="S57" s="137">
        <f t="shared" si="11"/>
      </c>
    </row>
    <row r="58" spans="1:19" ht="13.5">
      <c r="A58" s="33">
        <v>4</v>
      </c>
      <c r="B58" s="82">
        <v>401</v>
      </c>
      <c r="C58" s="82" t="s">
        <v>66</v>
      </c>
      <c r="D58" s="135">
        <v>1656</v>
      </c>
      <c r="E58" s="135">
        <v>1667</v>
      </c>
      <c r="F58" s="83">
        <f t="shared" si="19"/>
        <v>0.365298604765317</v>
      </c>
      <c r="G58" s="84">
        <f t="shared" si="21"/>
        <v>0.6642512077294604</v>
      </c>
      <c r="H58" s="85">
        <f t="shared" si="1"/>
        <v>11</v>
      </c>
      <c r="J58" s="137">
        <f t="shared" si="2"/>
      </c>
      <c r="K58" s="137">
        <f t="shared" si="3"/>
      </c>
      <c r="L58" s="137">
        <f t="shared" si="4"/>
      </c>
      <c r="M58" s="137">
        <f t="shared" si="5"/>
        <v>1656</v>
      </c>
      <c r="N58" s="137">
        <f t="shared" si="6"/>
      </c>
      <c r="O58" s="137">
        <f t="shared" si="7"/>
      </c>
      <c r="P58" s="137">
        <f t="shared" si="8"/>
      </c>
      <c r="Q58" s="137">
        <f t="shared" si="9"/>
      </c>
      <c r="R58" s="137">
        <f t="shared" si="10"/>
        <v>1667</v>
      </c>
      <c r="S58" s="137">
        <f t="shared" si="11"/>
      </c>
    </row>
    <row r="59" spans="1:19" ht="13.5">
      <c r="A59" s="33">
        <v>4</v>
      </c>
      <c r="B59" s="82">
        <v>402</v>
      </c>
      <c r="C59" s="82" t="s">
        <v>67</v>
      </c>
      <c r="D59" s="135">
        <v>6088</v>
      </c>
      <c r="E59" s="135">
        <v>6494</v>
      </c>
      <c r="F59" s="83">
        <f t="shared" si="19"/>
        <v>1.4230648706334545</v>
      </c>
      <c r="G59" s="84">
        <f t="shared" si="21"/>
        <v>6.668856767411291</v>
      </c>
      <c r="H59" s="85">
        <f t="shared" si="1"/>
        <v>406</v>
      </c>
      <c r="J59" s="137">
        <f t="shared" si="2"/>
      </c>
      <c r="K59" s="137">
        <f t="shared" si="3"/>
      </c>
      <c r="L59" s="137">
        <f t="shared" si="4"/>
      </c>
      <c r="M59" s="137">
        <f t="shared" si="5"/>
        <v>6088</v>
      </c>
      <c r="N59" s="137">
        <f t="shared" si="6"/>
      </c>
      <c r="O59" s="137">
        <f t="shared" si="7"/>
      </c>
      <c r="P59" s="137">
        <f t="shared" si="8"/>
      </c>
      <c r="Q59" s="137">
        <f t="shared" si="9"/>
      </c>
      <c r="R59" s="137">
        <f t="shared" si="10"/>
        <v>6494</v>
      </c>
      <c r="S59" s="137">
        <f t="shared" si="11"/>
      </c>
    </row>
    <row r="60" spans="1:19" ht="13.5">
      <c r="A60" s="33">
        <v>4</v>
      </c>
      <c r="B60" s="82">
        <v>424</v>
      </c>
      <c r="C60" s="82" t="s">
        <v>68</v>
      </c>
      <c r="D60" s="135">
        <v>7698</v>
      </c>
      <c r="E60" s="135">
        <v>8276</v>
      </c>
      <c r="F60" s="83">
        <f t="shared" si="19"/>
        <v>1.813564039014855</v>
      </c>
      <c r="G60" s="84">
        <f t="shared" si="21"/>
        <v>7.508443751623806</v>
      </c>
      <c r="H60" s="85">
        <f t="shared" si="1"/>
        <v>578</v>
      </c>
      <c r="J60" s="137">
        <f t="shared" si="2"/>
      </c>
      <c r="K60" s="137">
        <f t="shared" si="3"/>
      </c>
      <c r="L60" s="137">
        <f t="shared" si="4"/>
      </c>
      <c r="M60" s="137">
        <f t="shared" si="5"/>
        <v>7698</v>
      </c>
      <c r="N60" s="137">
        <f t="shared" si="6"/>
      </c>
      <c r="O60" s="137">
        <f t="shared" si="7"/>
      </c>
      <c r="P60" s="137">
        <f t="shared" si="8"/>
      </c>
      <c r="Q60" s="137">
        <f t="shared" si="9"/>
      </c>
      <c r="R60" s="137">
        <f t="shared" si="10"/>
        <v>8276</v>
      </c>
      <c r="S60" s="137">
        <f t="shared" si="11"/>
      </c>
    </row>
    <row r="61" spans="1:19" ht="13.5">
      <c r="A61" s="33">
        <v>4</v>
      </c>
      <c r="B61" s="82">
        <v>426</v>
      </c>
      <c r="C61" s="82" t="s">
        <v>69</v>
      </c>
      <c r="D61" s="135">
        <v>632</v>
      </c>
      <c r="E61" s="135">
        <v>611</v>
      </c>
      <c r="F61" s="83">
        <f t="shared" si="19"/>
        <v>0.13389169016893143</v>
      </c>
      <c r="G61" s="84">
        <f t="shared" si="21"/>
        <v>-3.322784810126578</v>
      </c>
      <c r="H61" s="85">
        <f t="shared" si="1"/>
        <v>-21</v>
      </c>
      <c r="J61" s="137">
        <f t="shared" si="2"/>
      </c>
      <c r="K61" s="137">
        <f t="shared" si="3"/>
      </c>
      <c r="L61" s="137">
        <f t="shared" si="4"/>
      </c>
      <c r="M61" s="137">
        <f t="shared" si="5"/>
        <v>632</v>
      </c>
      <c r="N61" s="137">
        <f t="shared" si="6"/>
      </c>
      <c r="O61" s="137">
        <f t="shared" si="7"/>
      </c>
      <c r="P61" s="137">
        <f t="shared" si="8"/>
      </c>
      <c r="Q61" s="137">
        <f t="shared" si="9"/>
      </c>
      <c r="R61" s="137">
        <f t="shared" si="10"/>
        <v>611</v>
      </c>
      <c r="S61" s="137">
        <f t="shared" si="11"/>
      </c>
    </row>
    <row r="62" spans="1:19" ht="13.5">
      <c r="A62" s="33">
        <v>4</v>
      </c>
      <c r="B62" s="82">
        <v>429</v>
      </c>
      <c r="C62" s="86" t="s">
        <v>132</v>
      </c>
      <c r="D62" s="135">
        <v>699</v>
      </c>
      <c r="E62" s="135">
        <v>664</v>
      </c>
      <c r="F62" s="83">
        <f t="shared" si="19"/>
        <v>0.14550586296590912</v>
      </c>
      <c r="G62" s="84">
        <f t="shared" si="21"/>
        <v>-5.007153075822601</v>
      </c>
      <c r="H62" s="85">
        <f t="shared" si="1"/>
        <v>-35</v>
      </c>
      <c r="J62" s="137">
        <f t="shared" si="2"/>
      </c>
      <c r="K62" s="137">
        <f t="shared" si="3"/>
      </c>
      <c r="L62" s="137">
        <f t="shared" si="4"/>
      </c>
      <c r="M62" s="137">
        <f t="shared" si="5"/>
        <v>699</v>
      </c>
      <c r="N62" s="137">
        <f t="shared" si="6"/>
      </c>
      <c r="O62" s="137">
        <f t="shared" si="7"/>
      </c>
      <c r="P62" s="137">
        <f t="shared" si="8"/>
      </c>
      <c r="Q62" s="137">
        <f t="shared" si="9"/>
      </c>
      <c r="R62" s="137">
        <f t="shared" si="10"/>
        <v>664</v>
      </c>
      <c r="S62" s="137">
        <f t="shared" si="11"/>
      </c>
    </row>
    <row r="63" spans="1:19" ht="13.5">
      <c r="A63" s="33">
        <v>4</v>
      </c>
      <c r="B63" s="82">
        <v>461</v>
      </c>
      <c r="C63" s="82" t="s">
        <v>70</v>
      </c>
      <c r="D63" s="135">
        <v>3652</v>
      </c>
      <c r="E63" s="135">
        <v>4194</v>
      </c>
      <c r="F63" s="83">
        <f t="shared" si="19"/>
        <v>0.9190535983117815</v>
      </c>
      <c r="G63" s="84">
        <f t="shared" si="21"/>
        <v>14.841182913472073</v>
      </c>
      <c r="H63" s="85">
        <f t="shared" si="1"/>
        <v>542</v>
      </c>
      <c r="J63" s="137">
        <f t="shared" si="2"/>
      </c>
      <c r="K63" s="137">
        <f t="shared" si="3"/>
      </c>
      <c r="L63" s="137">
        <f t="shared" si="4"/>
      </c>
      <c r="M63" s="137">
        <f t="shared" si="5"/>
        <v>3652</v>
      </c>
      <c r="N63" s="137">
        <f t="shared" si="6"/>
      </c>
      <c r="O63" s="137">
        <f t="shared" si="7"/>
      </c>
      <c r="P63" s="137">
        <f t="shared" si="8"/>
      </c>
      <c r="Q63" s="137">
        <f t="shared" si="9"/>
      </c>
      <c r="R63" s="137">
        <f t="shared" si="10"/>
        <v>4194</v>
      </c>
      <c r="S63" s="137">
        <f t="shared" si="11"/>
      </c>
    </row>
    <row r="64" spans="1:19" ht="13.5">
      <c r="A64" s="33">
        <v>5</v>
      </c>
      <c r="B64" s="82">
        <v>503</v>
      </c>
      <c r="C64" s="82" t="s">
        <v>71</v>
      </c>
      <c r="D64" s="135">
        <v>2415</v>
      </c>
      <c r="E64" s="135">
        <v>2528</v>
      </c>
      <c r="F64" s="83">
        <f t="shared" si="19"/>
        <v>0.5539741288822564</v>
      </c>
      <c r="G64" s="84">
        <f t="shared" si="21"/>
        <v>4.6790890269151175</v>
      </c>
      <c r="H64" s="85">
        <f t="shared" si="1"/>
        <v>113</v>
      </c>
      <c r="J64" s="137">
        <f t="shared" si="2"/>
      </c>
      <c r="K64" s="137">
        <f t="shared" si="3"/>
      </c>
      <c r="L64" s="137">
        <f t="shared" si="4"/>
      </c>
      <c r="M64" s="137">
        <f t="shared" si="5"/>
      </c>
      <c r="N64" s="137">
        <f t="shared" si="6"/>
        <v>2415</v>
      </c>
      <c r="O64" s="137">
        <f t="shared" si="7"/>
      </c>
      <c r="P64" s="137">
        <f t="shared" si="8"/>
      </c>
      <c r="Q64" s="137">
        <f t="shared" si="9"/>
      </c>
      <c r="R64" s="137">
        <f t="shared" si="10"/>
      </c>
      <c r="S64" s="137">
        <f t="shared" si="11"/>
        <v>2528</v>
      </c>
    </row>
    <row r="65" spans="3:19" ht="13.5">
      <c r="C65" s="119"/>
      <c r="D65" s="120" t="s">
        <v>152</v>
      </c>
      <c r="E65" s="128" t="s">
        <v>153</v>
      </c>
      <c r="F65" s="83"/>
      <c r="G65" s="84"/>
      <c r="H65" s="85"/>
      <c r="J65" s="33">
        <f>SUM(J13:J64)</f>
        <v>8764</v>
      </c>
      <c r="K65" s="33">
        <f>SUM(K13:K64)</f>
        <v>120366</v>
      </c>
      <c r="L65" s="33">
        <f>SUM(L17:L64)+L13</f>
        <v>49706</v>
      </c>
      <c r="M65" s="33">
        <f>SUM(M13:M64)</f>
        <v>153181</v>
      </c>
      <c r="N65" s="33">
        <f>SUM(N13:N64)</f>
        <v>114931</v>
      </c>
      <c r="O65" s="33">
        <f>SUM(O13:O64)</f>
        <v>8161</v>
      </c>
      <c r="P65" s="33">
        <f>SUM(P13:P64)</f>
        <v>123310</v>
      </c>
      <c r="Q65" s="33">
        <f>SUM(Q17:Q64)+Q13</f>
        <v>49208</v>
      </c>
      <c r="R65" s="33">
        <f>SUM(R13:R64)</f>
        <v>160337</v>
      </c>
      <c r="S65" s="33">
        <f>SUM(S18:S64)</f>
        <v>115323</v>
      </c>
    </row>
    <row r="66" spans="3:8" ht="13.5">
      <c r="C66" s="121" t="s">
        <v>140</v>
      </c>
      <c r="D66" s="122">
        <f>J65</f>
        <v>8764</v>
      </c>
      <c r="E66" s="129">
        <f>O65</f>
        <v>8161</v>
      </c>
      <c r="F66" s="83">
        <f t="shared" si="19"/>
        <v>1.7883634753987714</v>
      </c>
      <c r="G66" s="84">
        <f t="shared" si="21"/>
        <v>-6.88041989958923</v>
      </c>
      <c r="H66" s="85">
        <f t="shared" si="1"/>
        <v>-603</v>
      </c>
    </row>
    <row r="67" spans="3:8" ht="13.5">
      <c r="C67" s="121" t="s">
        <v>114</v>
      </c>
      <c r="D67" s="124">
        <f>K65</f>
        <v>120366</v>
      </c>
      <c r="E67" s="129">
        <f>P65</f>
        <v>123310</v>
      </c>
      <c r="F67" s="83">
        <f t="shared" si="19"/>
        <v>27.021578256515443</v>
      </c>
      <c r="G67" s="84">
        <f t="shared" si="21"/>
        <v>2.445873419404143</v>
      </c>
      <c r="H67" s="85">
        <f t="shared" si="1"/>
        <v>2944</v>
      </c>
    </row>
    <row r="68" spans="3:8" ht="13.5">
      <c r="C68" s="121" t="s">
        <v>115</v>
      </c>
      <c r="D68" s="124">
        <f>L65</f>
        <v>49706</v>
      </c>
      <c r="E68" s="129">
        <f>Q65</f>
        <v>49208</v>
      </c>
      <c r="F68" s="83">
        <f t="shared" si="19"/>
        <v>10.783211603654301</v>
      </c>
      <c r="G68" s="84">
        <f t="shared" si="21"/>
        <v>-1.0018911197843372</v>
      </c>
      <c r="H68" s="85">
        <f t="shared" si="1"/>
        <v>-498</v>
      </c>
    </row>
    <row r="69" spans="3:8" ht="13.5">
      <c r="C69" s="121" t="s">
        <v>141</v>
      </c>
      <c r="D69" s="124">
        <f>M65</f>
        <v>153181</v>
      </c>
      <c r="E69" s="129">
        <f>R65</f>
        <v>160337</v>
      </c>
      <c r="F69" s="83">
        <f t="shared" si="19"/>
        <v>35.135502334887</v>
      </c>
      <c r="G69" s="84">
        <f t="shared" si="21"/>
        <v>4.671597652450377</v>
      </c>
      <c r="H69" s="85">
        <f t="shared" si="1"/>
        <v>7156</v>
      </c>
    </row>
    <row r="70" spans="3:8" ht="13.5">
      <c r="C70" s="121" t="s">
        <v>116</v>
      </c>
      <c r="D70" s="124">
        <f>N65</f>
        <v>114931</v>
      </c>
      <c r="E70" s="129">
        <f>S65</f>
        <v>115323</v>
      </c>
      <c r="F70" s="83">
        <f t="shared" si="19"/>
        <v>25.271344329544483</v>
      </c>
      <c r="G70" s="84">
        <f t="shared" si="21"/>
        <v>0.34107420974323066</v>
      </c>
      <c r="H70" s="85">
        <f t="shared" si="1"/>
        <v>392</v>
      </c>
    </row>
    <row r="71" spans="3:8" ht="13.5">
      <c r="C71" s="151" t="s">
        <v>163</v>
      </c>
      <c r="D71" s="126">
        <f>SUM(D66:D70)</f>
        <v>446948</v>
      </c>
      <c r="E71" s="130">
        <f>SUM(E66:E70)</f>
        <v>456339</v>
      </c>
      <c r="F71" s="83">
        <f t="shared" si="19"/>
        <v>100</v>
      </c>
      <c r="G71" s="84">
        <f t="shared" si="21"/>
        <v>2.1011392824221264</v>
      </c>
      <c r="H71" s="85">
        <f t="shared" si="1"/>
        <v>9391</v>
      </c>
    </row>
    <row r="74" ht="13.5">
      <c r="A74" s="45"/>
    </row>
    <row r="75" ht="13.5">
      <c r="A75" s="45" t="s">
        <v>149</v>
      </c>
    </row>
    <row r="76" spans="1:10" ht="13.5">
      <c r="A76" s="139">
        <v>4</v>
      </c>
      <c r="B76" s="139">
        <v>213</v>
      </c>
      <c r="C76" s="139" t="s">
        <v>47</v>
      </c>
      <c r="D76" s="144">
        <v>21169</v>
      </c>
      <c r="E76" s="144">
        <v>22984</v>
      </c>
      <c r="F76" s="141">
        <v>5.036606557844059</v>
      </c>
      <c r="G76" s="142">
        <v>8.573857999905531</v>
      </c>
      <c r="H76" s="143">
        <v>1815</v>
      </c>
      <c r="J76" s="45" t="s">
        <v>178</v>
      </c>
    </row>
    <row r="77" spans="1:8" ht="13.5">
      <c r="A77" s="139">
        <v>4</v>
      </c>
      <c r="B77" s="139">
        <v>226</v>
      </c>
      <c r="C77" s="139" t="s">
        <v>128</v>
      </c>
      <c r="D77" s="144">
        <v>10923</v>
      </c>
      <c r="E77" s="144">
        <v>12166</v>
      </c>
      <c r="F77" s="141">
        <v>2.666000495245859</v>
      </c>
      <c r="G77" s="142">
        <v>11.379657603222547</v>
      </c>
      <c r="H77" s="143">
        <v>1243</v>
      </c>
    </row>
    <row r="78" spans="1:10" ht="13.5">
      <c r="A78" s="139">
        <v>2</v>
      </c>
      <c r="B78" s="139">
        <v>207</v>
      </c>
      <c r="C78" s="139" t="s">
        <v>41</v>
      </c>
      <c r="D78" s="144">
        <v>17747</v>
      </c>
      <c r="E78" s="144">
        <v>18745</v>
      </c>
      <c r="F78" s="141">
        <v>4.107691869421636</v>
      </c>
      <c r="G78" s="142">
        <v>5.623485659548089</v>
      </c>
      <c r="H78" s="143">
        <v>998</v>
      </c>
      <c r="J78" s="45" t="s">
        <v>179</v>
      </c>
    </row>
    <row r="79" spans="1:8" ht="13.5">
      <c r="A79" s="139">
        <v>5</v>
      </c>
      <c r="B79" s="139">
        <v>221</v>
      </c>
      <c r="C79" s="139" t="s">
        <v>53</v>
      </c>
      <c r="D79" s="144">
        <v>20460</v>
      </c>
      <c r="E79" s="144">
        <v>21188</v>
      </c>
      <c r="F79" s="141">
        <v>4.64303949476157</v>
      </c>
      <c r="G79" s="142">
        <v>3.558162267839693</v>
      </c>
      <c r="H79" s="143">
        <v>728</v>
      </c>
    </row>
    <row r="80" spans="1:10" ht="13.5">
      <c r="A80" s="139">
        <v>2</v>
      </c>
      <c r="B80" s="139">
        <v>220</v>
      </c>
      <c r="C80" s="139" t="s">
        <v>52</v>
      </c>
      <c r="D80" s="144">
        <v>8582</v>
      </c>
      <c r="E80" s="144">
        <v>9249</v>
      </c>
      <c r="F80" s="141">
        <v>2.0267827207405023</v>
      </c>
      <c r="G80" s="142">
        <v>7.772081099976691</v>
      </c>
      <c r="H80" s="143">
        <v>667</v>
      </c>
      <c r="J80" s="45" t="s">
        <v>180</v>
      </c>
    </row>
    <row r="81" spans="1:8" ht="13.5">
      <c r="A81" s="139">
        <v>4</v>
      </c>
      <c r="B81" s="139">
        <v>424</v>
      </c>
      <c r="C81" s="139" t="s">
        <v>68</v>
      </c>
      <c r="D81" s="144">
        <v>7698</v>
      </c>
      <c r="E81" s="144">
        <v>8276</v>
      </c>
      <c r="F81" s="141">
        <v>1.813564039014855</v>
      </c>
      <c r="G81" s="142">
        <v>7.508443751623806</v>
      </c>
      <c r="H81" s="143">
        <v>578</v>
      </c>
    </row>
    <row r="82" spans="1:8" ht="13.5">
      <c r="A82" s="139">
        <v>4</v>
      </c>
      <c r="B82" s="139">
        <v>212</v>
      </c>
      <c r="C82" s="139" t="s">
        <v>46</v>
      </c>
      <c r="D82" s="144">
        <v>11175</v>
      </c>
      <c r="E82" s="144">
        <v>11723</v>
      </c>
      <c r="F82" s="141">
        <v>2.5689235414899887</v>
      </c>
      <c r="G82" s="142">
        <v>4.903803131991058</v>
      </c>
      <c r="H82" s="143">
        <v>548</v>
      </c>
    </row>
    <row r="83" spans="1:8" ht="13.5">
      <c r="A83" s="139">
        <v>4</v>
      </c>
      <c r="B83" s="139">
        <v>461</v>
      </c>
      <c r="C83" s="139" t="s">
        <v>70</v>
      </c>
      <c r="D83" s="144">
        <v>3652</v>
      </c>
      <c r="E83" s="144">
        <v>4194</v>
      </c>
      <c r="F83" s="141">
        <v>0.9190535983117815</v>
      </c>
      <c r="G83" s="142">
        <v>14.841182913472073</v>
      </c>
      <c r="H83" s="143">
        <v>542</v>
      </c>
    </row>
    <row r="84" spans="1:8" ht="13.5">
      <c r="A84" s="139">
        <v>4</v>
      </c>
      <c r="B84" s="139">
        <v>223</v>
      </c>
      <c r="C84" s="139" t="s">
        <v>125</v>
      </c>
      <c r="D84" s="144">
        <v>3775</v>
      </c>
      <c r="E84" s="144">
        <v>4299</v>
      </c>
      <c r="F84" s="141">
        <v>0.9420628085699447</v>
      </c>
      <c r="G84" s="142">
        <v>13.880794701986755</v>
      </c>
      <c r="H84" s="143">
        <v>524</v>
      </c>
    </row>
    <row r="85" spans="1:8" ht="13.5">
      <c r="A85" s="139">
        <v>4</v>
      </c>
      <c r="B85" s="139">
        <v>216</v>
      </c>
      <c r="C85" s="139" t="s">
        <v>50</v>
      </c>
      <c r="D85" s="144">
        <v>13505</v>
      </c>
      <c r="E85" s="144">
        <v>13937</v>
      </c>
      <c r="F85" s="141">
        <v>3.0540891749335475</v>
      </c>
      <c r="G85" s="142">
        <v>3.198815253609766</v>
      </c>
      <c r="H85" s="143">
        <v>432</v>
      </c>
    </row>
    <row r="86" spans="1:8" ht="13.5">
      <c r="A86" s="139">
        <v>2</v>
      </c>
      <c r="B86" s="139">
        <v>210</v>
      </c>
      <c r="C86" s="139" t="s">
        <v>44</v>
      </c>
      <c r="D86" s="144">
        <v>36110</v>
      </c>
      <c r="E86" s="144">
        <v>36533</v>
      </c>
      <c r="F86" s="141">
        <v>8.005671222490298</v>
      </c>
      <c r="G86" s="142">
        <v>1.171420659097211</v>
      </c>
      <c r="H86" s="143">
        <v>423</v>
      </c>
    </row>
    <row r="87" spans="1:8" ht="13.5">
      <c r="A87" s="139">
        <v>4</v>
      </c>
      <c r="B87" s="139">
        <v>402</v>
      </c>
      <c r="C87" s="139" t="s">
        <v>67</v>
      </c>
      <c r="D87" s="144">
        <v>6088</v>
      </c>
      <c r="E87" s="144">
        <v>6494</v>
      </c>
      <c r="F87" s="141">
        <v>1.4230648706334545</v>
      </c>
      <c r="G87" s="142">
        <v>6.668856767411291</v>
      </c>
      <c r="H87" s="143">
        <v>406</v>
      </c>
    </row>
    <row r="88" spans="1:8" ht="13.5">
      <c r="A88" s="139">
        <v>2</v>
      </c>
      <c r="B88" s="139">
        <v>206</v>
      </c>
      <c r="C88" s="139" t="s">
        <v>40</v>
      </c>
      <c r="D88" s="144">
        <v>7984</v>
      </c>
      <c r="E88" s="144">
        <v>8380</v>
      </c>
      <c r="F88" s="141">
        <v>1.8363541139372264</v>
      </c>
      <c r="G88" s="142">
        <v>4.959919839679361</v>
      </c>
      <c r="H88" s="143">
        <v>396</v>
      </c>
    </row>
    <row r="89" spans="1:8" ht="13.5">
      <c r="A89" s="139">
        <v>4</v>
      </c>
      <c r="B89" s="139">
        <v>224</v>
      </c>
      <c r="C89" s="139" t="s">
        <v>126</v>
      </c>
      <c r="D89" s="144">
        <v>8525</v>
      </c>
      <c r="E89" s="144">
        <v>8911</v>
      </c>
      <c r="F89" s="141">
        <v>1.9527149772427952</v>
      </c>
      <c r="G89" s="142">
        <v>4.527859237536647</v>
      </c>
      <c r="H89" s="143">
        <v>386</v>
      </c>
    </row>
    <row r="90" spans="1:8" ht="13.5">
      <c r="A90" s="139">
        <v>4</v>
      </c>
      <c r="B90" s="139">
        <v>211</v>
      </c>
      <c r="C90" s="139" t="s">
        <v>45</v>
      </c>
      <c r="D90" s="144">
        <v>39865</v>
      </c>
      <c r="E90" s="144">
        <v>40248</v>
      </c>
      <c r="F90" s="141">
        <v>8.819758994957697</v>
      </c>
      <c r="G90" s="142">
        <v>0.9607425059576125</v>
      </c>
      <c r="H90" s="143">
        <v>383</v>
      </c>
    </row>
    <row r="91" spans="1:8" ht="13.5">
      <c r="A91" s="139">
        <v>4</v>
      </c>
      <c r="B91" s="139">
        <v>214</v>
      </c>
      <c r="C91" s="139" t="s">
        <v>48</v>
      </c>
      <c r="D91" s="144">
        <v>11560</v>
      </c>
      <c r="E91" s="144">
        <v>11773</v>
      </c>
      <c r="F91" s="141">
        <v>2.5798803082795905</v>
      </c>
      <c r="G91" s="142">
        <v>1.8425605536332101</v>
      </c>
      <c r="H91" s="143">
        <v>213</v>
      </c>
    </row>
    <row r="92" spans="1:8" ht="13.5">
      <c r="A92" s="139">
        <v>2</v>
      </c>
      <c r="B92" s="139">
        <v>344</v>
      </c>
      <c r="C92" s="139" t="s">
        <v>62</v>
      </c>
      <c r="D92" s="144">
        <v>2751</v>
      </c>
      <c r="E92" s="144">
        <v>2959</v>
      </c>
      <c r="F92" s="141">
        <v>0.6484214586086221</v>
      </c>
      <c r="G92" s="142">
        <v>7.560886950199919</v>
      </c>
      <c r="H92" s="143">
        <v>208</v>
      </c>
    </row>
    <row r="93" spans="1:8" ht="13.5">
      <c r="A93" s="139">
        <v>2</v>
      </c>
      <c r="B93" s="139">
        <v>203</v>
      </c>
      <c r="C93" s="139" t="s">
        <v>38</v>
      </c>
      <c r="D93" s="144">
        <v>20818</v>
      </c>
      <c r="E93" s="144">
        <v>20970</v>
      </c>
      <c r="F93" s="141">
        <v>4.595267991558907</v>
      </c>
      <c r="G93" s="142">
        <v>0.7301373811124945</v>
      </c>
      <c r="H93" s="143">
        <v>152</v>
      </c>
    </row>
    <row r="94" spans="1:8" ht="13.5">
      <c r="A94" s="139">
        <v>4</v>
      </c>
      <c r="B94" s="139">
        <v>209</v>
      </c>
      <c r="C94" s="139" t="s">
        <v>43</v>
      </c>
      <c r="D94" s="144">
        <v>12259</v>
      </c>
      <c r="E94" s="144">
        <v>12390</v>
      </c>
      <c r="F94" s="141">
        <v>2.715086810463274</v>
      </c>
      <c r="G94" s="142">
        <v>1.0686026592707343</v>
      </c>
      <c r="H94" s="143">
        <v>131</v>
      </c>
    </row>
    <row r="95" spans="1:8" ht="13.5">
      <c r="A95" s="139">
        <v>5</v>
      </c>
      <c r="B95" s="139">
        <v>503</v>
      </c>
      <c r="C95" s="139" t="s">
        <v>71</v>
      </c>
      <c r="D95" s="144">
        <v>2415</v>
      </c>
      <c r="E95" s="144">
        <v>2528</v>
      </c>
      <c r="F95" s="141">
        <v>0.5539741288822564</v>
      </c>
      <c r="G95" s="142">
        <v>4.6790890269151175</v>
      </c>
      <c r="H95" s="143">
        <v>113</v>
      </c>
    </row>
    <row r="96" spans="1:8" ht="13.5">
      <c r="A96" s="139">
        <v>1</v>
      </c>
      <c r="B96" s="139">
        <v>306</v>
      </c>
      <c r="C96" s="139" t="s">
        <v>58</v>
      </c>
      <c r="D96" s="144">
        <v>514</v>
      </c>
      <c r="E96" s="144">
        <v>594</v>
      </c>
      <c r="F96" s="141">
        <v>0.1301663894604669</v>
      </c>
      <c r="G96" s="142">
        <v>15.56420233463034</v>
      </c>
      <c r="H96" s="143">
        <v>80</v>
      </c>
    </row>
    <row r="97" spans="1:8" ht="13.5">
      <c r="A97" s="139">
        <v>2</v>
      </c>
      <c r="B97" s="139">
        <v>341</v>
      </c>
      <c r="C97" s="139" t="s">
        <v>60</v>
      </c>
      <c r="D97" s="144">
        <v>3841</v>
      </c>
      <c r="E97" s="144">
        <v>3918</v>
      </c>
      <c r="F97" s="141">
        <v>0.8585722456331806</v>
      </c>
      <c r="G97" s="142">
        <v>2.004686279614676</v>
      </c>
      <c r="H97" s="143">
        <v>77</v>
      </c>
    </row>
    <row r="98" spans="1:8" ht="13.5">
      <c r="A98" s="139">
        <v>2</v>
      </c>
      <c r="B98" s="139">
        <v>342</v>
      </c>
      <c r="C98" s="139" t="s">
        <v>61</v>
      </c>
      <c r="D98" s="144">
        <v>6601</v>
      </c>
      <c r="E98" s="144">
        <v>6665</v>
      </c>
      <c r="F98" s="141">
        <v>1.460537013053892</v>
      </c>
      <c r="G98" s="142">
        <v>0.9695500681714986</v>
      </c>
      <c r="H98" s="143">
        <v>64</v>
      </c>
    </row>
    <row r="99" spans="1:8" ht="13.5">
      <c r="A99" s="139">
        <v>1</v>
      </c>
      <c r="B99" s="139">
        <v>222</v>
      </c>
      <c r="C99" s="139" t="s">
        <v>124</v>
      </c>
      <c r="D99" s="144">
        <v>1414</v>
      </c>
      <c r="E99" s="144">
        <v>1435</v>
      </c>
      <c r="F99" s="141">
        <v>0.31445920686156564</v>
      </c>
      <c r="G99" s="142">
        <v>1.4851485148514865</v>
      </c>
      <c r="H99" s="143">
        <v>21</v>
      </c>
    </row>
    <row r="100" spans="1:8" ht="13.5">
      <c r="A100" s="139">
        <v>1</v>
      </c>
      <c r="B100" s="139">
        <v>208</v>
      </c>
      <c r="C100" s="139" t="s">
        <v>42</v>
      </c>
      <c r="D100" s="144">
        <v>1002</v>
      </c>
      <c r="E100" s="144">
        <v>1018</v>
      </c>
      <c r="F100" s="141">
        <v>0.22307977183628835</v>
      </c>
      <c r="G100" s="142">
        <v>1.5968063872255467</v>
      </c>
      <c r="H100" s="143">
        <v>16</v>
      </c>
    </row>
    <row r="101" spans="1:8" ht="13.5">
      <c r="A101" s="139">
        <v>2</v>
      </c>
      <c r="B101" s="139">
        <v>325</v>
      </c>
      <c r="C101" s="139" t="s">
        <v>59</v>
      </c>
      <c r="D101" s="144">
        <v>1878</v>
      </c>
      <c r="E101" s="144">
        <v>1892</v>
      </c>
      <c r="F101" s="141">
        <v>0.4146040553185242</v>
      </c>
      <c r="G101" s="142">
        <v>0.7454739084131967</v>
      </c>
      <c r="H101" s="143">
        <v>14</v>
      </c>
    </row>
    <row r="102" spans="1:8" ht="13.5">
      <c r="A102" s="139">
        <v>4</v>
      </c>
      <c r="B102" s="139">
        <v>401</v>
      </c>
      <c r="C102" s="139" t="s">
        <v>66</v>
      </c>
      <c r="D102" s="144">
        <v>1656</v>
      </c>
      <c r="E102" s="144">
        <v>1667</v>
      </c>
      <c r="F102" s="141">
        <v>0.365298604765317</v>
      </c>
      <c r="G102" s="142">
        <v>0.6642512077294604</v>
      </c>
      <c r="H102" s="143">
        <v>11</v>
      </c>
    </row>
    <row r="103" spans="1:8" ht="13.5">
      <c r="A103" s="139">
        <v>1</v>
      </c>
      <c r="B103" s="139">
        <v>305</v>
      </c>
      <c r="C103" s="139" t="s">
        <v>57</v>
      </c>
      <c r="D103" s="144">
        <v>134</v>
      </c>
      <c r="E103" s="144">
        <v>144</v>
      </c>
      <c r="F103" s="141">
        <v>0.03155548835405258</v>
      </c>
      <c r="G103" s="142">
        <v>7.462686567164178</v>
      </c>
      <c r="H103" s="143">
        <v>10</v>
      </c>
    </row>
    <row r="104" spans="1:8" ht="13.5">
      <c r="A104" s="139">
        <v>1</v>
      </c>
      <c r="B104" s="139">
        <v>302</v>
      </c>
      <c r="C104" s="139" t="s">
        <v>55</v>
      </c>
      <c r="D104" s="144">
        <v>177</v>
      </c>
      <c r="E104" s="144">
        <v>185</v>
      </c>
      <c r="F104" s="141">
        <v>0.04054003712152588</v>
      </c>
      <c r="G104" s="142">
        <v>4.519774011299438</v>
      </c>
      <c r="H104" s="143">
        <v>8</v>
      </c>
    </row>
    <row r="105" spans="1:8" ht="13.5">
      <c r="A105" s="139">
        <v>2</v>
      </c>
      <c r="B105" s="139">
        <v>361</v>
      </c>
      <c r="C105" s="139" t="s">
        <v>63</v>
      </c>
      <c r="D105" s="144">
        <v>1592</v>
      </c>
      <c r="E105" s="144">
        <v>1598</v>
      </c>
      <c r="F105" s="141">
        <v>0.3501782665956668</v>
      </c>
      <c r="G105" s="142">
        <v>0.37688442211054607</v>
      </c>
      <c r="H105" s="143">
        <v>6</v>
      </c>
    </row>
    <row r="106" spans="1:8" ht="13.5">
      <c r="A106" s="139">
        <v>1</v>
      </c>
      <c r="B106" s="139">
        <v>304</v>
      </c>
      <c r="C106" s="139" t="s">
        <v>56</v>
      </c>
      <c r="D106" s="144">
        <v>145</v>
      </c>
      <c r="E106" s="144">
        <v>150</v>
      </c>
      <c r="F106" s="141">
        <v>0.03287030036880477</v>
      </c>
      <c r="G106" s="142">
        <v>3.4482758620689724</v>
      </c>
      <c r="H106" s="143">
        <v>5</v>
      </c>
    </row>
    <row r="107" spans="1:8" ht="13.5">
      <c r="A107" s="139">
        <v>1</v>
      </c>
      <c r="B107" s="139">
        <v>301</v>
      </c>
      <c r="C107" s="139" t="s">
        <v>54</v>
      </c>
      <c r="D107" s="144">
        <v>67</v>
      </c>
      <c r="E107" s="144">
        <v>66</v>
      </c>
      <c r="F107" s="141">
        <v>0.014462932162274098</v>
      </c>
      <c r="G107" s="142">
        <v>-1.4925373134328401</v>
      </c>
      <c r="H107" s="143">
        <v>-1</v>
      </c>
    </row>
    <row r="108" spans="1:8" ht="13.5">
      <c r="A108" s="139">
        <v>1</v>
      </c>
      <c r="B108" s="139">
        <v>205</v>
      </c>
      <c r="C108" s="139" t="s">
        <v>39</v>
      </c>
      <c r="D108" s="144">
        <v>380</v>
      </c>
      <c r="E108" s="144">
        <v>374</v>
      </c>
      <c r="F108" s="141">
        <v>0.08195661558621989</v>
      </c>
      <c r="G108" s="142">
        <v>-1.5789473684210575</v>
      </c>
      <c r="H108" s="143">
        <v>-6</v>
      </c>
    </row>
    <row r="109" spans="1:8" ht="13.5">
      <c r="A109" s="139">
        <v>1</v>
      </c>
      <c r="B109" s="139">
        <v>219</v>
      </c>
      <c r="C109" s="139" t="s">
        <v>51</v>
      </c>
      <c r="D109" s="144">
        <v>316</v>
      </c>
      <c r="E109" s="144">
        <v>304</v>
      </c>
      <c r="F109" s="141">
        <v>0.06661714208077767</v>
      </c>
      <c r="G109" s="142">
        <v>-3.797468354430378</v>
      </c>
      <c r="H109" s="143">
        <v>-12</v>
      </c>
    </row>
    <row r="110" spans="1:8" ht="13.5">
      <c r="A110" s="139">
        <v>4</v>
      </c>
      <c r="B110" s="139">
        <v>426</v>
      </c>
      <c r="C110" s="139" t="s">
        <v>69</v>
      </c>
      <c r="D110" s="144">
        <v>632</v>
      </c>
      <c r="E110" s="144">
        <v>611</v>
      </c>
      <c r="F110" s="141">
        <v>0.13389169016893143</v>
      </c>
      <c r="G110" s="142">
        <v>-3.322784810126578</v>
      </c>
      <c r="H110" s="143">
        <v>-21</v>
      </c>
    </row>
    <row r="111" spans="1:8" ht="13.5">
      <c r="A111" s="139">
        <v>2</v>
      </c>
      <c r="B111" s="139">
        <v>215</v>
      </c>
      <c r="C111" s="139" t="s">
        <v>49</v>
      </c>
      <c r="D111" s="144">
        <v>9612</v>
      </c>
      <c r="E111" s="144">
        <v>9589</v>
      </c>
      <c r="F111" s="141">
        <v>2.101288734909793</v>
      </c>
      <c r="G111" s="142">
        <v>-0.23928422804827543</v>
      </c>
      <c r="H111" s="143">
        <v>-23</v>
      </c>
    </row>
    <row r="112" spans="1:8" ht="13.5">
      <c r="A112" s="139">
        <v>4</v>
      </c>
      <c r="B112" s="139">
        <v>429</v>
      </c>
      <c r="C112" s="139" t="s">
        <v>132</v>
      </c>
      <c r="D112" s="144">
        <v>699</v>
      </c>
      <c r="E112" s="144">
        <v>664</v>
      </c>
      <c r="F112" s="141">
        <v>0.14550586296590912</v>
      </c>
      <c r="G112" s="142">
        <v>-5.007153075822601</v>
      </c>
      <c r="H112" s="143">
        <v>-35</v>
      </c>
    </row>
    <row r="113" spans="1:8" ht="13.5">
      <c r="A113" s="139">
        <v>2</v>
      </c>
      <c r="B113" s="139">
        <v>381</v>
      </c>
      <c r="C113" s="139" t="s">
        <v>64</v>
      </c>
      <c r="D113" s="144">
        <v>2850</v>
      </c>
      <c r="E113" s="144">
        <v>2812</v>
      </c>
      <c r="F113" s="141">
        <v>0.6162085642471935</v>
      </c>
      <c r="G113" s="142">
        <v>-1.3333333333333308</v>
      </c>
      <c r="H113" s="143">
        <v>-38</v>
      </c>
    </row>
    <row r="114" spans="1:8" ht="13.5">
      <c r="A114" s="139">
        <v>3</v>
      </c>
      <c r="B114" s="139">
        <v>383</v>
      </c>
      <c r="C114" s="139" t="s">
        <v>65</v>
      </c>
      <c r="D114" s="144">
        <v>977</v>
      </c>
      <c r="E114" s="144">
        <v>925</v>
      </c>
      <c r="F114" s="141">
        <v>0.20270018560762942</v>
      </c>
      <c r="G114" s="142">
        <v>-5.322415557830096</v>
      </c>
      <c r="H114" s="143">
        <v>-52</v>
      </c>
    </row>
    <row r="115" spans="1:8" ht="13.5">
      <c r="A115" s="139">
        <v>3</v>
      </c>
      <c r="B115" s="139">
        <v>100</v>
      </c>
      <c r="C115" s="139" t="s">
        <v>36</v>
      </c>
      <c r="D115" s="144">
        <v>48729</v>
      </c>
      <c r="E115" s="144">
        <v>48283</v>
      </c>
      <c r="F115" s="141">
        <v>10.580511418046672</v>
      </c>
      <c r="G115" s="142">
        <v>-0.9152660633298448</v>
      </c>
      <c r="H115" s="143">
        <v>-446</v>
      </c>
    </row>
    <row r="116" spans="1:8" ht="13.5">
      <c r="A116" s="139">
        <v>5</v>
      </c>
      <c r="B116" s="139">
        <v>202</v>
      </c>
      <c r="C116" s="139" t="s">
        <v>37</v>
      </c>
      <c r="D116" s="144">
        <v>92056</v>
      </c>
      <c r="E116" s="144">
        <v>91607</v>
      </c>
      <c r="F116" s="141">
        <v>20.074330705900657</v>
      </c>
      <c r="G116" s="142">
        <v>-0.487746589032767</v>
      </c>
      <c r="H116" s="143">
        <v>-449</v>
      </c>
    </row>
    <row r="117" spans="1:8" ht="13.5">
      <c r="A117" s="139">
        <v>1</v>
      </c>
      <c r="B117" s="139">
        <v>225</v>
      </c>
      <c r="C117" s="139" t="s">
        <v>127</v>
      </c>
      <c r="D117" s="144">
        <v>4615</v>
      </c>
      <c r="E117" s="144">
        <v>3891</v>
      </c>
      <c r="F117" s="141">
        <v>0.8526555915667958</v>
      </c>
      <c r="G117" s="142">
        <v>-15.687973997833149</v>
      </c>
      <c r="H117" s="143">
        <v>-724</v>
      </c>
    </row>
    <row r="119" spans="1:8" ht="13.5">
      <c r="A119" s="33">
        <v>4</v>
      </c>
      <c r="B119" s="33">
        <v>424</v>
      </c>
      <c r="C119" s="33" t="s">
        <v>68</v>
      </c>
      <c r="D119" s="46">
        <v>7698</v>
      </c>
      <c r="E119" s="46">
        <v>8276</v>
      </c>
      <c r="F119" s="56">
        <v>1.813564039014855</v>
      </c>
      <c r="G119" s="78">
        <v>7.508443751623806</v>
      </c>
      <c r="H119" s="80">
        <v>578</v>
      </c>
    </row>
    <row r="120" spans="1:8" ht="13.5">
      <c r="A120" s="33">
        <v>2</v>
      </c>
      <c r="B120" s="33">
        <v>342</v>
      </c>
      <c r="C120" s="33" t="s">
        <v>61</v>
      </c>
      <c r="D120" s="46">
        <v>6601</v>
      </c>
      <c r="E120" s="46">
        <v>6665</v>
      </c>
      <c r="F120" s="56">
        <v>1.460537013053892</v>
      </c>
      <c r="G120" s="78">
        <v>0.9695500681714986</v>
      </c>
      <c r="H120" s="80">
        <v>64</v>
      </c>
    </row>
    <row r="121" spans="1:8" ht="13.5">
      <c r="A121" s="33">
        <v>4</v>
      </c>
      <c r="B121" s="33">
        <v>402</v>
      </c>
      <c r="C121" s="33" t="s">
        <v>67</v>
      </c>
      <c r="D121" s="46">
        <v>6088</v>
      </c>
      <c r="E121" s="46">
        <v>6494</v>
      </c>
      <c r="F121" s="56">
        <v>1.4230648706334545</v>
      </c>
      <c r="G121" s="78">
        <v>6.668856767411291</v>
      </c>
      <c r="H121" s="80">
        <v>406</v>
      </c>
    </row>
    <row r="122" spans="1:8" ht="13.5">
      <c r="A122" s="33">
        <v>4</v>
      </c>
      <c r="B122" s="33">
        <v>461</v>
      </c>
      <c r="C122" s="33" t="s">
        <v>70</v>
      </c>
      <c r="D122" s="46">
        <v>3652</v>
      </c>
      <c r="E122" s="46">
        <v>4194</v>
      </c>
      <c r="F122" s="56">
        <v>0.9190535983117815</v>
      </c>
      <c r="G122" s="78">
        <v>14.841182913472073</v>
      </c>
      <c r="H122" s="80">
        <v>542</v>
      </c>
    </row>
    <row r="123" spans="1:8" ht="13.5">
      <c r="A123" s="33">
        <v>2</v>
      </c>
      <c r="B123" s="33">
        <v>341</v>
      </c>
      <c r="C123" s="33" t="s">
        <v>60</v>
      </c>
      <c r="D123" s="46">
        <v>3841</v>
      </c>
      <c r="E123" s="46">
        <v>3918</v>
      </c>
      <c r="F123" s="56">
        <v>0.8585722456331806</v>
      </c>
      <c r="G123" s="78">
        <v>2.004686279614676</v>
      </c>
      <c r="H123" s="80">
        <v>77</v>
      </c>
    </row>
    <row r="124" spans="1:8" ht="13.5">
      <c r="A124" s="33">
        <v>2</v>
      </c>
      <c r="B124" s="33">
        <v>344</v>
      </c>
      <c r="C124" s="33" t="s">
        <v>62</v>
      </c>
      <c r="D124" s="46">
        <v>2751</v>
      </c>
      <c r="E124" s="46">
        <v>2959</v>
      </c>
      <c r="F124" s="56">
        <v>0.6484214586086221</v>
      </c>
      <c r="G124" s="78">
        <v>7.560886950199919</v>
      </c>
      <c r="H124" s="80">
        <v>208</v>
      </c>
    </row>
    <row r="125" spans="1:8" ht="13.5">
      <c r="A125" s="33">
        <v>2</v>
      </c>
      <c r="B125" s="33">
        <v>381</v>
      </c>
      <c r="C125" s="33" t="s">
        <v>64</v>
      </c>
      <c r="D125" s="46">
        <v>2850</v>
      </c>
      <c r="E125" s="46">
        <v>2812</v>
      </c>
      <c r="F125" s="56">
        <v>0.6162085642471935</v>
      </c>
      <c r="G125" s="78">
        <v>-1.3333333333333308</v>
      </c>
      <c r="H125" s="80">
        <v>-38</v>
      </c>
    </row>
    <row r="126" spans="1:8" ht="13.5">
      <c r="A126" s="33">
        <v>5</v>
      </c>
      <c r="B126" s="33">
        <v>503</v>
      </c>
      <c r="C126" s="33" t="s">
        <v>71</v>
      </c>
      <c r="D126" s="46">
        <v>2415</v>
      </c>
      <c r="E126" s="46">
        <v>2528</v>
      </c>
      <c r="F126" s="56">
        <v>0.5539741288822564</v>
      </c>
      <c r="G126" s="78">
        <v>4.6790890269151175</v>
      </c>
      <c r="H126" s="80">
        <v>113</v>
      </c>
    </row>
    <row r="127" spans="1:8" ht="13.5">
      <c r="A127" s="33">
        <v>2</v>
      </c>
      <c r="B127" s="33">
        <v>325</v>
      </c>
      <c r="C127" s="33" t="s">
        <v>59</v>
      </c>
      <c r="D127" s="46">
        <v>1878</v>
      </c>
      <c r="E127" s="46">
        <v>1892</v>
      </c>
      <c r="F127" s="56">
        <v>0.4146040553185242</v>
      </c>
      <c r="G127" s="78">
        <v>0.7454739084131967</v>
      </c>
      <c r="H127" s="80">
        <v>14</v>
      </c>
    </row>
    <row r="128" spans="1:8" ht="13.5">
      <c r="A128" s="33">
        <v>4</v>
      </c>
      <c r="B128" s="33">
        <v>401</v>
      </c>
      <c r="C128" s="33" t="s">
        <v>66</v>
      </c>
      <c r="D128" s="46">
        <v>1656</v>
      </c>
      <c r="E128" s="46">
        <v>1667</v>
      </c>
      <c r="F128" s="56">
        <v>0.365298604765317</v>
      </c>
      <c r="G128" s="78">
        <v>0.6642512077294604</v>
      </c>
      <c r="H128" s="80">
        <v>11</v>
      </c>
    </row>
    <row r="129" spans="1:8" ht="13.5">
      <c r="A129" s="33">
        <v>2</v>
      </c>
      <c r="B129" s="33">
        <v>361</v>
      </c>
      <c r="C129" s="33" t="s">
        <v>63</v>
      </c>
      <c r="D129" s="46">
        <v>1592</v>
      </c>
      <c r="E129" s="46">
        <v>1598</v>
      </c>
      <c r="F129" s="56">
        <v>0.3501782665956668</v>
      </c>
      <c r="G129" s="78">
        <v>0.37688442211054607</v>
      </c>
      <c r="H129" s="80">
        <v>6</v>
      </c>
    </row>
    <row r="130" spans="1:8" ht="13.5">
      <c r="A130" s="33">
        <v>3</v>
      </c>
      <c r="B130" s="33">
        <v>383</v>
      </c>
      <c r="C130" s="33" t="s">
        <v>65</v>
      </c>
      <c r="D130" s="46">
        <v>977</v>
      </c>
      <c r="E130" s="46">
        <v>925</v>
      </c>
      <c r="F130" s="56">
        <v>0.20270018560762942</v>
      </c>
      <c r="G130" s="78">
        <v>-5.322415557830096</v>
      </c>
      <c r="H130" s="80">
        <v>-52</v>
      </c>
    </row>
    <row r="131" spans="1:8" ht="13.5">
      <c r="A131" s="33">
        <v>4</v>
      </c>
      <c r="B131" s="33">
        <v>429</v>
      </c>
      <c r="C131" s="33" t="s">
        <v>132</v>
      </c>
      <c r="D131" s="46">
        <v>699</v>
      </c>
      <c r="E131" s="46">
        <v>664</v>
      </c>
      <c r="F131" s="56">
        <v>0.14550586296590912</v>
      </c>
      <c r="G131" s="78">
        <v>-5.007153075822601</v>
      </c>
      <c r="H131" s="80">
        <v>-35</v>
      </c>
    </row>
    <row r="132" spans="1:8" ht="13.5">
      <c r="A132" s="33">
        <v>4</v>
      </c>
      <c r="B132" s="33">
        <v>426</v>
      </c>
      <c r="C132" s="33" t="s">
        <v>69</v>
      </c>
      <c r="D132" s="46">
        <v>632</v>
      </c>
      <c r="E132" s="46">
        <v>611</v>
      </c>
      <c r="F132" s="56">
        <v>0.13389169016893143</v>
      </c>
      <c r="G132" s="78">
        <v>-3.322784810126578</v>
      </c>
      <c r="H132" s="80">
        <v>-21</v>
      </c>
    </row>
    <row r="133" spans="1:8" ht="13.5">
      <c r="A133" s="33">
        <v>1</v>
      </c>
      <c r="B133" s="33">
        <v>306</v>
      </c>
      <c r="C133" s="33" t="s">
        <v>58</v>
      </c>
      <c r="D133" s="46">
        <v>514</v>
      </c>
      <c r="E133" s="46">
        <v>594</v>
      </c>
      <c r="F133" s="56">
        <v>0.1301663894604669</v>
      </c>
      <c r="G133" s="78">
        <v>15.56420233463034</v>
      </c>
      <c r="H133" s="80">
        <v>80</v>
      </c>
    </row>
    <row r="134" spans="1:8" ht="13.5">
      <c r="A134" s="33">
        <v>1</v>
      </c>
      <c r="B134" s="33">
        <v>302</v>
      </c>
      <c r="C134" s="33" t="s">
        <v>55</v>
      </c>
      <c r="D134" s="46">
        <v>177</v>
      </c>
      <c r="E134" s="46">
        <v>185</v>
      </c>
      <c r="F134" s="56">
        <v>0.04054003712152588</v>
      </c>
      <c r="G134" s="78">
        <v>4.519774011299438</v>
      </c>
      <c r="H134" s="80">
        <v>8</v>
      </c>
    </row>
    <row r="135" spans="1:8" ht="13.5">
      <c r="A135" s="33">
        <v>1</v>
      </c>
      <c r="B135" s="33">
        <v>304</v>
      </c>
      <c r="C135" s="33" t="s">
        <v>56</v>
      </c>
      <c r="D135" s="46">
        <v>145</v>
      </c>
      <c r="E135" s="46">
        <v>150</v>
      </c>
      <c r="F135" s="56">
        <v>0.03287030036880477</v>
      </c>
      <c r="G135" s="78">
        <v>3.4482758620689724</v>
      </c>
      <c r="H135" s="80">
        <v>5</v>
      </c>
    </row>
    <row r="136" spans="1:8" ht="13.5">
      <c r="A136" s="33">
        <v>1</v>
      </c>
      <c r="B136" s="33">
        <v>305</v>
      </c>
      <c r="C136" s="33" t="s">
        <v>57</v>
      </c>
      <c r="D136" s="46">
        <v>134</v>
      </c>
      <c r="E136" s="46">
        <v>144</v>
      </c>
      <c r="F136" s="56">
        <v>0.03155548835405258</v>
      </c>
      <c r="G136" s="78">
        <v>7.462686567164178</v>
      </c>
      <c r="H136" s="80">
        <v>10</v>
      </c>
    </row>
    <row r="137" spans="1:8" ht="13.5">
      <c r="A137" s="33">
        <v>1</v>
      </c>
      <c r="B137" s="33">
        <v>301</v>
      </c>
      <c r="C137" s="33" t="s">
        <v>54</v>
      </c>
      <c r="D137" s="46">
        <v>67</v>
      </c>
      <c r="E137" s="46">
        <v>66</v>
      </c>
      <c r="F137" s="56">
        <v>0.014462932162274098</v>
      </c>
      <c r="G137" s="78">
        <v>-1.4925373134328401</v>
      </c>
      <c r="H137" s="80">
        <v>-1</v>
      </c>
    </row>
  </sheetData>
  <sheetProtection/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S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46" customWidth="1"/>
    <col min="2" max="2" width="8.50390625" style="46" customWidth="1"/>
    <col min="3" max="3" width="12.50390625" style="46" bestFit="1" customWidth="1"/>
    <col min="4" max="4" width="15.125" style="46" bestFit="1" customWidth="1"/>
    <col min="5" max="5" width="13.75390625" style="46" bestFit="1" customWidth="1"/>
    <col min="6" max="6" width="10.375" style="57" customWidth="1"/>
    <col min="7" max="7" width="10.625" style="79" customWidth="1"/>
    <col min="8" max="8" width="14.00390625" style="80" bestFit="1" customWidth="1"/>
    <col min="9" max="9" width="9.00390625" style="46" customWidth="1"/>
    <col min="10" max="10" width="10.00390625" style="46" bestFit="1" customWidth="1"/>
    <col min="11" max="11" width="11.625" style="46" customWidth="1"/>
    <col min="12" max="13" width="11.75390625" style="46" customWidth="1"/>
    <col min="14" max="15" width="11.50390625" style="46" customWidth="1"/>
    <col min="16" max="16" width="11.25390625" style="46" customWidth="1"/>
    <col min="17" max="18" width="11.375" style="46" customWidth="1"/>
    <col min="19" max="19" width="11.875" style="46" customWidth="1"/>
    <col min="20" max="16384" width="9.00390625" style="46" customWidth="1"/>
  </cols>
  <sheetData>
    <row r="1" ht="13.5">
      <c r="A1" s="46" t="s">
        <v>84</v>
      </c>
    </row>
    <row r="3" ht="13.5">
      <c r="B3" s="46" t="s">
        <v>83</v>
      </c>
    </row>
    <row r="4" ht="13.5">
      <c r="D4" s="46" t="s">
        <v>31</v>
      </c>
    </row>
    <row r="6" spans="4:8" s="33" customFormat="1" ht="13.5">
      <c r="D6" s="45" t="s">
        <v>150</v>
      </c>
      <c r="E6" s="50" t="s">
        <v>172</v>
      </c>
      <c r="F6" s="56" t="s">
        <v>11</v>
      </c>
      <c r="G6" s="78" t="s">
        <v>9</v>
      </c>
      <c r="H6" s="80" t="s">
        <v>119</v>
      </c>
    </row>
    <row r="7" spans="4:8" s="33" customFormat="1" ht="13.5">
      <c r="D7" s="45" t="s">
        <v>134</v>
      </c>
      <c r="E7" s="45" t="s">
        <v>134</v>
      </c>
      <c r="F7" s="56" t="s">
        <v>32</v>
      </c>
      <c r="G7" s="78" t="s">
        <v>32</v>
      </c>
      <c r="H7" s="80"/>
    </row>
    <row r="8" spans="3:8" s="33" customFormat="1" ht="13.5">
      <c r="C8" s="33" t="s">
        <v>72</v>
      </c>
      <c r="D8" s="47">
        <f>D10+D11</f>
        <v>1823466717</v>
      </c>
      <c r="E8" s="47">
        <f>E10+E11</f>
        <v>1936459351</v>
      </c>
      <c r="F8" s="56">
        <v>100</v>
      </c>
      <c r="G8" s="78">
        <f>(E8/D8-1)*100</f>
        <v>6.1965832963432055</v>
      </c>
      <c r="H8" s="80">
        <f>E8-D8</f>
        <v>112992634</v>
      </c>
    </row>
    <row r="9" spans="6:8" s="33" customFormat="1" ht="13.5">
      <c r="F9" s="56"/>
      <c r="G9" s="78"/>
      <c r="H9" s="80"/>
    </row>
    <row r="10" spans="3:8" s="33" customFormat="1" ht="13.5">
      <c r="C10" s="33" t="s">
        <v>73</v>
      </c>
      <c r="D10" s="47">
        <f>D13+D17+SUM(D25:D45)</f>
        <v>1670814339</v>
      </c>
      <c r="E10" s="47">
        <f>E13+E17+SUM(E25:E45)</f>
        <v>1777598246</v>
      </c>
      <c r="F10" s="56">
        <f>E10/E8*100</f>
        <v>91.79631088471012</v>
      </c>
      <c r="G10" s="78">
        <f>(E10/D10-1)*100</f>
        <v>6.391129433561793</v>
      </c>
      <c r="H10" s="80">
        <f>E10-D10</f>
        <v>106783907</v>
      </c>
    </row>
    <row r="11" spans="3:19" s="33" customFormat="1" ht="13.5">
      <c r="C11" s="33" t="s">
        <v>74</v>
      </c>
      <c r="D11" s="152">
        <f>SUM(D46:D64)</f>
        <v>152652378</v>
      </c>
      <c r="E11" s="152">
        <f>SUM(E46:E64)</f>
        <v>158861105</v>
      </c>
      <c r="F11" s="56">
        <f>E11/E8*100</f>
        <v>8.203689115289878</v>
      </c>
      <c r="G11" s="78">
        <f>(E11/D11-1)*100</f>
        <v>4.067232414813748</v>
      </c>
      <c r="H11" s="80">
        <f>E11-D11</f>
        <v>6208727</v>
      </c>
      <c r="J11" s="89"/>
      <c r="K11" s="90"/>
      <c r="L11" s="90" t="s">
        <v>154</v>
      </c>
      <c r="M11" s="91"/>
      <c r="N11" s="92"/>
      <c r="O11" s="93"/>
      <c r="P11" s="90"/>
      <c r="Q11" s="90" t="s">
        <v>173</v>
      </c>
      <c r="R11" s="91"/>
      <c r="S11" s="92"/>
    </row>
    <row r="12" spans="5:19" s="33" customFormat="1" ht="13.5">
      <c r="E12" s="49"/>
      <c r="F12" s="56"/>
      <c r="G12" s="78"/>
      <c r="H12" s="80"/>
      <c r="J12" s="86" t="s">
        <v>140</v>
      </c>
      <c r="K12" s="86" t="s">
        <v>114</v>
      </c>
      <c r="L12" s="86" t="s">
        <v>115</v>
      </c>
      <c r="M12" s="86" t="s">
        <v>141</v>
      </c>
      <c r="N12" s="86" t="s">
        <v>116</v>
      </c>
      <c r="O12" s="86" t="s">
        <v>140</v>
      </c>
      <c r="P12" s="86" t="s">
        <v>114</v>
      </c>
      <c r="Q12" s="86" t="s">
        <v>115</v>
      </c>
      <c r="R12" s="86" t="s">
        <v>141</v>
      </c>
      <c r="S12" s="86" t="s">
        <v>116</v>
      </c>
    </row>
    <row r="13" spans="1:19" s="33" customFormat="1" ht="13.5">
      <c r="A13" s="33">
        <v>3</v>
      </c>
      <c r="B13" s="82">
        <v>100</v>
      </c>
      <c r="C13" s="82" t="s">
        <v>36</v>
      </c>
      <c r="D13" s="135">
        <v>164430533</v>
      </c>
      <c r="E13" s="135">
        <v>175551980</v>
      </c>
      <c r="F13" s="83">
        <f>E13/E$8*100</f>
        <v>9.065616580556872</v>
      </c>
      <c r="G13" s="84">
        <f>(E13/D13-1)*100</f>
        <v>6.763614273512086</v>
      </c>
      <c r="H13" s="85">
        <f aca="true" t="shared" si="0" ref="H13:H71">E13-D13</f>
        <v>11121447</v>
      </c>
      <c r="J13" s="137">
        <f>IF($A13=1,D13,"")</f>
      </c>
      <c r="K13" s="137">
        <f>IF($A13=2,$D13,"")</f>
      </c>
      <c r="L13" s="137">
        <f>IF($A13=3,$D13,"")</f>
        <v>164430533</v>
      </c>
      <c r="M13" s="137">
        <f>IF($A13=4,$D13,"")</f>
      </c>
      <c r="N13" s="137">
        <f>IF($A13=5,$D13,"")</f>
      </c>
      <c r="O13" s="137">
        <f>IF($A13=1,E13,"")</f>
      </c>
      <c r="P13" s="137">
        <f>IF($A13=2,E13,"")</f>
      </c>
      <c r="Q13" s="137">
        <f>IF($A13=3,E13,"")</f>
        <v>175551980</v>
      </c>
      <c r="R13" s="137">
        <f>IF($A13=4,E13,"")</f>
      </c>
      <c r="S13" s="137">
        <f>IF($A13=5,E13,"")</f>
      </c>
    </row>
    <row r="14" spans="1:19" s="33" customFormat="1" ht="13.5">
      <c r="A14" s="33">
        <v>3</v>
      </c>
      <c r="B14" s="82">
        <v>101</v>
      </c>
      <c r="C14" s="86" t="s">
        <v>129</v>
      </c>
      <c r="D14" s="136">
        <v>13477156</v>
      </c>
      <c r="E14" s="135">
        <v>13241125</v>
      </c>
      <c r="F14" s="83">
        <f aca="true" t="shared" si="1" ref="F14:F26">E14/E$8*100</f>
        <v>0.6837801678182502</v>
      </c>
      <c r="G14" s="84">
        <f aca="true" t="shared" si="2" ref="G14:G38">(E14/D14-1)*100</f>
        <v>-1.751341306726728</v>
      </c>
      <c r="H14" s="85">
        <f t="shared" si="0"/>
        <v>-236031</v>
      </c>
      <c r="J14" s="137">
        <f aca="true" t="shared" si="3" ref="J14:J64">IF($A14=1,D14,"")</f>
      </c>
      <c r="K14" s="137">
        <f aca="true" t="shared" si="4" ref="K14:K64">IF($A14=2,$D14,"")</f>
      </c>
      <c r="L14" s="137">
        <f aca="true" t="shared" si="5" ref="L14:L64">IF($A14=3,$D14,"")</f>
        <v>13477156</v>
      </c>
      <c r="M14" s="137">
        <f aca="true" t="shared" si="6" ref="M14:M64">IF($A14=4,$D14,"")</f>
      </c>
      <c r="N14" s="137">
        <f aca="true" t="shared" si="7" ref="N14:N64">IF($A14=5,$D14,"")</f>
      </c>
      <c r="O14" s="137">
        <f aca="true" t="shared" si="8" ref="O14:O64">IF($A14=1,E14,"")</f>
      </c>
      <c r="P14" s="137">
        <f aca="true" t="shared" si="9" ref="P14:P64">IF($A14=2,E14,"")</f>
      </c>
      <c r="Q14" s="137">
        <f aca="true" t="shared" si="10" ref="Q14:Q64">IF($A14=3,E14,"")</f>
        <v>13241125</v>
      </c>
      <c r="R14" s="137">
        <f aca="true" t="shared" si="11" ref="R14:R64">IF($A14=4,E14,"")</f>
      </c>
      <c r="S14" s="137">
        <f aca="true" t="shared" si="12" ref="S14:S64">IF($A14=5,E14,"")</f>
      </c>
    </row>
    <row r="15" spans="1:19" s="33" customFormat="1" ht="13.5">
      <c r="A15" s="33">
        <v>3</v>
      </c>
      <c r="B15" s="82">
        <v>102</v>
      </c>
      <c r="C15" s="86" t="s">
        <v>130</v>
      </c>
      <c r="D15" s="136">
        <v>54949994</v>
      </c>
      <c r="E15" s="135">
        <v>59497878</v>
      </c>
      <c r="F15" s="83">
        <f t="shared" si="1"/>
        <v>3.072508491813934</v>
      </c>
      <c r="G15" s="84">
        <f t="shared" si="2"/>
        <v>8.27640490734176</v>
      </c>
      <c r="H15" s="85">
        <f t="shared" si="0"/>
        <v>4547884</v>
      </c>
      <c r="J15" s="137">
        <f t="shared" si="3"/>
      </c>
      <c r="K15" s="137">
        <f t="shared" si="4"/>
      </c>
      <c r="L15" s="137">
        <f t="shared" si="5"/>
        <v>54949994</v>
      </c>
      <c r="M15" s="137">
        <f t="shared" si="6"/>
      </c>
      <c r="N15" s="137">
        <f t="shared" si="7"/>
      </c>
      <c r="O15" s="137">
        <f t="shared" si="8"/>
      </c>
      <c r="P15" s="137">
        <f t="shared" si="9"/>
      </c>
      <c r="Q15" s="137">
        <f t="shared" si="10"/>
        <v>59497878</v>
      </c>
      <c r="R15" s="137">
        <f t="shared" si="11"/>
      </c>
      <c r="S15" s="137">
        <f t="shared" si="12"/>
      </c>
    </row>
    <row r="16" spans="1:19" s="33" customFormat="1" ht="13.5">
      <c r="A16" s="33">
        <v>3</v>
      </c>
      <c r="B16" s="82">
        <v>103</v>
      </c>
      <c r="C16" s="86" t="s">
        <v>131</v>
      </c>
      <c r="D16" s="136">
        <v>96003383</v>
      </c>
      <c r="E16" s="135">
        <v>102812977</v>
      </c>
      <c r="F16" s="83">
        <f t="shared" si="1"/>
        <v>5.309327920924687</v>
      </c>
      <c r="G16" s="84">
        <f t="shared" si="2"/>
        <v>7.093077126250846</v>
      </c>
      <c r="H16" s="85">
        <f t="shared" si="0"/>
        <v>6809594</v>
      </c>
      <c r="J16" s="137">
        <f t="shared" si="3"/>
      </c>
      <c r="K16" s="137">
        <f t="shared" si="4"/>
      </c>
      <c r="L16" s="137">
        <f t="shared" si="5"/>
        <v>96003383</v>
      </c>
      <c r="M16" s="137">
        <f t="shared" si="6"/>
      </c>
      <c r="N16" s="137">
        <f t="shared" si="7"/>
      </c>
      <c r="O16" s="137">
        <f t="shared" si="8"/>
      </c>
      <c r="P16" s="137">
        <f t="shared" si="9"/>
      </c>
      <c r="Q16" s="137">
        <f t="shared" si="10"/>
        <v>102812977</v>
      </c>
      <c r="R16" s="137">
        <f t="shared" si="11"/>
      </c>
      <c r="S16" s="137">
        <f t="shared" si="12"/>
      </c>
    </row>
    <row r="17" spans="1:19" s="33" customFormat="1" ht="13.5">
      <c r="A17" s="33">
        <v>5</v>
      </c>
      <c r="B17" s="82">
        <v>202</v>
      </c>
      <c r="C17" s="82" t="s">
        <v>37</v>
      </c>
      <c r="D17" s="135">
        <v>284999565</v>
      </c>
      <c r="E17" s="135">
        <v>319987547</v>
      </c>
      <c r="F17" s="83">
        <f t="shared" si="1"/>
        <v>16.524361682818512</v>
      </c>
      <c r="G17" s="84">
        <f t="shared" si="2"/>
        <v>12.276503650102066</v>
      </c>
      <c r="H17" s="85">
        <f t="shared" si="0"/>
        <v>34987982</v>
      </c>
      <c r="J17" s="137">
        <f t="shared" si="3"/>
      </c>
      <c r="K17" s="137">
        <f t="shared" si="4"/>
      </c>
      <c r="L17" s="137">
        <f t="shared" si="5"/>
      </c>
      <c r="M17" s="137">
        <f t="shared" si="6"/>
      </c>
      <c r="N17" s="137">
        <f t="shared" si="7"/>
        <v>284999565</v>
      </c>
      <c r="O17" s="137">
        <f t="shared" si="8"/>
      </c>
      <c r="P17" s="137">
        <f t="shared" si="9"/>
      </c>
      <c r="Q17" s="137">
        <f t="shared" si="10"/>
      </c>
      <c r="R17" s="137">
        <f t="shared" si="11"/>
      </c>
      <c r="S17" s="137">
        <f t="shared" si="12"/>
        <v>319987547</v>
      </c>
    </row>
    <row r="18" spans="1:19" s="33" customFormat="1" ht="13.5">
      <c r="A18" s="33">
        <v>5</v>
      </c>
      <c r="B18" s="82">
        <v>131</v>
      </c>
      <c r="C18" s="82" t="s">
        <v>164</v>
      </c>
      <c r="D18" s="135"/>
      <c r="E18" s="135">
        <v>88861678</v>
      </c>
      <c r="F18" s="83">
        <f t="shared" si="1"/>
        <v>4.588873913315622</v>
      </c>
      <c r="G18" s="84"/>
      <c r="H18" s="85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s="33" customFormat="1" ht="13.5">
      <c r="A19" s="33">
        <v>5</v>
      </c>
      <c r="B19" s="82">
        <v>132</v>
      </c>
      <c r="C19" s="82" t="s">
        <v>165</v>
      </c>
      <c r="D19" s="135"/>
      <c r="E19" s="135">
        <v>33592635</v>
      </c>
      <c r="F19" s="83">
        <f t="shared" si="1"/>
        <v>1.734745166876472</v>
      </c>
      <c r="G19" s="84"/>
      <c r="H19" s="85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s="33" customFormat="1" ht="13.5">
      <c r="A20" s="33">
        <v>5</v>
      </c>
      <c r="B20" s="82">
        <v>133</v>
      </c>
      <c r="C20" s="82" t="s">
        <v>166</v>
      </c>
      <c r="D20" s="135"/>
      <c r="E20" s="135">
        <v>18724520</v>
      </c>
      <c r="F20" s="83">
        <f t="shared" si="1"/>
        <v>0.966946194369148</v>
      </c>
      <c r="G20" s="84"/>
      <c r="H20" s="85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s="33" customFormat="1" ht="13.5">
      <c r="A21" s="33">
        <v>5</v>
      </c>
      <c r="B21" s="82">
        <v>134</v>
      </c>
      <c r="C21" s="82" t="s">
        <v>167</v>
      </c>
      <c r="D21" s="135"/>
      <c r="E21" s="135">
        <v>92369502</v>
      </c>
      <c r="F21" s="83">
        <f t="shared" si="1"/>
        <v>4.77002018928514</v>
      </c>
      <c r="G21" s="84"/>
      <c r="H21" s="85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s="33" customFormat="1" ht="13.5">
      <c r="A22" s="33">
        <v>5</v>
      </c>
      <c r="B22" s="82">
        <v>135</v>
      </c>
      <c r="C22" s="82" t="s">
        <v>168</v>
      </c>
      <c r="D22" s="135"/>
      <c r="E22" s="135">
        <v>40365731</v>
      </c>
      <c r="F22" s="83">
        <f t="shared" si="1"/>
        <v>2.084512178329738</v>
      </c>
      <c r="G22" s="84"/>
      <c r="H22" s="85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s="33" customFormat="1" ht="13.5">
      <c r="A23" s="33">
        <v>5</v>
      </c>
      <c r="B23" s="82">
        <v>136</v>
      </c>
      <c r="C23" s="82" t="s">
        <v>169</v>
      </c>
      <c r="D23" s="135"/>
      <c r="E23" s="135">
        <v>36522204</v>
      </c>
      <c r="F23" s="83">
        <f t="shared" si="1"/>
        <v>1.8860299846283735</v>
      </c>
      <c r="G23" s="84"/>
      <c r="H23" s="85"/>
      <c r="J23" s="137"/>
      <c r="K23" s="137"/>
      <c r="L23" s="137"/>
      <c r="M23" s="137"/>
      <c r="N23" s="137"/>
      <c r="O23" s="137"/>
      <c r="P23" s="137"/>
      <c r="Q23" s="137"/>
      <c r="R23" s="137"/>
      <c r="S23" s="137"/>
    </row>
    <row r="24" spans="1:19" s="33" customFormat="1" ht="13.5">
      <c r="A24" s="33">
        <v>5</v>
      </c>
      <c r="B24" s="82">
        <v>137</v>
      </c>
      <c r="C24" s="82" t="s">
        <v>170</v>
      </c>
      <c r="D24" s="135"/>
      <c r="E24" s="135">
        <v>9551277</v>
      </c>
      <c r="F24" s="83">
        <f t="shared" si="1"/>
        <v>0.4932340560140165</v>
      </c>
      <c r="G24" s="84"/>
      <c r="H24" s="85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19" s="33" customFormat="1" ht="13.5">
      <c r="A25" s="33">
        <v>2</v>
      </c>
      <c r="B25" s="82">
        <v>203</v>
      </c>
      <c r="C25" s="82" t="s">
        <v>38</v>
      </c>
      <c r="D25" s="135">
        <v>63463797</v>
      </c>
      <c r="E25" s="135">
        <v>66389300</v>
      </c>
      <c r="F25" s="83">
        <f t="shared" si="1"/>
        <v>3.4283859336224194</v>
      </c>
      <c r="G25" s="84">
        <f t="shared" si="2"/>
        <v>4.609719459426609</v>
      </c>
      <c r="H25" s="85">
        <f t="shared" si="0"/>
        <v>2925503</v>
      </c>
      <c r="J25" s="137">
        <f t="shared" si="3"/>
      </c>
      <c r="K25" s="137">
        <f t="shared" si="4"/>
        <v>63463797</v>
      </c>
      <c r="L25" s="137">
        <f t="shared" si="5"/>
      </c>
      <c r="M25" s="137">
        <f t="shared" si="6"/>
      </c>
      <c r="N25" s="137">
        <f t="shared" si="7"/>
      </c>
      <c r="O25" s="137">
        <f t="shared" si="8"/>
      </c>
      <c r="P25" s="137">
        <f t="shared" si="9"/>
        <v>66389300</v>
      </c>
      <c r="Q25" s="137">
        <f t="shared" si="10"/>
      </c>
      <c r="R25" s="137">
        <f t="shared" si="11"/>
      </c>
      <c r="S25" s="137">
        <f t="shared" si="12"/>
      </c>
    </row>
    <row r="26" spans="1:19" s="33" customFormat="1" ht="13.5">
      <c r="A26" s="33">
        <v>1</v>
      </c>
      <c r="B26" s="82">
        <v>205</v>
      </c>
      <c r="C26" s="82" t="s">
        <v>39</v>
      </c>
      <c r="D26" s="135">
        <v>410607</v>
      </c>
      <c r="E26" s="135">
        <v>413247</v>
      </c>
      <c r="F26" s="83">
        <f t="shared" si="1"/>
        <v>0.021340339511211354</v>
      </c>
      <c r="G26" s="84">
        <f>(E26/D26-1)*100</f>
        <v>0.6429505585632933</v>
      </c>
      <c r="H26" s="85">
        <f t="shared" si="0"/>
        <v>2640</v>
      </c>
      <c r="J26" s="137">
        <f t="shared" si="3"/>
        <v>410607</v>
      </c>
      <c r="K26" s="137">
        <f t="shared" si="4"/>
      </c>
      <c r="L26" s="137">
        <f t="shared" si="5"/>
      </c>
      <c r="M26" s="137">
        <f t="shared" si="6"/>
      </c>
      <c r="N26" s="137">
        <f t="shared" si="7"/>
      </c>
      <c r="O26" s="137">
        <f t="shared" si="8"/>
        <v>413247</v>
      </c>
      <c r="P26" s="137">
        <f t="shared" si="9"/>
      </c>
      <c r="Q26" s="137">
        <f t="shared" si="10"/>
      </c>
      <c r="R26" s="137">
        <f t="shared" si="11"/>
      </c>
      <c r="S26" s="137">
        <f t="shared" si="12"/>
      </c>
    </row>
    <row r="27" spans="1:19" s="33" customFormat="1" ht="13.5">
      <c r="A27" s="33">
        <v>2</v>
      </c>
      <c r="B27" s="82">
        <v>206</v>
      </c>
      <c r="C27" s="82" t="s">
        <v>40</v>
      </c>
      <c r="D27" s="135">
        <v>24001262</v>
      </c>
      <c r="E27" s="135">
        <v>23556991</v>
      </c>
      <c r="F27" s="83">
        <f aca="true" t="shared" si="13" ref="F27:F71">E27/E$8*100</f>
        <v>1.2164980890425103</v>
      </c>
      <c r="G27" s="84">
        <f t="shared" si="2"/>
        <v>-1.8510318332427667</v>
      </c>
      <c r="H27" s="85">
        <f t="shared" si="0"/>
        <v>-444271</v>
      </c>
      <c r="J27" s="137">
        <f t="shared" si="3"/>
      </c>
      <c r="K27" s="137">
        <f t="shared" si="4"/>
        <v>24001262</v>
      </c>
      <c r="L27" s="137">
        <f t="shared" si="5"/>
      </c>
      <c r="M27" s="137">
        <f t="shared" si="6"/>
      </c>
      <c r="N27" s="137">
        <f t="shared" si="7"/>
      </c>
      <c r="O27" s="137">
        <f t="shared" si="8"/>
      </c>
      <c r="P27" s="137">
        <f t="shared" si="9"/>
        <v>23556991</v>
      </c>
      <c r="Q27" s="137">
        <f t="shared" si="10"/>
      </c>
      <c r="R27" s="137">
        <f t="shared" si="11"/>
      </c>
      <c r="S27" s="137">
        <f t="shared" si="12"/>
      </c>
    </row>
    <row r="28" spans="1:19" s="33" customFormat="1" ht="13.5">
      <c r="A28" s="33">
        <v>2</v>
      </c>
      <c r="B28" s="82">
        <v>207</v>
      </c>
      <c r="C28" s="82" t="s">
        <v>41</v>
      </c>
      <c r="D28" s="135">
        <v>70580796</v>
      </c>
      <c r="E28" s="135">
        <v>79337622</v>
      </c>
      <c r="F28" s="83">
        <f t="shared" si="13"/>
        <v>4.097045567159959</v>
      </c>
      <c r="G28" s="84">
        <f t="shared" si="2"/>
        <v>12.406811053816957</v>
      </c>
      <c r="H28" s="85">
        <f t="shared" si="0"/>
        <v>8756826</v>
      </c>
      <c r="J28" s="137">
        <f t="shared" si="3"/>
      </c>
      <c r="K28" s="137">
        <f t="shared" si="4"/>
        <v>70580796</v>
      </c>
      <c r="L28" s="137">
        <f t="shared" si="5"/>
      </c>
      <c r="M28" s="137">
        <f t="shared" si="6"/>
      </c>
      <c r="N28" s="137">
        <f t="shared" si="7"/>
      </c>
      <c r="O28" s="137">
        <f t="shared" si="8"/>
      </c>
      <c r="P28" s="137">
        <f t="shared" si="9"/>
        <v>79337622</v>
      </c>
      <c r="Q28" s="137">
        <f t="shared" si="10"/>
      </c>
      <c r="R28" s="137">
        <f t="shared" si="11"/>
      </c>
      <c r="S28" s="137">
        <f t="shared" si="12"/>
      </c>
    </row>
    <row r="29" spans="1:19" s="33" customFormat="1" ht="13.5">
      <c r="A29" s="33">
        <v>1</v>
      </c>
      <c r="B29" s="82">
        <v>208</v>
      </c>
      <c r="C29" s="82" t="s">
        <v>42</v>
      </c>
      <c r="D29" s="135">
        <v>1305805</v>
      </c>
      <c r="E29" s="135">
        <v>1321354</v>
      </c>
      <c r="F29" s="83">
        <f t="shared" si="13"/>
        <v>0.06823556607669788</v>
      </c>
      <c r="G29" s="84">
        <f t="shared" si="2"/>
        <v>1.1907597229295241</v>
      </c>
      <c r="H29" s="85">
        <f t="shared" si="0"/>
        <v>15549</v>
      </c>
      <c r="J29" s="137">
        <f t="shared" si="3"/>
        <v>1305805</v>
      </c>
      <c r="K29" s="137">
        <f t="shared" si="4"/>
      </c>
      <c r="L29" s="137">
        <f t="shared" si="5"/>
      </c>
      <c r="M29" s="137">
        <f t="shared" si="6"/>
      </c>
      <c r="N29" s="137">
        <f t="shared" si="7"/>
      </c>
      <c r="O29" s="137">
        <f t="shared" si="8"/>
        <v>1321354</v>
      </c>
      <c r="P29" s="137">
        <f t="shared" si="9"/>
      </c>
      <c r="Q29" s="137">
        <f t="shared" si="10"/>
      </c>
      <c r="R29" s="137">
        <f t="shared" si="11"/>
      </c>
      <c r="S29" s="137">
        <f t="shared" si="12"/>
      </c>
    </row>
    <row r="30" spans="1:19" s="33" customFormat="1" ht="13.5">
      <c r="A30" s="33">
        <v>4</v>
      </c>
      <c r="B30" s="82">
        <v>209</v>
      </c>
      <c r="C30" s="82" t="s">
        <v>43</v>
      </c>
      <c r="D30" s="135">
        <v>34323128</v>
      </c>
      <c r="E30" s="135">
        <v>34453458</v>
      </c>
      <c r="F30" s="83">
        <f t="shared" si="13"/>
        <v>1.7791986174255616</v>
      </c>
      <c r="G30" s="84">
        <f t="shared" si="2"/>
        <v>0.3797148092096858</v>
      </c>
      <c r="H30" s="85">
        <f t="shared" si="0"/>
        <v>130330</v>
      </c>
      <c r="J30" s="137">
        <f t="shared" si="3"/>
      </c>
      <c r="K30" s="137">
        <f t="shared" si="4"/>
      </c>
      <c r="L30" s="137">
        <f t="shared" si="5"/>
      </c>
      <c r="M30" s="137">
        <f t="shared" si="6"/>
        <v>34323128</v>
      </c>
      <c r="N30" s="137">
        <f t="shared" si="7"/>
      </c>
      <c r="O30" s="137">
        <f t="shared" si="8"/>
      </c>
      <c r="P30" s="137">
        <f t="shared" si="9"/>
      </c>
      <c r="Q30" s="137">
        <f t="shared" si="10"/>
      </c>
      <c r="R30" s="137">
        <f t="shared" si="11"/>
        <v>34453458</v>
      </c>
      <c r="S30" s="137">
        <f t="shared" si="12"/>
      </c>
    </row>
    <row r="31" spans="1:19" s="33" customFormat="1" ht="13.5">
      <c r="A31" s="33">
        <v>2</v>
      </c>
      <c r="B31" s="82">
        <v>210</v>
      </c>
      <c r="C31" s="82" t="s">
        <v>44</v>
      </c>
      <c r="D31" s="135">
        <v>137681966</v>
      </c>
      <c r="E31" s="135">
        <v>144877976</v>
      </c>
      <c r="F31" s="83">
        <f t="shared" si="13"/>
        <v>7.481591386113222</v>
      </c>
      <c r="G31" s="84">
        <f t="shared" si="2"/>
        <v>5.226545065459054</v>
      </c>
      <c r="H31" s="85">
        <f t="shared" si="0"/>
        <v>7196010</v>
      </c>
      <c r="J31" s="137">
        <f t="shared" si="3"/>
      </c>
      <c r="K31" s="137">
        <f t="shared" si="4"/>
        <v>137681966</v>
      </c>
      <c r="L31" s="137">
        <f t="shared" si="5"/>
      </c>
      <c r="M31" s="137">
        <f t="shared" si="6"/>
      </c>
      <c r="N31" s="137">
        <f t="shared" si="7"/>
      </c>
      <c r="O31" s="137">
        <f t="shared" si="8"/>
      </c>
      <c r="P31" s="137">
        <f t="shared" si="9"/>
        <v>144877976</v>
      </c>
      <c r="Q31" s="137">
        <f t="shared" si="10"/>
      </c>
      <c r="R31" s="137">
        <f t="shared" si="11"/>
      </c>
      <c r="S31" s="137">
        <f t="shared" si="12"/>
      </c>
    </row>
    <row r="32" spans="1:19" s="33" customFormat="1" ht="13.5">
      <c r="A32" s="33">
        <v>4</v>
      </c>
      <c r="B32" s="82">
        <v>211</v>
      </c>
      <c r="C32" s="82" t="s">
        <v>45</v>
      </c>
      <c r="D32" s="135">
        <v>247921480</v>
      </c>
      <c r="E32" s="135">
        <v>246815546</v>
      </c>
      <c r="F32" s="83">
        <f t="shared" si="13"/>
        <v>12.745712729396713</v>
      </c>
      <c r="G32" s="84">
        <f t="shared" si="2"/>
        <v>-0.44608236446475047</v>
      </c>
      <c r="H32" s="85">
        <f t="shared" si="0"/>
        <v>-1105934</v>
      </c>
      <c r="J32" s="137">
        <f t="shared" si="3"/>
      </c>
      <c r="K32" s="137">
        <f t="shared" si="4"/>
      </c>
      <c r="L32" s="137">
        <f t="shared" si="5"/>
      </c>
      <c r="M32" s="137">
        <f t="shared" si="6"/>
        <v>247921480</v>
      </c>
      <c r="N32" s="137">
        <f t="shared" si="7"/>
      </c>
      <c r="O32" s="137">
        <f t="shared" si="8"/>
      </c>
      <c r="P32" s="137">
        <f t="shared" si="9"/>
      </c>
      <c r="Q32" s="137">
        <f t="shared" si="10"/>
      </c>
      <c r="R32" s="137">
        <f t="shared" si="11"/>
        <v>246815546</v>
      </c>
      <c r="S32" s="137">
        <f t="shared" si="12"/>
      </c>
    </row>
    <row r="33" spans="1:19" s="33" customFormat="1" ht="13.5">
      <c r="A33" s="33">
        <v>4</v>
      </c>
      <c r="B33" s="82">
        <v>212</v>
      </c>
      <c r="C33" s="82" t="s">
        <v>46</v>
      </c>
      <c r="D33" s="135">
        <v>29737176</v>
      </c>
      <c r="E33" s="135">
        <v>32926103</v>
      </c>
      <c r="F33" s="83">
        <f t="shared" si="13"/>
        <v>1.7003250278915873</v>
      </c>
      <c r="G33" s="84">
        <f t="shared" si="2"/>
        <v>10.723704900559493</v>
      </c>
      <c r="H33" s="85">
        <f t="shared" si="0"/>
        <v>3188927</v>
      </c>
      <c r="J33" s="137">
        <f t="shared" si="3"/>
      </c>
      <c r="K33" s="137">
        <f t="shared" si="4"/>
      </c>
      <c r="L33" s="137">
        <f t="shared" si="5"/>
      </c>
      <c r="M33" s="137">
        <f t="shared" si="6"/>
        <v>29737176</v>
      </c>
      <c r="N33" s="137">
        <f t="shared" si="7"/>
      </c>
      <c r="O33" s="137">
        <f t="shared" si="8"/>
      </c>
      <c r="P33" s="137">
        <f t="shared" si="9"/>
      </c>
      <c r="Q33" s="137">
        <f t="shared" si="10"/>
      </c>
      <c r="R33" s="137">
        <f t="shared" si="11"/>
        <v>32926103</v>
      </c>
      <c r="S33" s="137">
        <f t="shared" si="12"/>
      </c>
    </row>
    <row r="34" spans="1:19" s="33" customFormat="1" ht="13.5">
      <c r="A34" s="33">
        <v>4</v>
      </c>
      <c r="B34" s="82">
        <v>213</v>
      </c>
      <c r="C34" s="82" t="s">
        <v>47</v>
      </c>
      <c r="D34" s="135">
        <v>145021883</v>
      </c>
      <c r="E34" s="135">
        <v>152572099</v>
      </c>
      <c r="F34" s="83">
        <f t="shared" si="13"/>
        <v>7.8789208211993085</v>
      </c>
      <c r="G34" s="84">
        <f t="shared" si="2"/>
        <v>5.206259802874036</v>
      </c>
      <c r="H34" s="85">
        <f t="shared" si="0"/>
        <v>7550216</v>
      </c>
      <c r="J34" s="137">
        <f t="shared" si="3"/>
      </c>
      <c r="K34" s="137">
        <f t="shared" si="4"/>
      </c>
      <c r="L34" s="137">
        <f t="shared" si="5"/>
      </c>
      <c r="M34" s="137">
        <f t="shared" si="6"/>
        <v>145021883</v>
      </c>
      <c r="N34" s="137">
        <f t="shared" si="7"/>
      </c>
      <c r="O34" s="137">
        <f t="shared" si="8"/>
      </c>
      <c r="P34" s="137">
        <f t="shared" si="9"/>
      </c>
      <c r="Q34" s="137">
        <f t="shared" si="10"/>
      </c>
      <c r="R34" s="137">
        <f t="shared" si="11"/>
        <v>152572099</v>
      </c>
      <c r="S34" s="137">
        <f t="shared" si="12"/>
      </c>
    </row>
    <row r="35" spans="1:19" s="33" customFormat="1" ht="13.5">
      <c r="A35" s="33">
        <v>4</v>
      </c>
      <c r="B35" s="82">
        <v>214</v>
      </c>
      <c r="C35" s="82" t="s">
        <v>48</v>
      </c>
      <c r="D35" s="135">
        <v>35883795</v>
      </c>
      <c r="E35" s="135">
        <v>37105249</v>
      </c>
      <c r="F35" s="83">
        <f t="shared" si="13"/>
        <v>1.916138801511047</v>
      </c>
      <c r="G35" s="84">
        <f t="shared" si="2"/>
        <v>3.4039153328124794</v>
      </c>
      <c r="H35" s="85">
        <f t="shared" si="0"/>
        <v>1221454</v>
      </c>
      <c r="J35" s="137">
        <f t="shared" si="3"/>
      </c>
      <c r="K35" s="137">
        <f t="shared" si="4"/>
      </c>
      <c r="L35" s="137">
        <f t="shared" si="5"/>
      </c>
      <c r="M35" s="137">
        <f t="shared" si="6"/>
        <v>35883795</v>
      </c>
      <c r="N35" s="137">
        <f t="shared" si="7"/>
      </c>
      <c r="O35" s="137">
        <f t="shared" si="8"/>
      </c>
      <c r="P35" s="137">
        <f t="shared" si="9"/>
      </c>
      <c r="Q35" s="137">
        <f t="shared" si="10"/>
      </c>
      <c r="R35" s="137">
        <f t="shared" si="11"/>
        <v>37105249</v>
      </c>
      <c r="S35" s="137">
        <f t="shared" si="12"/>
      </c>
    </row>
    <row r="36" spans="1:19" s="33" customFormat="1" ht="13.5">
      <c r="A36" s="33">
        <v>2</v>
      </c>
      <c r="B36" s="82">
        <v>215</v>
      </c>
      <c r="C36" s="82" t="s">
        <v>49</v>
      </c>
      <c r="D36" s="135">
        <v>48354002</v>
      </c>
      <c r="E36" s="135">
        <v>48430465</v>
      </c>
      <c r="F36" s="83">
        <f t="shared" si="13"/>
        <v>2.5009802026048313</v>
      </c>
      <c r="G36" s="84">
        <f t="shared" si="2"/>
        <v>0.15813168887242046</v>
      </c>
      <c r="H36" s="85">
        <f t="shared" si="0"/>
        <v>76463</v>
      </c>
      <c r="J36" s="137">
        <f t="shared" si="3"/>
      </c>
      <c r="K36" s="137">
        <f t="shared" si="4"/>
        <v>48354002</v>
      </c>
      <c r="L36" s="137">
        <f t="shared" si="5"/>
      </c>
      <c r="M36" s="137">
        <f t="shared" si="6"/>
      </c>
      <c r="N36" s="137">
        <f t="shared" si="7"/>
      </c>
      <c r="O36" s="137">
        <f t="shared" si="8"/>
      </c>
      <c r="P36" s="137">
        <f t="shared" si="9"/>
        <v>48430465</v>
      </c>
      <c r="Q36" s="137">
        <f t="shared" si="10"/>
      </c>
      <c r="R36" s="137">
        <f t="shared" si="11"/>
      </c>
      <c r="S36" s="137">
        <f t="shared" si="12"/>
      </c>
    </row>
    <row r="37" spans="1:19" s="33" customFormat="1" ht="13.5">
      <c r="A37" s="33">
        <v>4</v>
      </c>
      <c r="B37" s="82">
        <v>216</v>
      </c>
      <c r="C37" s="82" t="s">
        <v>50</v>
      </c>
      <c r="D37" s="135">
        <v>52413702</v>
      </c>
      <c r="E37" s="135">
        <v>54414387</v>
      </c>
      <c r="F37" s="83">
        <f t="shared" si="13"/>
        <v>2.8099937637162413</v>
      </c>
      <c r="G37" s="84">
        <f t="shared" si="2"/>
        <v>3.817103016306689</v>
      </c>
      <c r="H37" s="85">
        <f t="shared" si="0"/>
        <v>2000685</v>
      </c>
      <c r="J37" s="137">
        <f t="shared" si="3"/>
      </c>
      <c r="K37" s="137">
        <f t="shared" si="4"/>
      </c>
      <c r="L37" s="137">
        <f t="shared" si="5"/>
      </c>
      <c r="M37" s="137">
        <f t="shared" si="6"/>
        <v>52413702</v>
      </c>
      <c r="N37" s="137">
        <f t="shared" si="7"/>
      </c>
      <c r="O37" s="137">
        <f t="shared" si="8"/>
      </c>
      <c r="P37" s="137">
        <f t="shared" si="9"/>
      </c>
      <c r="Q37" s="137">
        <f t="shared" si="10"/>
      </c>
      <c r="R37" s="137">
        <f t="shared" si="11"/>
        <v>54414387</v>
      </c>
      <c r="S37" s="137">
        <f t="shared" si="12"/>
      </c>
    </row>
    <row r="38" spans="1:19" s="33" customFormat="1" ht="13.5">
      <c r="A38" s="33">
        <v>1</v>
      </c>
      <c r="B38" s="82">
        <v>219</v>
      </c>
      <c r="C38" s="82" t="s">
        <v>51</v>
      </c>
      <c r="D38" s="135">
        <v>349580</v>
      </c>
      <c r="E38" s="135">
        <v>394669</v>
      </c>
      <c r="F38" s="83">
        <f t="shared" si="13"/>
        <v>0.020380959703398392</v>
      </c>
      <c r="G38" s="84">
        <f t="shared" si="2"/>
        <v>12.898049087476405</v>
      </c>
      <c r="H38" s="85">
        <f t="shared" si="0"/>
        <v>45089</v>
      </c>
      <c r="J38" s="137">
        <f t="shared" si="3"/>
        <v>349580</v>
      </c>
      <c r="K38" s="137">
        <f t="shared" si="4"/>
      </c>
      <c r="L38" s="137">
        <f t="shared" si="5"/>
      </c>
      <c r="M38" s="137">
        <f t="shared" si="6"/>
      </c>
      <c r="N38" s="137">
        <f t="shared" si="7"/>
      </c>
      <c r="O38" s="137">
        <f t="shared" si="8"/>
        <v>394669</v>
      </c>
      <c r="P38" s="137">
        <f t="shared" si="9"/>
      </c>
      <c r="Q38" s="137">
        <f t="shared" si="10"/>
      </c>
      <c r="R38" s="137">
        <f t="shared" si="11"/>
      </c>
      <c r="S38" s="137">
        <f t="shared" si="12"/>
      </c>
    </row>
    <row r="39" spans="1:19" s="33" customFormat="1" ht="13.5">
      <c r="A39" s="33">
        <v>2</v>
      </c>
      <c r="B39" s="82">
        <v>220</v>
      </c>
      <c r="C39" s="82" t="s">
        <v>52</v>
      </c>
      <c r="D39" s="135">
        <v>66125262</v>
      </c>
      <c r="E39" s="135">
        <v>66554952</v>
      </c>
      <c r="F39" s="83">
        <f>E39/E$8*100</f>
        <v>3.436940308900912</v>
      </c>
      <c r="G39" s="84">
        <f>(E39/D39-1)*100</f>
        <v>0.6498121701203896</v>
      </c>
      <c r="H39" s="85">
        <f t="shared" si="0"/>
        <v>429690</v>
      </c>
      <c r="J39" s="137">
        <f t="shared" si="3"/>
      </c>
      <c r="K39" s="137">
        <f t="shared" si="4"/>
        <v>66125262</v>
      </c>
      <c r="L39" s="137">
        <f t="shared" si="5"/>
      </c>
      <c r="M39" s="137">
        <f t="shared" si="6"/>
      </c>
      <c r="N39" s="137">
        <f t="shared" si="7"/>
      </c>
      <c r="O39" s="137">
        <f t="shared" si="8"/>
      </c>
      <c r="P39" s="137">
        <f t="shared" si="9"/>
        <v>66554952</v>
      </c>
      <c r="Q39" s="137">
        <f t="shared" si="10"/>
      </c>
      <c r="R39" s="137">
        <f t="shared" si="11"/>
      </c>
      <c r="S39" s="137">
        <f t="shared" si="12"/>
      </c>
    </row>
    <row r="40" spans="1:19" s="33" customFormat="1" ht="13.5">
      <c r="A40" s="33">
        <v>5</v>
      </c>
      <c r="B40" s="82">
        <v>221</v>
      </c>
      <c r="C40" s="82" t="s">
        <v>53</v>
      </c>
      <c r="D40" s="135">
        <v>146427766</v>
      </c>
      <c r="E40" s="135">
        <v>166853779</v>
      </c>
      <c r="F40" s="83">
        <f>E40/E$8*100</f>
        <v>8.616435915054744</v>
      </c>
      <c r="G40" s="84">
        <f>(E40/D40-1)*100</f>
        <v>13.9495490220072</v>
      </c>
      <c r="H40" s="85">
        <f t="shared" si="0"/>
        <v>20426013</v>
      </c>
      <c r="J40" s="137">
        <f t="shared" si="3"/>
      </c>
      <c r="K40" s="137">
        <f t="shared" si="4"/>
      </c>
      <c r="L40" s="137">
        <f t="shared" si="5"/>
      </c>
      <c r="M40" s="137">
        <f t="shared" si="6"/>
      </c>
      <c r="N40" s="137">
        <f t="shared" si="7"/>
        <v>146427766</v>
      </c>
      <c r="O40" s="137">
        <f t="shared" si="8"/>
      </c>
      <c r="P40" s="137">
        <f t="shared" si="9"/>
      </c>
      <c r="Q40" s="137">
        <f t="shared" si="10"/>
      </c>
      <c r="R40" s="137">
        <f t="shared" si="11"/>
      </c>
      <c r="S40" s="137">
        <f t="shared" si="12"/>
        <v>166853779</v>
      </c>
    </row>
    <row r="41" spans="1:19" s="33" customFormat="1" ht="13.5">
      <c r="A41" s="33">
        <v>1</v>
      </c>
      <c r="B41" s="82">
        <v>222</v>
      </c>
      <c r="C41" s="86" t="s">
        <v>124</v>
      </c>
      <c r="D41" s="135">
        <v>2338250</v>
      </c>
      <c r="E41" s="135">
        <v>2371798</v>
      </c>
      <c r="F41" s="83">
        <f>E41/E$8*100</f>
        <v>0.12248116640172117</v>
      </c>
      <c r="G41" s="84">
        <f>(E41/D41-1)*100</f>
        <v>1.434748209130765</v>
      </c>
      <c r="H41" s="85">
        <f t="shared" si="0"/>
        <v>33548</v>
      </c>
      <c r="J41" s="137">
        <f t="shared" si="3"/>
        <v>2338250</v>
      </c>
      <c r="K41" s="137">
        <f t="shared" si="4"/>
      </c>
      <c r="L41" s="137">
        <f t="shared" si="5"/>
      </c>
      <c r="M41" s="137">
        <f t="shared" si="6"/>
      </c>
      <c r="N41" s="137">
        <f t="shared" si="7"/>
      </c>
      <c r="O41" s="137">
        <f t="shared" si="8"/>
        <v>2371798</v>
      </c>
      <c r="P41" s="137">
        <f t="shared" si="9"/>
      </c>
      <c r="Q41" s="137">
        <f t="shared" si="10"/>
      </c>
      <c r="R41" s="137">
        <f t="shared" si="11"/>
      </c>
      <c r="S41" s="137">
        <f t="shared" si="12"/>
      </c>
    </row>
    <row r="42" spans="1:19" s="33" customFormat="1" ht="13.5">
      <c r="A42" s="33">
        <v>4</v>
      </c>
      <c r="B42" s="82">
        <v>223</v>
      </c>
      <c r="C42" s="86" t="s">
        <v>125</v>
      </c>
      <c r="D42" s="135">
        <v>10276736</v>
      </c>
      <c r="E42" s="135">
        <v>11517326</v>
      </c>
      <c r="F42" s="83">
        <f t="shared" si="13"/>
        <v>0.5947620844223959</v>
      </c>
      <c r="G42" s="84">
        <f aca="true" t="shared" si="14" ref="G42:G47">(E42/D42-1)*100</f>
        <v>12.071829032097359</v>
      </c>
      <c r="H42" s="85">
        <f t="shared" si="0"/>
        <v>1240590</v>
      </c>
      <c r="J42" s="137">
        <f t="shared" si="3"/>
      </c>
      <c r="K42" s="137">
        <f t="shared" si="4"/>
      </c>
      <c r="L42" s="137">
        <f t="shared" si="5"/>
      </c>
      <c r="M42" s="137">
        <f t="shared" si="6"/>
        <v>10276736</v>
      </c>
      <c r="N42" s="137">
        <f t="shared" si="7"/>
      </c>
      <c r="O42" s="137">
        <f t="shared" si="8"/>
      </c>
      <c r="P42" s="137">
        <f t="shared" si="9"/>
      </c>
      <c r="Q42" s="137">
        <f t="shared" si="10"/>
      </c>
      <c r="R42" s="137">
        <f t="shared" si="11"/>
        <v>11517326</v>
      </c>
      <c r="S42" s="137">
        <f t="shared" si="12"/>
      </c>
    </row>
    <row r="43" spans="1:19" s="33" customFormat="1" ht="13.5">
      <c r="A43" s="33">
        <v>4</v>
      </c>
      <c r="B43" s="82">
        <v>224</v>
      </c>
      <c r="C43" s="86" t="s">
        <v>126</v>
      </c>
      <c r="D43" s="135">
        <v>26862020</v>
      </c>
      <c r="E43" s="135">
        <v>29070980</v>
      </c>
      <c r="F43" s="83">
        <f t="shared" si="13"/>
        <v>1.5012440093300983</v>
      </c>
      <c r="G43" s="84">
        <f t="shared" si="14"/>
        <v>8.223357737057757</v>
      </c>
      <c r="H43" s="85">
        <f t="shared" si="0"/>
        <v>2208960</v>
      </c>
      <c r="J43" s="137">
        <f t="shared" si="3"/>
      </c>
      <c r="K43" s="137">
        <f t="shared" si="4"/>
      </c>
      <c r="L43" s="137">
        <f t="shared" si="5"/>
      </c>
      <c r="M43" s="137">
        <f t="shared" si="6"/>
        <v>26862020</v>
      </c>
      <c r="N43" s="137">
        <f t="shared" si="7"/>
      </c>
      <c r="O43" s="137">
        <f t="shared" si="8"/>
      </c>
      <c r="P43" s="137">
        <f t="shared" si="9"/>
      </c>
      <c r="Q43" s="137">
        <f t="shared" si="10"/>
      </c>
      <c r="R43" s="137">
        <f t="shared" si="11"/>
        <v>29070980</v>
      </c>
      <c r="S43" s="137">
        <f t="shared" si="12"/>
      </c>
    </row>
    <row r="44" spans="1:19" s="33" customFormat="1" ht="13.5">
      <c r="A44" s="33">
        <v>1</v>
      </c>
      <c r="B44" s="82">
        <v>225</v>
      </c>
      <c r="C44" s="86" t="s">
        <v>127</v>
      </c>
      <c r="D44" s="135">
        <v>15008141</v>
      </c>
      <c r="E44" s="135">
        <v>15083479</v>
      </c>
      <c r="F44" s="83">
        <f t="shared" si="13"/>
        <v>0.7789205072758586</v>
      </c>
      <c r="G44" s="84">
        <f t="shared" si="14"/>
        <v>0.5019808915707857</v>
      </c>
      <c r="H44" s="85">
        <f t="shared" si="0"/>
        <v>75338</v>
      </c>
      <c r="J44" s="137">
        <f t="shared" si="3"/>
        <v>15008141</v>
      </c>
      <c r="K44" s="137">
        <f t="shared" si="4"/>
      </c>
      <c r="L44" s="137">
        <f t="shared" si="5"/>
      </c>
      <c r="M44" s="137">
        <f t="shared" si="6"/>
      </c>
      <c r="N44" s="137">
        <f t="shared" si="7"/>
      </c>
      <c r="O44" s="137">
        <f t="shared" si="8"/>
        <v>15083479</v>
      </c>
      <c r="P44" s="137">
        <f t="shared" si="9"/>
      </c>
      <c r="Q44" s="137">
        <f t="shared" si="10"/>
      </c>
      <c r="R44" s="137">
        <f t="shared" si="11"/>
      </c>
      <c r="S44" s="137">
        <f t="shared" si="12"/>
      </c>
    </row>
    <row r="45" spans="1:19" s="33" customFormat="1" ht="13.5">
      <c r="A45" s="33">
        <v>4</v>
      </c>
      <c r="B45" s="82">
        <v>226</v>
      </c>
      <c r="C45" s="86" t="s">
        <v>128</v>
      </c>
      <c r="D45" s="135">
        <v>62897087</v>
      </c>
      <c r="E45" s="135">
        <v>67597939</v>
      </c>
      <c r="F45" s="83">
        <f t="shared" si="13"/>
        <v>3.4908008249743014</v>
      </c>
      <c r="G45" s="84">
        <f t="shared" si="14"/>
        <v>7.473878718739391</v>
      </c>
      <c r="H45" s="85">
        <f t="shared" si="0"/>
        <v>4700852</v>
      </c>
      <c r="J45" s="137">
        <f t="shared" si="3"/>
      </c>
      <c r="K45" s="137">
        <f t="shared" si="4"/>
      </c>
      <c r="L45" s="137">
        <f t="shared" si="5"/>
      </c>
      <c r="M45" s="137">
        <f t="shared" si="6"/>
        <v>62897087</v>
      </c>
      <c r="N45" s="137">
        <f t="shared" si="7"/>
      </c>
      <c r="O45" s="137">
        <f t="shared" si="8"/>
      </c>
      <c r="P45" s="137">
        <f t="shared" si="9"/>
      </c>
      <c r="Q45" s="137">
        <f t="shared" si="10"/>
      </c>
      <c r="R45" s="137">
        <f t="shared" si="11"/>
        <v>67597939</v>
      </c>
      <c r="S45" s="137">
        <f t="shared" si="12"/>
      </c>
    </row>
    <row r="46" spans="1:19" s="33" customFormat="1" ht="13.5">
      <c r="A46" s="33">
        <v>1</v>
      </c>
      <c r="B46" s="82">
        <v>301</v>
      </c>
      <c r="C46" s="82" t="s">
        <v>54</v>
      </c>
      <c r="D46" s="135">
        <v>54963</v>
      </c>
      <c r="E46" s="135">
        <v>66457</v>
      </c>
      <c r="F46" s="83">
        <f t="shared" si="13"/>
        <v>0.0034318820049427418</v>
      </c>
      <c r="G46" s="84">
        <f t="shared" si="14"/>
        <v>20.912250059130688</v>
      </c>
      <c r="H46" s="85">
        <f t="shared" si="0"/>
        <v>11494</v>
      </c>
      <c r="J46" s="137">
        <f t="shared" si="3"/>
        <v>54963</v>
      </c>
      <c r="K46" s="137">
        <f t="shared" si="4"/>
      </c>
      <c r="L46" s="137">
        <f t="shared" si="5"/>
      </c>
      <c r="M46" s="137">
        <f t="shared" si="6"/>
      </c>
      <c r="N46" s="137">
        <f t="shared" si="7"/>
      </c>
      <c r="O46" s="137">
        <f t="shared" si="8"/>
        <v>66457</v>
      </c>
      <c r="P46" s="137">
        <f t="shared" si="9"/>
      </c>
      <c r="Q46" s="137">
        <f t="shared" si="10"/>
      </c>
      <c r="R46" s="137">
        <f t="shared" si="11"/>
      </c>
      <c r="S46" s="137">
        <f t="shared" si="12"/>
      </c>
    </row>
    <row r="47" spans="1:19" s="33" customFormat="1" ht="13.5">
      <c r="A47" s="33">
        <v>1</v>
      </c>
      <c r="B47" s="82">
        <v>302</v>
      </c>
      <c r="C47" s="82" t="s">
        <v>55</v>
      </c>
      <c r="D47" s="135">
        <v>173494</v>
      </c>
      <c r="E47" s="135">
        <v>190649</v>
      </c>
      <c r="F47" s="83">
        <f t="shared" si="13"/>
        <v>0.009845236353737435</v>
      </c>
      <c r="G47" s="84">
        <f t="shared" si="14"/>
        <v>9.887950015562508</v>
      </c>
      <c r="H47" s="85">
        <f t="shared" si="0"/>
        <v>17155</v>
      </c>
      <c r="J47" s="137">
        <f t="shared" si="3"/>
        <v>173494</v>
      </c>
      <c r="K47" s="137">
        <f t="shared" si="4"/>
      </c>
      <c r="L47" s="137">
        <f t="shared" si="5"/>
      </c>
      <c r="M47" s="137">
        <f t="shared" si="6"/>
      </c>
      <c r="N47" s="137">
        <f t="shared" si="7"/>
      </c>
      <c r="O47" s="137">
        <f t="shared" si="8"/>
        <v>190649</v>
      </c>
      <c r="P47" s="137">
        <f t="shared" si="9"/>
      </c>
      <c r="Q47" s="137">
        <f t="shared" si="10"/>
      </c>
      <c r="R47" s="137">
        <f t="shared" si="11"/>
      </c>
      <c r="S47" s="137">
        <f t="shared" si="12"/>
      </c>
    </row>
    <row r="48" spans="1:19" s="33" customFormat="1" ht="13.5">
      <c r="A48" s="33">
        <v>1</v>
      </c>
      <c r="B48" s="82">
        <v>304</v>
      </c>
      <c r="C48" s="82" t="s">
        <v>56</v>
      </c>
      <c r="D48" s="135">
        <v>174635</v>
      </c>
      <c r="E48" s="135">
        <v>218506</v>
      </c>
      <c r="F48" s="83">
        <f t="shared" si="13"/>
        <v>0.011283789659058017</v>
      </c>
      <c r="G48" s="84">
        <f>(E48/D48-1)*100</f>
        <v>25.121539210353028</v>
      </c>
      <c r="H48" s="85">
        <f t="shared" si="0"/>
        <v>43871</v>
      </c>
      <c r="J48" s="137">
        <f t="shared" si="3"/>
        <v>174635</v>
      </c>
      <c r="K48" s="137">
        <f t="shared" si="4"/>
      </c>
      <c r="L48" s="137">
        <f t="shared" si="5"/>
      </c>
      <c r="M48" s="137">
        <f t="shared" si="6"/>
      </c>
      <c r="N48" s="137">
        <f t="shared" si="7"/>
      </c>
      <c r="O48" s="137">
        <f t="shared" si="8"/>
        <v>218506</v>
      </c>
      <c r="P48" s="137">
        <f t="shared" si="9"/>
      </c>
      <c r="Q48" s="137">
        <f t="shared" si="10"/>
      </c>
      <c r="R48" s="137">
        <f t="shared" si="11"/>
      </c>
      <c r="S48" s="137">
        <f t="shared" si="12"/>
      </c>
    </row>
    <row r="49" spans="1:19" s="33" customFormat="1" ht="13.5">
      <c r="A49" s="33">
        <v>1</v>
      </c>
      <c r="B49" s="82">
        <v>305</v>
      </c>
      <c r="C49" s="82" t="s">
        <v>57</v>
      </c>
      <c r="D49" s="135">
        <v>99770</v>
      </c>
      <c r="E49" s="135">
        <v>102551</v>
      </c>
      <c r="F49" s="83">
        <f t="shared" si="13"/>
        <v>0.005295799261009119</v>
      </c>
      <c r="G49" s="84">
        <f>(E49/D49-1)*100</f>
        <v>2.787411045404431</v>
      </c>
      <c r="H49" s="85">
        <f t="shared" si="0"/>
        <v>2781</v>
      </c>
      <c r="J49" s="137">
        <f t="shared" si="3"/>
        <v>99770</v>
      </c>
      <c r="K49" s="137">
        <f t="shared" si="4"/>
      </c>
      <c r="L49" s="137">
        <f t="shared" si="5"/>
      </c>
      <c r="M49" s="137">
        <f t="shared" si="6"/>
      </c>
      <c r="N49" s="137">
        <f t="shared" si="7"/>
      </c>
      <c r="O49" s="137">
        <f t="shared" si="8"/>
        <v>102551</v>
      </c>
      <c r="P49" s="137">
        <f t="shared" si="9"/>
      </c>
      <c r="Q49" s="137">
        <f t="shared" si="10"/>
      </c>
      <c r="R49" s="137">
        <f t="shared" si="11"/>
      </c>
      <c r="S49" s="137">
        <f t="shared" si="12"/>
      </c>
    </row>
    <row r="50" spans="1:19" s="33" customFormat="1" ht="13.5">
      <c r="A50" s="33">
        <v>1</v>
      </c>
      <c r="B50" s="82">
        <v>306</v>
      </c>
      <c r="C50" s="82" t="s">
        <v>58</v>
      </c>
      <c r="D50" s="135">
        <v>525951</v>
      </c>
      <c r="E50" s="135">
        <v>589257</v>
      </c>
      <c r="F50" s="83">
        <f t="shared" si="13"/>
        <v>0.030429608537649082</v>
      </c>
      <c r="G50" s="84">
        <f>(E50/D50-1)*100</f>
        <v>12.036482486011057</v>
      </c>
      <c r="H50" s="85">
        <f t="shared" si="0"/>
        <v>63306</v>
      </c>
      <c r="J50" s="137">
        <f t="shared" si="3"/>
        <v>525951</v>
      </c>
      <c r="K50" s="137">
        <f t="shared" si="4"/>
      </c>
      <c r="L50" s="137">
        <f t="shared" si="5"/>
      </c>
      <c r="M50" s="137">
        <f t="shared" si="6"/>
      </c>
      <c r="N50" s="137">
        <f t="shared" si="7"/>
      </c>
      <c r="O50" s="137">
        <f t="shared" si="8"/>
        <v>589257</v>
      </c>
      <c r="P50" s="137">
        <f t="shared" si="9"/>
      </c>
      <c r="Q50" s="137">
        <f t="shared" si="10"/>
      </c>
      <c r="R50" s="137">
        <f t="shared" si="11"/>
      </c>
      <c r="S50" s="137">
        <f t="shared" si="12"/>
      </c>
    </row>
    <row r="51" spans="1:19" s="33" customFormat="1" ht="13.5">
      <c r="A51" s="33">
        <v>2</v>
      </c>
      <c r="B51" s="82">
        <v>325</v>
      </c>
      <c r="C51" s="82" t="s">
        <v>59</v>
      </c>
      <c r="D51" s="135">
        <v>3691111</v>
      </c>
      <c r="E51" s="135">
        <v>3786306</v>
      </c>
      <c r="F51" s="83">
        <f t="shared" si="13"/>
        <v>0.19552726464641396</v>
      </c>
      <c r="G51" s="84">
        <f>(E51/D51-1)*100</f>
        <v>2.5790337922647177</v>
      </c>
      <c r="H51" s="85">
        <f t="shared" si="0"/>
        <v>95195</v>
      </c>
      <c r="J51" s="137">
        <f t="shared" si="3"/>
      </c>
      <c r="K51" s="137">
        <f t="shared" si="4"/>
        <v>3691111</v>
      </c>
      <c r="L51" s="137">
        <f t="shared" si="5"/>
      </c>
      <c r="M51" s="137">
        <f t="shared" si="6"/>
      </c>
      <c r="N51" s="137">
        <f t="shared" si="7"/>
      </c>
      <c r="O51" s="137">
        <f t="shared" si="8"/>
      </c>
      <c r="P51" s="137">
        <f t="shared" si="9"/>
        <v>3786306</v>
      </c>
      <c r="Q51" s="137">
        <f t="shared" si="10"/>
      </c>
      <c r="R51" s="137">
        <f t="shared" si="11"/>
      </c>
      <c r="S51" s="137">
        <f t="shared" si="12"/>
      </c>
    </row>
    <row r="52" spans="1:19" s="33" customFormat="1" ht="13.5">
      <c r="A52" s="33">
        <v>2</v>
      </c>
      <c r="B52" s="82">
        <v>341</v>
      </c>
      <c r="C52" s="82" t="s">
        <v>60</v>
      </c>
      <c r="D52" s="135">
        <v>9735845</v>
      </c>
      <c r="E52" s="135">
        <v>9682242</v>
      </c>
      <c r="F52" s="83">
        <f t="shared" si="13"/>
        <v>0.499997172416763</v>
      </c>
      <c r="G52" s="84">
        <f>(E52/D52-1)*100</f>
        <v>-0.550573679018107</v>
      </c>
      <c r="H52" s="85">
        <f t="shared" si="0"/>
        <v>-53603</v>
      </c>
      <c r="J52" s="137">
        <f t="shared" si="3"/>
      </c>
      <c r="K52" s="137">
        <f t="shared" si="4"/>
        <v>9735845</v>
      </c>
      <c r="L52" s="137">
        <f t="shared" si="5"/>
      </c>
      <c r="M52" s="137">
        <f t="shared" si="6"/>
      </c>
      <c r="N52" s="137">
        <f t="shared" si="7"/>
      </c>
      <c r="O52" s="137">
        <f t="shared" si="8"/>
      </c>
      <c r="P52" s="137">
        <f t="shared" si="9"/>
        <v>9682242</v>
      </c>
      <c r="Q52" s="137">
        <f t="shared" si="10"/>
      </c>
      <c r="R52" s="137">
        <f t="shared" si="11"/>
      </c>
      <c r="S52" s="137">
        <f t="shared" si="12"/>
      </c>
    </row>
    <row r="53" spans="1:19" s="33" customFormat="1" ht="13.5">
      <c r="A53" s="33">
        <v>2</v>
      </c>
      <c r="B53" s="82">
        <v>342</v>
      </c>
      <c r="C53" s="82" t="s">
        <v>61</v>
      </c>
      <c r="D53" s="135">
        <v>32836288</v>
      </c>
      <c r="E53" s="135">
        <v>34832393</v>
      </c>
      <c r="F53" s="83">
        <f t="shared" si="13"/>
        <v>1.7987670633009842</v>
      </c>
      <c r="G53" s="84">
        <f aca="true" t="shared" si="15" ref="G53:G71">(E53/D53-1)*100</f>
        <v>6.078960569477276</v>
      </c>
      <c r="H53" s="85">
        <f t="shared" si="0"/>
        <v>1996105</v>
      </c>
      <c r="J53" s="137">
        <f t="shared" si="3"/>
      </c>
      <c r="K53" s="137">
        <f t="shared" si="4"/>
        <v>32836288</v>
      </c>
      <c r="L53" s="137">
        <f t="shared" si="5"/>
      </c>
      <c r="M53" s="137">
        <f t="shared" si="6"/>
      </c>
      <c r="N53" s="137">
        <f t="shared" si="7"/>
      </c>
      <c r="O53" s="137">
        <f t="shared" si="8"/>
      </c>
      <c r="P53" s="137">
        <f t="shared" si="9"/>
        <v>34832393</v>
      </c>
      <c r="Q53" s="137">
        <f t="shared" si="10"/>
      </c>
      <c r="R53" s="137">
        <f t="shared" si="11"/>
      </c>
      <c r="S53" s="137">
        <f t="shared" si="12"/>
      </c>
    </row>
    <row r="54" spans="1:19" s="33" customFormat="1" ht="13.5">
      <c r="A54" s="33">
        <v>2</v>
      </c>
      <c r="B54" s="82">
        <v>344</v>
      </c>
      <c r="C54" s="82" t="s">
        <v>62</v>
      </c>
      <c r="D54" s="135">
        <v>14454081</v>
      </c>
      <c r="E54" s="135">
        <v>18832881</v>
      </c>
      <c r="F54" s="83">
        <f t="shared" si="13"/>
        <v>0.972542025747898</v>
      </c>
      <c r="G54" s="84">
        <f t="shared" si="15"/>
        <v>30.294558332695097</v>
      </c>
      <c r="H54" s="85">
        <f t="shared" si="0"/>
        <v>4378800</v>
      </c>
      <c r="J54" s="137">
        <f t="shared" si="3"/>
      </c>
      <c r="K54" s="137">
        <f t="shared" si="4"/>
        <v>14454081</v>
      </c>
      <c r="L54" s="137">
        <f t="shared" si="5"/>
      </c>
      <c r="M54" s="137">
        <f t="shared" si="6"/>
      </c>
      <c r="N54" s="137">
        <f t="shared" si="7"/>
      </c>
      <c r="O54" s="137">
        <f t="shared" si="8"/>
      </c>
      <c r="P54" s="137">
        <f t="shared" si="9"/>
        <v>18832881</v>
      </c>
      <c r="Q54" s="137">
        <f t="shared" si="10"/>
      </c>
      <c r="R54" s="137">
        <f t="shared" si="11"/>
      </c>
      <c r="S54" s="137">
        <f t="shared" si="12"/>
      </c>
    </row>
    <row r="55" spans="1:19" s="33" customFormat="1" ht="13.5">
      <c r="A55" s="33">
        <v>2</v>
      </c>
      <c r="B55" s="82">
        <v>361</v>
      </c>
      <c r="C55" s="82" t="s">
        <v>63</v>
      </c>
      <c r="D55" s="135">
        <v>3647721</v>
      </c>
      <c r="E55" s="135">
        <v>3856053</v>
      </c>
      <c r="F55" s="83">
        <f t="shared" si="13"/>
        <v>0.19912904435658357</v>
      </c>
      <c r="G55" s="84">
        <f t="shared" si="15"/>
        <v>5.71129206427794</v>
      </c>
      <c r="H55" s="85">
        <f t="shared" si="0"/>
        <v>208332</v>
      </c>
      <c r="J55" s="137">
        <f t="shared" si="3"/>
      </c>
      <c r="K55" s="137">
        <f t="shared" si="4"/>
        <v>3647721</v>
      </c>
      <c r="L55" s="137">
        <f t="shared" si="5"/>
      </c>
      <c r="M55" s="137">
        <f t="shared" si="6"/>
      </c>
      <c r="N55" s="137">
        <f t="shared" si="7"/>
      </c>
      <c r="O55" s="137">
        <f t="shared" si="8"/>
      </c>
      <c r="P55" s="137">
        <f t="shared" si="9"/>
        <v>3856053</v>
      </c>
      <c r="Q55" s="137">
        <f t="shared" si="10"/>
      </c>
      <c r="R55" s="137">
        <f t="shared" si="11"/>
      </c>
      <c r="S55" s="137">
        <f t="shared" si="12"/>
      </c>
    </row>
    <row r="56" spans="1:19" s="33" customFormat="1" ht="13.5">
      <c r="A56" s="33">
        <v>2</v>
      </c>
      <c r="B56" s="82">
        <v>381</v>
      </c>
      <c r="C56" s="82" t="s">
        <v>64</v>
      </c>
      <c r="D56" s="135">
        <v>10471545</v>
      </c>
      <c r="E56" s="135">
        <v>9450950</v>
      </c>
      <c r="F56" s="83">
        <f t="shared" si="13"/>
        <v>0.4880531055361151</v>
      </c>
      <c r="G56" s="84">
        <f t="shared" si="15"/>
        <v>-9.74636503018418</v>
      </c>
      <c r="H56" s="85">
        <f t="shared" si="0"/>
        <v>-1020595</v>
      </c>
      <c r="J56" s="137">
        <f t="shared" si="3"/>
      </c>
      <c r="K56" s="137">
        <f t="shared" si="4"/>
        <v>10471545</v>
      </c>
      <c r="L56" s="137">
        <f t="shared" si="5"/>
      </c>
      <c r="M56" s="137">
        <f t="shared" si="6"/>
      </c>
      <c r="N56" s="137">
        <f t="shared" si="7"/>
      </c>
      <c r="O56" s="137">
        <f t="shared" si="8"/>
      </c>
      <c r="P56" s="137">
        <f t="shared" si="9"/>
        <v>9450950</v>
      </c>
      <c r="Q56" s="137">
        <f t="shared" si="10"/>
      </c>
      <c r="R56" s="137">
        <f t="shared" si="11"/>
      </c>
      <c r="S56" s="137">
        <f t="shared" si="12"/>
      </c>
    </row>
    <row r="57" spans="1:19" s="33" customFormat="1" ht="13.5">
      <c r="A57" s="33">
        <v>3</v>
      </c>
      <c r="B57" s="82">
        <v>383</v>
      </c>
      <c r="C57" s="82" t="s">
        <v>65</v>
      </c>
      <c r="D57" s="135">
        <v>2790390</v>
      </c>
      <c r="E57" s="135">
        <v>2742544</v>
      </c>
      <c r="F57" s="83">
        <f t="shared" si="13"/>
        <v>0.1416267270771128</v>
      </c>
      <c r="G57" s="84">
        <f t="shared" si="15"/>
        <v>-1.7146707091123425</v>
      </c>
      <c r="H57" s="85">
        <f t="shared" si="0"/>
        <v>-47846</v>
      </c>
      <c r="J57" s="137">
        <f t="shared" si="3"/>
      </c>
      <c r="K57" s="137">
        <f t="shared" si="4"/>
      </c>
      <c r="L57" s="137">
        <f t="shared" si="5"/>
        <v>2790390</v>
      </c>
      <c r="M57" s="137">
        <f t="shared" si="6"/>
      </c>
      <c r="N57" s="137">
        <f t="shared" si="7"/>
      </c>
      <c r="O57" s="137">
        <f t="shared" si="8"/>
      </c>
      <c r="P57" s="137">
        <f t="shared" si="9"/>
      </c>
      <c r="Q57" s="137">
        <f t="shared" si="10"/>
        <v>2742544</v>
      </c>
      <c r="R57" s="137">
        <f t="shared" si="11"/>
      </c>
      <c r="S57" s="137">
        <f t="shared" si="12"/>
      </c>
    </row>
    <row r="58" spans="1:19" s="33" customFormat="1" ht="13.5">
      <c r="A58" s="33">
        <v>4</v>
      </c>
      <c r="B58" s="82">
        <v>401</v>
      </c>
      <c r="C58" s="82" t="s">
        <v>66</v>
      </c>
      <c r="D58" s="135">
        <v>5185020</v>
      </c>
      <c r="E58" s="135">
        <v>5106170</v>
      </c>
      <c r="F58" s="83">
        <f t="shared" si="13"/>
        <v>0.2636858861696808</v>
      </c>
      <c r="G58" s="84">
        <f t="shared" si="15"/>
        <v>-1.5207270174464105</v>
      </c>
      <c r="H58" s="85">
        <f t="shared" si="0"/>
        <v>-78850</v>
      </c>
      <c r="J58" s="137">
        <f t="shared" si="3"/>
      </c>
      <c r="K58" s="137">
        <f t="shared" si="4"/>
      </c>
      <c r="L58" s="137">
        <f t="shared" si="5"/>
      </c>
      <c r="M58" s="137">
        <f t="shared" si="6"/>
        <v>5185020</v>
      </c>
      <c r="N58" s="137">
        <f t="shared" si="7"/>
      </c>
      <c r="O58" s="137">
        <f t="shared" si="8"/>
      </c>
      <c r="P58" s="137">
        <f t="shared" si="9"/>
      </c>
      <c r="Q58" s="137">
        <f t="shared" si="10"/>
      </c>
      <c r="R58" s="137">
        <f t="shared" si="11"/>
        <v>5106170</v>
      </c>
      <c r="S58" s="137">
        <f t="shared" si="12"/>
      </c>
    </row>
    <row r="59" spans="1:19" s="33" customFormat="1" ht="13.5">
      <c r="A59" s="33">
        <v>4</v>
      </c>
      <c r="B59" s="82">
        <v>402</v>
      </c>
      <c r="C59" s="82" t="s">
        <v>67</v>
      </c>
      <c r="D59" s="135">
        <v>22936508</v>
      </c>
      <c r="E59" s="135">
        <v>24060769</v>
      </c>
      <c r="F59" s="83">
        <f t="shared" si="13"/>
        <v>1.2425135073232942</v>
      </c>
      <c r="G59" s="84">
        <f t="shared" si="15"/>
        <v>4.90162233937268</v>
      </c>
      <c r="H59" s="85">
        <f t="shared" si="0"/>
        <v>1124261</v>
      </c>
      <c r="J59" s="137">
        <f t="shared" si="3"/>
      </c>
      <c r="K59" s="137">
        <f t="shared" si="4"/>
      </c>
      <c r="L59" s="137">
        <f t="shared" si="5"/>
      </c>
      <c r="M59" s="137">
        <f t="shared" si="6"/>
        <v>22936508</v>
      </c>
      <c r="N59" s="137">
        <f t="shared" si="7"/>
      </c>
      <c r="O59" s="137">
        <f t="shared" si="8"/>
      </c>
      <c r="P59" s="137">
        <f t="shared" si="9"/>
      </c>
      <c r="Q59" s="137">
        <f t="shared" si="10"/>
      </c>
      <c r="R59" s="137">
        <f t="shared" si="11"/>
        <v>24060769</v>
      </c>
      <c r="S59" s="137">
        <f t="shared" si="12"/>
      </c>
    </row>
    <row r="60" spans="1:19" s="33" customFormat="1" ht="13.5">
      <c r="A60" s="33">
        <v>4</v>
      </c>
      <c r="B60" s="82">
        <v>424</v>
      </c>
      <c r="C60" s="82" t="s">
        <v>68</v>
      </c>
      <c r="D60" s="135">
        <v>26650129</v>
      </c>
      <c r="E60" s="135">
        <v>27018110</v>
      </c>
      <c r="F60" s="83">
        <f t="shared" si="13"/>
        <v>1.3952324889261256</v>
      </c>
      <c r="G60" s="84">
        <f t="shared" si="15"/>
        <v>1.3807850611154748</v>
      </c>
      <c r="H60" s="85">
        <f t="shared" si="0"/>
        <v>367981</v>
      </c>
      <c r="J60" s="137">
        <f t="shared" si="3"/>
      </c>
      <c r="K60" s="137">
        <f t="shared" si="4"/>
      </c>
      <c r="L60" s="137">
        <f t="shared" si="5"/>
      </c>
      <c r="M60" s="137">
        <f t="shared" si="6"/>
        <v>26650129</v>
      </c>
      <c r="N60" s="137">
        <f t="shared" si="7"/>
      </c>
      <c r="O60" s="137">
        <f t="shared" si="8"/>
      </c>
      <c r="P60" s="137">
        <f t="shared" si="9"/>
      </c>
      <c r="Q60" s="137">
        <f t="shared" si="10"/>
      </c>
      <c r="R60" s="137">
        <f t="shared" si="11"/>
        <v>27018110</v>
      </c>
      <c r="S60" s="137">
        <f t="shared" si="12"/>
      </c>
    </row>
    <row r="61" spans="1:19" s="33" customFormat="1" ht="13.5">
      <c r="A61" s="33">
        <v>4</v>
      </c>
      <c r="B61" s="82">
        <v>426</v>
      </c>
      <c r="C61" s="82" t="s">
        <v>69</v>
      </c>
      <c r="D61" s="135">
        <v>921179</v>
      </c>
      <c r="E61" s="135">
        <v>947975</v>
      </c>
      <c r="F61" s="83">
        <f t="shared" si="13"/>
        <v>0.048954035596484875</v>
      </c>
      <c r="G61" s="84">
        <f t="shared" si="15"/>
        <v>2.9088809015403116</v>
      </c>
      <c r="H61" s="85">
        <f t="shared" si="0"/>
        <v>26796</v>
      </c>
      <c r="J61" s="137">
        <f t="shared" si="3"/>
      </c>
      <c r="K61" s="137">
        <f t="shared" si="4"/>
      </c>
      <c r="L61" s="137">
        <f t="shared" si="5"/>
      </c>
      <c r="M61" s="137">
        <f t="shared" si="6"/>
        <v>921179</v>
      </c>
      <c r="N61" s="137">
        <f t="shared" si="7"/>
      </c>
      <c r="O61" s="137">
        <f t="shared" si="8"/>
      </c>
      <c r="P61" s="137">
        <f t="shared" si="9"/>
      </c>
      <c r="Q61" s="137">
        <f t="shared" si="10"/>
      </c>
      <c r="R61" s="137">
        <f t="shared" si="11"/>
        <v>947975</v>
      </c>
      <c r="S61" s="137">
        <f t="shared" si="12"/>
      </c>
    </row>
    <row r="62" spans="1:19" s="33" customFormat="1" ht="13.5">
      <c r="A62" s="33">
        <v>4</v>
      </c>
      <c r="B62" s="82">
        <v>429</v>
      </c>
      <c r="C62" s="86" t="s">
        <v>132</v>
      </c>
      <c r="D62" s="135">
        <v>1033179</v>
      </c>
      <c r="E62" s="135">
        <v>1048207</v>
      </c>
      <c r="F62" s="83">
        <f t="shared" si="13"/>
        <v>0.054130080213597005</v>
      </c>
      <c r="G62" s="84">
        <f t="shared" si="15"/>
        <v>1.454539823205847</v>
      </c>
      <c r="H62" s="85">
        <f t="shared" si="0"/>
        <v>15028</v>
      </c>
      <c r="J62" s="137">
        <f t="shared" si="3"/>
      </c>
      <c r="K62" s="137">
        <f t="shared" si="4"/>
      </c>
      <c r="L62" s="137">
        <f t="shared" si="5"/>
      </c>
      <c r="M62" s="137">
        <f t="shared" si="6"/>
        <v>1033179</v>
      </c>
      <c r="N62" s="137">
        <f t="shared" si="7"/>
      </c>
      <c r="O62" s="137">
        <f t="shared" si="8"/>
      </c>
      <c r="P62" s="137">
        <f t="shared" si="9"/>
      </c>
      <c r="Q62" s="137">
        <f t="shared" si="10"/>
      </c>
      <c r="R62" s="137">
        <f t="shared" si="11"/>
        <v>1048207</v>
      </c>
      <c r="S62" s="137">
        <f t="shared" si="12"/>
      </c>
    </row>
    <row r="63" spans="1:19" s="33" customFormat="1" ht="13.5">
      <c r="A63" s="33">
        <v>4</v>
      </c>
      <c r="B63" s="82">
        <v>461</v>
      </c>
      <c r="C63" s="82" t="s">
        <v>70</v>
      </c>
      <c r="D63" s="135">
        <v>12676931</v>
      </c>
      <c r="E63" s="135">
        <v>10314766</v>
      </c>
      <c r="F63" s="83">
        <f t="shared" si="13"/>
        <v>0.532661116520385</v>
      </c>
      <c r="G63" s="84">
        <f t="shared" si="15"/>
        <v>-18.63357148508579</v>
      </c>
      <c r="H63" s="85">
        <f t="shared" si="0"/>
        <v>-2362165</v>
      </c>
      <c r="J63" s="137">
        <f t="shared" si="3"/>
      </c>
      <c r="K63" s="137">
        <f t="shared" si="4"/>
      </c>
      <c r="L63" s="137">
        <f t="shared" si="5"/>
      </c>
      <c r="M63" s="137">
        <f t="shared" si="6"/>
        <v>12676931</v>
      </c>
      <c r="N63" s="137">
        <f t="shared" si="7"/>
      </c>
      <c r="O63" s="137">
        <f t="shared" si="8"/>
      </c>
      <c r="P63" s="137">
        <f t="shared" si="9"/>
      </c>
      <c r="Q63" s="137">
        <f t="shared" si="10"/>
      </c>
      <c r="R63" s="137">
        <f t="shared" si="11"/>
        <v>10314766</v>
      </c>
      <c r="S63" s="137">
        <f t="shared" si="12"/>
      </c>
    </row>
    <row r="64" spans="1:19" s="33" customFormat="1" ht="13.5">
      <c r="A64" s="33">
        <v>5</v>
      </c>
      <c r="B64" s="82">
        <v>503</v>
      </c>
      <c r="C64" s="82" t="s">
        <v>71</v>
      </c>
      <c r="D64" s="135">
        <v>4593638</v>
      </c>
      <c r="E64" s="135">
        <v>6014319</v>
      </c>
      <c r="F64" s="83">
        <f t="shared" si="13"/>
        <v>0.3105832816420426</v>
      </c>
      <c r="G64" s="84">
        <f t="shared" si="15"/>
        <v>30.927143148850654</v>
      </c>
      <c r="H64" s="85">
        <f t="shared" si="0"/>
        <v>1420681</v>
      </c>
      <c r="J64" s="137">
        <f t="shared" si="3"/>
      </c>
      <c r="K64" s="137">
        <f t="shared" si="4"/>
      </c>
      <c r="L64" s="137">
        <f t="shared" si="5"/>
      </c>
      <c r="M64" s="137">
        <f t="shared" si="6"/>
      </c>
      <c r="N64" s="137">
        <f t="shared" si="7"/>
        <v>4593638</v>
      </c>
      <c r="O64" s="137">
        <f t="shared" si="8"/>
      </c>
      <c r="P64" s="137">
        <f t="shared" si="9"/>
      </c>
      <c r="Q64" s="137">
        <f t="shared" si="10"/>
      </c>
      <c r="R64" s="137">
        <f t="shared" si="11"/>
      </c>
      <c r="S64" s="137">
        <f t="shared" si="12"/>
        <v>6014319</v>
      </c>
    </row>
    <row r="65" spans="3:19" s="33" customFormat="1" ht="13.5">
      <c r="C65" s="119"/>
      <c r="D65" s="120" t="s">
        <v>155</v>
      </c>
      <c r="E65" s="128" t="s">
        <v>156</v>
      </c>
      <c r="F65" s="83"/>
      <c r="G65" s="84"/>
      <c r="H65" s="85"/>
      <c r="J65" s="33">
        <f aca="true" t="shared" si="16" ref="J65:S65">SUM(J13:J64)</f>
        <v>20441196</v>
      </c>
      <c r="K65" s="33">
        <f t="shared" si="16"/>
        <v>485043676</v>
      </c>
      <c r="L65" s="33">
        <f>SUM(L17:L64)+L13</f>
        <v>167220923</v>
      </c>
      <c r="M65" s="33">
        <f t="shared" si="16"/>
        <v>714739953</v>
      </c>
      <c r="N65" s="33">
        <f t="shared" si="16"/>
        <v>436020969</v>
      </c>
      <c r="O65" s="33">
        <f>SUM(O13:O64)</f>
        <v>20751967</v>
      </c>
      <c r="P65" s="33">
        <f>SUM(P13:P64)</f>
        <v>509588131</v>
      </c>
      <c r="Q65" s="33">
        <f>SUM(Q17:Q64)+Q13</f>
        <v>178294524</v>
      </c>
      <c r="R65" s="33">
        <f t="shared" si="16"/>
        <v>734969084</v>
      </c>
      <c r="S65" s="33">
        <f t="shared" si="16"/>
        <v>492855645</v>
      </c>
    </row>
    <row r="66" spans="3:8" s="33" customFormat="1" ht="13.5">
      <c r="C66" s="121" t="s">
        <v>140</v>
      </c>
      <c r="D66" s="122">
        <f>J65</f>
        <v>20441196</v>
      </c>
      <c r="E66" s="129">
        <f>O65</f>
        <v>20751967</v>
      </c>
      <c r="F66" s="83">
        <f t="shared" si="13"/>
        <v>1.0716448547852837</v>
      </c>
      <c r="G66" s="84">
        <f t="shared" si="15"/>
        <v>1.520317108646685</v>
      </c>
      <c r="H66" s="85">
        <f t="shared" si="0"/>
        <v>310771</v>
      </c>
    </row>
    <row r="67" spans="3:8" s="33" customFormat="1" ht="13.5">
      <c r="C67" s="121" t="s">
        <v>114</v>
      </c>
      <c r="D67" s="124">
        <f>K65</f>
        <v>485043676</v>
      </c>
      <c r="E67" s="129">
        <f>P65</f>
        <v>509588131</v>
      </c>
      <c r="F67" s="83">
        <f t="shared" si="13"/>
        <v>26.315457163448613</v>
      </c>
      <c r="G67" s="84">
        <f t="shared" si="15"/>
        <v>5.060256676761621</v>
      </c>
      <c r="H67" s="85">
        <f t="shared" si="0"/>
        <v>24544455</v>
      </c>
    </row>
    <row r="68" spans="3:8" s="33" customFormat="1" ht="13.5">
      <c r="C68" s="121" t="s">
        <v>115</v>
      </c>
      <c r="D68" s="124">
        <f>L65</f>
        <v>167220923</v>
      </c>
      <c r="E68" s="129">
        <f>Q65</f>
        <v>178294524</v>
      </c>
      <c r="F68" s="83">
        <f t="shared" si="13"/>
        <v>9.207243307633984</v>
      </c>
      <c r="G68" s="84">
        <f t="shared" si="15"/>
        <v>6.622138427019686</v>
      </c>
      <c r="H68" s="85">
        <f t="shared" si="0"/>
        <v>11073601</v>
      </c>
    </row>
    <row r="69" spans="3:8" s="33" customFormat="1" ht="13.5">
      <c r="C69" s="121" t="s">
        <v>141</v>
      </c>
      <c r="D69" s="124">
        <f>M65</f>
        <v>714739953</v>
      </c>
      <c r="E69" s="129">
        <f>R65</f>
        <v>734969084</v>
      </c>
      <c r="F69" s="83">
        <f t="shared" si="13"/>
        <v>37.954273794616824</v>
      </c>
      <c r="G69" s="84">
        <f t="shared" si="15"/>
        <v>2.8302784691259575</v>
      </c>
      <c r="H69" s="85">
        <f t="shared" si="0"/>
        <v>20229131</v>
      </c>
    </row>
    <row r="70" spans="3:8" s="33" customFormat="1" ht="13.5">
      <c r="C70" s="121" t="s">
        <v>116</v>
      </c>
      <c r="D70" s="124">
        <f>N65</f>
        <v>436020969</v>
      </c>
      <c r="E70" s="129">
        <f>S65</f>
        <v>492855645</v>
      </c>
      <c r="F70" s="83">
        <f t="shared" si="13"/>
        <v>25.451380879515295</v>
      </c>
      <c r="G70" s="84">
        <f t="shared" si="15"/>
        <v>13.034849248270897</v>
      </c>
      <c r="H70" s="85">
        <f t="shared" si="0"/>
        <v>56834676</v>
      </c>
    </row>
    <row r="71" spans="3:8" s="33" customFormat="1" ht="13.5">
      <c r="C71" s="151" t="s">
        <v>163</v>
      </c>
      <c r="D71" s="126">
        <f>SUM(D66:D70)</f>
        <v>1823466717</v>
      </c>
      <c r="E71" s="130">
        <f>SUM(E66:E70)</f>
        <v>1936459351</v>
      </c>
      <c r="F71" s="83">
        <f t="shared" si="13"/>
        <v>100</v>
      </c>
      <c r="G71" s="84">
        <f t="shared" si="15"/>
        <v>6.1965832963432055</v>
      </c>
      <c r="H71" s="85">
        <f t="shared" si="0"/>
        <v>112992634</v>
      </c>
    </row>
    <row r="74" ht="13.5">
      <c r="A74" s="45"/>
    </row>
    <row r="75" ht="13.5">
      <c r="A75" s="46" t="s">
        <v>149</v>
      </c>
    </row>
    <row r="76" spans="1:10" ht="13.5">
      <c r="A76" s="144">
        <v>5</v>
      </c>
      <c r="B76" s="144">
        <v>202</v>
      </c>
      <c r="C76" s="144" t="s">
        <v>37</v>
      </c>
      <c r="D76" s="144">
        <v>284999565</v>
      </c>
      <c r="E76" s="144">
        <v>319987547</v>
      </c>
      <c r="F76" s="145">
        <v>16.524361682818512</v>
      </c>
      <c r="G76" s="146">
        <v>12.276503650102066</v>
      </c>
      <c r="H76" s="143">
        <v>34987982</v>
      </c>
      <c r="J76" s="46" t="s">
        <v>181</v>
      </c>
    </row>
    <row r="77" spans="1:8" ht="13.5">
      <c r="A77" s="144">
        <v>5</v>
      </c>
      <c r="B77" s="144">
        <v>221</v>
      </c>
      <c r="C77" s="144" t="s">
        <v>53</v>
      </c>
      <c r="D77" s="144">
        <v>146427766</v>
      </c>
      <c r="E77" s="144">
        <v>166853779</v>
      </c>
      <c r="F77" s="145">
        <v>8.616435915054744</v>
      </c>
      <c r="G77" s="146">
        <v>13.9495490220072</v>
      </c>
      <c r="H77" s="143">
        <v>20426013</v>
      </c>
    </row>
    <row r="78" spans="1:10" ht="13.5">
      <c r="A78" s="144">
        <v>3</v>
      </c>
      <c r="B78" s="144">
        <v>100</v>
      </c>
      <c r="C78" s="144" t="s">
        <v>36</v>
      </c>
      <c r="D78" s="144">
        <v>164430533</v>
      </c>
      <c r="E78" s="144">
        <v>175551980</v>
      </c>
      <c r="F78" s="145">
        <v>9.065616580556872</v>
      </c>
      <c r="G78" s="146">
        <v>6.763614273512086</v>
      </c>
      <c r="H78" s="143">
        <v>11121447</v>
      </c>
      <c r="J78" s="46" t="s">
        <v>184</v>
      </c>
    </row>
    <row r="79" spans="1:8" ht="13.5">
      <c r="A79" s="144">
        <v>2</v>
      </c>
      <c r="B79" s="144">
        <v>207</v>
      </c>
      <c r="C79" s="144" t="s">
        <v>41</v>
      </c>
      <c r="D79" s="144">
        <v>70580796</v>
      </c>
      <c r="E79" s="144">
        <v>79337622</v>
      </c>
      <c r="F79" s="145">
        <v>4.097045567159959</v>
      </c>
      <c r="G79" s="146">
        <v>12.406811053816957</v>
      </c>
      <c r="H79" s="143">
        <v>8756826</v>
      </c>
    </row>
    <row r="80" spans="1:10" ht="13.5">
      <c r="A80" s="144">
        <v>4</v>
      </c>
      <c r="B80" s="144">
        <v>213</v>
      </c>
      <c r="C80" s="144" t="s">
        <v>47</v>
      </c>
      <c r="D80" s="144">
        <v>145021883</v>
      </c>
      <c r="E80" s="144">
        <v>152572099</v>
      </c>
      <c r="F80" s="145">
        <v>7.8789208211993085</v>
      </c>
      <c r="G80" s="146">
        <v>5.206259802874036</v>
      </c>
      <c r="H80" s="143">
        <v>7550216</v>
      </c>
      <c r="J80" s="46" t="s">
        <v>182</v>
      </c>
    </row>
    <row r="81" spans="1:8" ht="13.5">
      <c r="A81" s="144">
        <v>2</v>
      </c>
      <c r="B81" s="144">
        <v>210</v>
      </c>
      <c r="C81" s="144" t="s">
        <v>44</v>
      </c>
      <c r="D81" s="144">
        <v>137681966</v>
      </c>
      <c r="E81" s="144">
        <v>144877976</v>
      </c>
      <c r="F81" s="145">
        <v>7.481591386113222</v>
      </c>
      <c r="G81" s="146">
        <v>5.226545065459054</v>
      </c>
      <c r="H81" s="143">
        <v>7196010</v>
      </c>
    </row>
    <row r="82" spans="1:8" ht="13.5">
      <c r="A82" s="144">
        <v>4</v>
      </c>
      <c r="B82" s="144">
        <v>226</v>
      </c>
      <c r="C82" s="144" t="s">
        <v>128</v>
      </c>
      <c r="D82" s="144">
        <v>62897087</v>
      </c>
      <c r="E82" s="144">
        <v>67597939</v>
      </c>
      <c r="F82" s="145">
        <v>3.4908008249743014</v>
      </c>
      <c r="G82" s="146">
        <v>7.473878718739391</v>
      </c>
      <c r="H82" s="143">
        <v>4700852</v>
      </c>
    </row>
    <row r="83" spans="1:8" ht="13.5">
      <c r="A83" s="144">
        <v>2</v>
      </c>
      <c r="B83" s="144">
        <v>344</v>
      </c>
      <c r="C83" s="144" t="s">
        <v>62</v>
      </c>
      <c r="D83" s="144">
        <v>14454081</v>
      </c>
      <c r="E83" s="144">
        <v>18832881</v>
      </c>
      <c r="F83" s="145">
        <v>0.972542025747898</v>
      </c>
      <c r="G83" s="146">
        <v>30.294558332695097</v>
      </c>
      <c r="H83" s="143">
        <v>4378800</v>
      </c>
    </row>
    <row r="84" spans="1:8" ht="13.5">
      <c r="A84" s="144">
        <v>4</v>
      </c>
      <c r="B84" s="144">
        <v>212</v>
      </c>
      <c r="C84" s="144" t="s">
        <v>46</v>
      </c>
      <c r="D84" s="144">
        <v>29737176</v>
      </c>
      <c r="E84" s="144">
        <v>32926103</v>
      </c>
      <c r="F84" s="145">
        <v>1.7003250278915873</v>
      </c>
      <c r="G84" s="146">
        <v>10.723704900559493</v>
      </c>
      <c r="H84" s="143">
        <v>3188927</v>
      </c>
    </row>
    <row r="85" spans="1:8" ht="13.5">
      <c r="A85" s="144">
        <v>2</v>
      </c>
      <c r="B85" s="144">
        <v>203</v>
      </c>
      <c r="C85" s="144" t="s">
        <v>38</v>
      </c>
      <c r="D85" s="144">
        <v>63463797</v>
      </c>
      <c r="E85" s="144">
        <v>66389300</v>
      </c>
      <c r="F85" s="145">
        <v>3.4283859336224194</v>
      </c>
      <c r="G85" s="146">
        <v>4.609719459426609</v>
      </c>
      <c r="H85" s="143">
        <v>2925503</v>
      </c>
    </row>
    <row r="86" spans="1:8" ht="13.5">
      <c r="A86" s="144">
        <v>4</v>
      </c>
      <c r="B86" s="144">
        <v>224</v>
      </c>
      <c r="C86" s="144" t="s">
        <v>126</v>
      </c>
      <c r="D86" s="144">
        <v>26862020</v>
      </c>
      <c r="E86" s="144">
        <v>29070980</v>
      </c>
      <c r="F86" s="145">
        <v>1.5012440093300983</v>
      </c>
      <c r="G86" s="146">
        <v>8.223357737057757</v>
      </c>
      <c r="H86" s="143">
        <v>2208960</v>
      </c>
    </row>
    <row r="87" spans="1:8" ht="13.5">
      <c r="A87" s="144">
        <v>4</v>
      </c>
      <c r="B87" s="144">
        <v>216</v>
      </c>
      <c r="C87" s="144" t="s">
        <v>50</v>
      </c>
      <c r="D87" s="144">
        <v>52413702</v>
      </c>
      <c r="E87" s="144">
        <v>54414387</v>
      </c>
      <c r="F87" s="145">
        <v>2.8099937637162413</v>
      </c>
      <c r="G87" s="146">
        <v>3.817103016306689</v>
      </c>
      <c r="H87" s="143">
        <v>2000685</v>
      </c>
    </row>
    <row r="88" spans="1:8" ht="13.5">
      <c r="A88" s="144">
        <v>2</v>
      </c>
      <c r="B88" s="144">
        <v>342</v>
      </c>
      <c r="C88" s="144" t="s">
        <v>61</v>
      </c>
      <c r="D88" s="144">
        <v>32836288</v>
      </c>
      <c r="E88" s="144">
        <v>34832393</v>
      </c>
      <c r="F88" s="145">
        <v>1.7987670633009842</v>
      </c>
      <c r="G88" s="146">
        <v>6.078960569477276</v>
      </c>
      <c r="H88" s="143">
        <v>1996105</v>
      </c>
    </row>
    <row r="89" spans="1:8" ht="13.5">
      <c r="A89" s="144">
        <v>5</v>
      </c>
      <c r="B89" s="144">
        <v>503</v>
      </c>
      <c r="C89" s="144" t="s">
        <v>71</v>
      </c>
      <c r="D89" s="144">
        <v>4593638</v>
      </c>
      <c r="E89" s="144">
        <v>6014319</v>
      </c>
      <c r="F89" s="145">
        <v>0.3105832816420426</v>
      </c>
      <c r="G89" s="146">
        <v>30.927143148850654</v>
      </c>
      <c r="H89" s="143">
        <v>1420681</v>
      </c>
    </row>
    <row r="90" spans="1:8" ht="13.5">
      <c r="A90" s="144">
        <v>4</v>
      </c>
      <c r="B90" s="144">
        <v>223</v>
      </c>
      <c r="C90" s="144" t="s">
        <v>125</v>
      </c>
      <c r="D90" s="144">
        <v>10276736</v>
      </c>
      <c r="E90" s="144">
        <v>11517326</v>
      </c>
      <c r="F90" s="145">
        <v>0.5947620844223959</v>
      </c>
      <c r="G90" s="146">
        <v>12.071829032097359</v>
      </c>
      <c r="H90" s="143">
        <v>1240590</v>
      </c>
    </row>
    <row r="91" spans="1:8" ht="13.5">
      <c r="A91" s="144">
        <v>4</v>
      </c>
      <c r="B91" s="144">
        <v>214</v>
      </c>
      <c r="C91" s="144" t="s">
        <v>48</v>
      </c>
      <c r="D91" s="144">
        <v>35883795</v>
      </c>
      <c r="E91" s="144">
        <v>37105249</v>
      </c>
      <c r="F91" s="145">
        <v>1.916138801511047</v>
      </c>
      <c r="G91" s="146">
        <v>3.4039153328124794</v>
      </c>
      <c r="H91" s="143">
        <v>1221454</v>
      </c>
    </row>
    <row r="92" spans="1:8" ht="13.5">
      <c r="A92" s="144">
        <v>4</v>
      </c>
      <c r="B92" s="144">
        <v>402</v>
      </c>
      <c r="C92" s="144" t="s">
        <v>67</v>
      </c>
      <c r="D92" s="144">
        <v>22936508</v>
      </c>
      <c r="E92" s="144">
        <v>24060769</v>
      </c>
      <c r="F92" s="145">
        <v>1.2425135073232942</v>
      </c>
      <c r="G92" s="146">
        <v>4.90162233937268</v>
      </c>
      <c r="H92" s="143">
        <v>1124261</v>
      </c>
    </row>
    <row r="93" spans="1:8" ht="13.5">
      <c r="A93" s="144">
        <v>2</v>
      </c>
      <c r="B93" s="144">
        <v>220</v>
      </c>
      <c r="C93" s="144" t="s">
        <v>52</v>
      </c>
      <c r="D93" s="144">
        <v>66125262</v>
      </c>
      <c r="E93" s="144">
        <v>66554952</v>
      </c>
      <c r="F93" s="145">
        <v>3.436940308900912</v>
      </c>
      <c r="G93" s="146">
        <v>0.6498121701203896</v>
      </c>
      <c r="H93" s="143">
        <v>429690</v>
      </c>
    </row>
    <row r="94" spans="1:8" ht="13.5">
      <c r="A94" s="144">
        <v>4</v>
      </c>
      <c r="B94" s="144">
        <v>424</v>
      </c>
      <c r="C94" s="144" t="s">
        <v>68</v>
      </c>
      <c r="D94" s="144">
        <v>26650129</v>
      </c>
      <c r="E94" s="144">
        <v>27018110</v>
      </c>
      <c r="F94" s="145">
        <v>1.3952324889261256</v>
      </c>
      <c r="G94" s="146">
        <v>1.3807850611154748</v>
      </c>
      <c r="H94" s="143">
        <v>367981</v>
      </c>
    </row>
    <row r="95" spans="1:8" ht="13.5">
      <c r="A95" s="144">
        <v>2</v>
      </c>
      <c r="B95" s="144">
        <v>361</v>
      </c>
      <c r="C95" s="144" t="s">
        <v>63</v>
      </c>
      <c r="D95" s="144">
        <v>3647721</v>
      </c>
      <c r="E95" s="144">
        <v>3856053</v>
      </c>
      <c r="F95" s="145">
        <v>0.19912904435658357</v>
      </c>
      <c r="G95" s="146">
        <v>5.71129206427794</v>
      </c>
      <c r="H95" s="143">
        <v>208332</v>
      </c>
    </row>
    <row r="96" spans="1:8" ht="13.5">
      <c r="A96" s="144">
        <v>4</v>
      </c>
      <c r="B96" s="144">
        <v>209</v>
      </c>
      <c r="C96" s="144" t="s">
        <v>43</v>
      </c>
      <c r="D96" s="144">
        <v>34323128</v>
      </c>
      <c r="E96" s="144">
        <v>34453458</v>
      </c>
      <c r="F96" s="145">
        <v>1.7791986174255616</v>
      </c>
      <c r="G96" s="146">
        <v>0.3797148092096858</v>
      </c>
      <c r="H96" s="143">
        <v>130330</v>
      </c>
    </row>
    <row r="97" spans="1:8" ht="13.5">
      <c r="A97" s="144">
        <v>2</v>
      </c>
      <c r="B97" s="144">
        <v>325</v>
      </c>
      <c r="C97" s="144" t="s">
        <v>59</v>
      </c>
      <c r="D97" s="144">
        <v>3691111</v>
      </c>
      <c r="E97" s="144">
        <v>3786306</v>
      </c>
      <c r="F97" s="145">
        <v>0.19552726464641396</v>
      </c>
      <c r="G97" s="146">
        <v>2.5790337922647177</v>
      </c>
      <c r="H97" s="143">
        <v>95195</v>
      </c>
    </row>
    <row r="98" spans="1:8" ht="13.5">
      <c r="A98" s="144">
        <v>2</v>
      </c>
      <c r="B98" s="144">
        <v>215</v>
      </c>
      <c r="C98" s="144" t="s">
        <v>49</v>
      </c>
      <c r="D98" s="144">
        <v>48354002</v>
      </c>
      <c r="E98" s="144">
        <v>48430465</v>
      </c>
      <c r="F98" s="145">
        <v>2.5009802026048313</v>
      </c>
      <c r="G98" s="146">
        <v>0.15813168887242046</v>
      </c>
      <c r="H98" s="143">
        <v>76463</v>
      </c>
    </row>
    <row r="99" spans="1:8" ht="13.5">
      <c r="A99" s="144">
        <v>1</v>
      </c>
      <c r="B99" s="144">
        <v>225</v>
      </c>
      <c r="C99" s="144" t="s">
        <v>127</v>
      </c>
      <c r="D99" s="144">
        <v>15008141</v>
      </c>
      <c r="E99" s="144">
        <v>15083479</v>
      </c>
      <c r="F99" s="145">
        <v>0.7789205072758586</v>
      </c>
      <c r="G99" s="146">
        <v>0.5019808915707857</v>
      </c>
      <c r="H99" s="143">
        <v>75338</v>
      </c>
    </row>
    <row r="100" spans="1:8" ht="13.5">
      <c r="A100" s="144">
        <v>1</v>
      </c>
      <c r="B100" s="144">
        <v>306</v>
      </c>
      <c r="C100" s="144" t="s">
        <v>58</v>
      </c>
      <c r="D100" s="144">
        <v>525951</v>
      </c>
      <c r="E100" s="144">
        <v>589257</v>
      </c>
      <c r="F100" s="145">
        <v>0.030429608537649082</v>
      </c>
      <c r="G100" s="146">
        <v>12.036482486011057</v>
      </c>
      <c r="H100" s="143">
        <v>63306</v>
      </c>
    </row>
    <row r="101" spans="1:8" ht="13.5">
      <c r="A101" s="144">
        <v>1</v>
      </c>
      <c r="B101" s="144">
        <v>219</v>
      </c>
      <c r="C101" s="144" t="s">
        <v>51</v>
      </c>
      <c r="D101" s="144">
        <v>349580</v>
      </c>
      <c r="E101" s="144">
        <v>394669</v>
      </c>
      <c r="F101" s="145">
        <v>0.020380959703398392</v>
      </c>
      <c r="G101" s="146">
        <v>12.898049087476405</v>
      </c>
      <c r="H101" s="143">
        <v>45089</v>
      </c>
    </row>
    <row r="102" spans="1:8" ht="13.5">
      <c r="A102" s="144">
        <v>1</v>
      </c>
      <c r="B102" s="144">
        <v>304</v>
      </c>
      <c r="C102" s="144" t="s">
        <v>56</v>
      </c>
      <c r="D102" s="144">
        <v>174635</v>
      </c>
      <c r="E102" s="144">
        <v>218506</v>
      </c>
      <c r="F102" s="145">
        <v>0.011283789659058017</v>
      </c>
      <c r="G102" s="146">
        <v>25.121539210353028</v>
      </c>
      <c r="H102" s="143">
        <v>43871</v>
      </c>
    </row>
    <row r="103" spans="1:8" ht="13.5">
      <c r="A103" s="144">
        <v>1</v>
      </c>
      <c r="B103" s="144">
        <v>222</v>
      </c>
      <c r="C103" s="144" t="s">
        <v>124</v>
      </c>
      <c r="D103" s="144">
        <v>2338250</v>
      </c>
      <c r="E103" s="144">
        <v>2371798</v>
      </c>
      <c r="F103" s="145">
        <v>0.12248116640172117</v>
      </c>
      <c r="G103" s="146">
        <v>1.434748209130765</v>
      </c>
      <c r="H103" s="143">
        <v>33548</v>
      </c>
    </row>
    <row r="104" spans="1:8" ht="13.5">
      <c r="A104" s="144">
        <v>4</v>
      </c>
      <c r="B104" s="144">
        <v>426</v>
      </c>
      <c r="C104" s="144" t="s">
        <v>69</v>
      </c>
      <c r="D104" s="144">
        <v>921179</v>
      </c>
      <c r="E104" s="144">
        <v>947975</v>
      </c>
      <c r="F104" s="145">
        <v>0.048954035596484875</v>
      </c>
      <c r="G104" s="146">
        <v>2.9088809015403116</v>
      </c>
      <c r="H104" s="143">
        <v>26796</v>
      </c>
    </row>
    <row r="105" spans="1:8" ht="13.5">
      <c r="A105" s="144">
        <v>1</v>
      </c>
      <c r="B105" s="144">
        <v>302</v>
      </c>
      <c r="C105" s="144" t="s">
        <v>55</v>
      </c>
      <c r="D105" s="144">
        <v>173494</v>
      </c>
      <c r="E105" s="144">
        <v>190649</v>
      </c>
      <c r="F105" s="145">
        <v>0.009845236353737435</v>
      </c>
      <c r="G105" s="146">
        <v>9.887950015562508</v>
      </c>
      <c r="H105" s="143">
        <v>17155</v>
      </c>
    </row>
    <row r="106" spans="1:8" ht="13.5">
      <c r="A106" s="144">
        <v>1</v>
      </c>
      <c r="B106" s="144">
        <v>208</v>
      </c>
      <c r="C106" s="144" t="s">
        <v>42</v>
      </c>
      <c r="D106" s="144">
        <v>1305805</v>
      </c>
      <c r="E106" s="144">
        <v>1321354</v>
      </c>
      <c r="F106" s="145">
        <v>0.06823556607669788</v>
      </c>
      <c r="G106" s="146">
        <v>1.1907597229295241</v>
      </c>
      <c r="H106" s="143">
        <v>15549</v>
      </c>
    </row>
    <row r="107" spans="1:8" ht="13.5">
      <c r="A107" s="144">
        <v>4</v>
      </c>
      <c r="B107" s="144">
        <v>429</v>
      </c>
      <c r="C107" s="144" t="s">
        <v>132</v>
      </c>
      <c r="D107" s="144">
        <v>1033179</v>
      </c>
      <c r="E107" s="144">
        <v>1048207</v>
      </c>
      <c r="F107" s="145">
        <v>0.054130080213597005</v>
      </c>
      <c r="G107" s="146">
        <v>1.454539823205847</v>
      </c>
      <c r="H107" s="143">
        <v>15028</v>
      </c>
    </row>
    <row r="108" spans="1:8" ht="13.5">
      <c r="A108" s="144">
        <v>1</v>
      </c>
      <c r="B108" s="144">
        <v>301</v>
      </c>
      <c r="C108" s="144" t="s">
        <v>54</v>
      </c>
      <c r="D108" s="144">
        <v>54963</v>
      </c>
      <c r="E108" s="144">
        <v>66457</v>
      </c>
      <c r="F108" s="145">
        <v>0.0034318820049427418</v>
      </c>
      <c r="G108" s="146">
        <v>20.912250059130688</v>
      </c>
      <c r="H108" s="143">
        <v>11494</v>
      </c>
    </row>
    <row r="109" spans="1:8" ht="13.5">
      <c r="A109" s="144">
        <v>1</v>
      </c>
      <c r="B109" s="144">
        <v>305</v>
      </c>
      <c r="C109" s="144" t="s">
        <v>57</v>
      </c>
      <c r="D109" s="144">
        <v>99770</v>
      </c>
      <c r="E109" s="144">
        <v>102551</v>
      </c>
      <c r="F109" s="145">
        <v>0.005295799261009119</v>
      </c>
      <c r="G109" s="146">
        <v>2.787411045404431</v>
      </c>
      <c r="H109" s="143">
        <v>2781</v>
      </c>
    </row>
    <row r="110" spans="1:8" ht="13.5">
      <c r="A110" s="144">
        <v>1</v>
      </c>
      <c r="B110" s="144">
        <v>205</v>
      </c>
      <c r="C110" s="144" t="s">
        <v>39</v>
      </c>
      <c r="D110" s="144">
        <v>410607</v>
      </c>
      <c r="E110" s="144">
        <v>413247</v>
      </c>
      <c r="F110" s="145">
        <v>0.021340339511211354</v>
      </c>
      <c r="G110" s="146">
        <v>0.6429505585632933</v>
      </c>
      <c r="H110" s="143">
        <v>2640</v>
      </c>
    </row>
    <row r="111" spans="1:8" ht="13.5">
      <c r="A111" s="144">
        <v>3</v>
      </c>
      <c r="B111" s="144">
        <v>383</v>
      </c>
      <c r="C111" s="144" t="s">
        <v>65</v>
      </c>
      <c r="D111" s="144">
        <v>2790390</v>
      </c>
      <c r="E111" s="144">
        <v>2742544</v>
      </c>
      <c r="F111" s="145">
        <v>0.1416267270771128</v>
      </c>
      <c r="G111" s="146">
        <v>-1.7146707091123425</v>
      </c>
      <c r="H111" s="143">
        <v>-47846</v>
      </c>
    </row>
    <row r="112" spans="1:8" ht="13.5">
      <c r="A112" s="144">
        <v>2</v>
      </c>
      <c r="B112" s="144">
        <v>341</v>
      </c>
      <c r="C112" s="144" t="s">
        <v>60</v>
      </c>
      <c r="D112" s="144">
        <v>9735845</v>
      </c>
      <c r="E112" s="144">
        <v>9682242</v>
      </c>
      <c r="F112" s="145">
        <v>0.499997172416763</v>
      </c>
      <c r="G112" s="146">
        <v>-0.550573679018107</v>
      </c>
      <c r="H112" s="143">
        <v>-53603</v>
      </c>
    </row>
    <row r="113" spans="1:8" ht="13.5">
      <c r="A113" s="144">
        <v>4</v>
      </c>
      <c r="B113" s="144">
        <v>401</v>
      </c>
      <c r="C113" s="144" t="s">
        <v>66</v>
      </c>
      <c r="D113" s="144">
        <v>5185020</v>
      </c>
      <c r="E113" s="144">
        <v>5106170</v>
      </c>
      <c r="F113" s="145">
        <v>0.2636858861696808</v>
      </c>
      <c r="G113" s="146">
        <v>-1.5207270174464105</v>
      </c>
      <c r="H113" s="143">
        <v>-78850</v>
      </c>
    </row>
    <row r="114" spans="1:8" ht="13.5">
      <c r="A114" s="144">
        <v>2</v>
      </c>
      <c r="B114" s="144">
        <v>206</v>
      </c>
      <c r="C114" s="144" t="s">
        <v>40</v>
      </c>
      <c r="D114" s="144">
        <v>24001262</v>
      </c>
      <c r="E114" s="144">
        <v>23556991</v>
      </c>
      <c r="F114" s="145">
        <v>1.2164980890425103</v>
      </c>
      <c r="G114" s="146">
        <v>-1.8510318332427667</v>
      </c>
      <c r="H114" s="143">
        <v>-444271</v>
      </c>
    </row>
    <row r="115" spans="1:8" ht="13.5">
      <c r="A115" s="144">
        <v>2</v>
      </c>
      <c r="B115" s="144">
        <v>381</v>
      </c>
      <c r="C115" s="144" t="s">
        <v>64</v>
      </c>
      <c r="D115" s="144">
        <v>10471545</v>
      </c>
      <c r="E115" s="144">
        <v>9450950</v>
      </c>
      <c r="F115" s="145">
        <v>0.4880531055361151</v>
      </c>
      <c r="G115" s="146">
        <v>-9.74636503018418</v>
      </c>
      <c r="H115" s="143">
        <v>-1020595</v>
      </c>
    </row>
    <row r="116" spans="1:8" ht="13.5">
      <c r="A116" s="144">
        <v>4</v>
      </c>
      <c r="B116" s="144">
        <v>211</v>
      </c>
      <c r="C116" s="144" t="s">
        <v>45</v>
      </c>
      <c r="D116" s="144">
        <v>247921480</v>
      </c>
      <c r="E116" s="144">
        <v>246815546</v>
      </c>
      <c r="F116" s="145">
        <v>12.745712729396713</v>
      </c>
      <c r="G116" s="146">
        <v>-0.44608236446475047</v>
      </c>
      <c r="H116" s="143">
        <v>-1105934</v>
      </c>
    </row>
    <row r="117" spans="1:8" ht="13.5">
      <c r="A117" s="144">
        <v>4</v>
      </c>
      <c r="B117" s="144">
        <v>461</v>
      </c>
      <c r="C117" s="144" t="s">
        <v>70</v>
      </c>
      <c r="D117" s="144">
        <v>12676931</v>
      </c>
      <c r="E117" s="144">
        <v>10314766</v>
      </c>
      <c r="F117" s="145">
        <v>0.532661116520385</v>
      </c>
      <c r="G117" s="146">
        <v>-18.63357148508579</v>
      </c>
      <c r="H117" s="143">
        <v>-2362165</v>
      </c>
    </row>
    <row r="118" spans="1:8" ht="13.5">
      <c r="A118" s="156"/>
      <c r="B118" s="156"/>
      <c r="C118" s="156"/>
      <c r="D118" s="156"/>
      <c r="E118" s="156"/>
      <c r="F118" s="157"/>
      <c r="G118" s="158"/>
      <c r="H118" s="159"/>
    </row>
    <row r="119" spans="1:10" ht="13.5">
      <c r="A119" s="46">
        <v>2</v>
      </c>
      <c r="B119" s="46">
        <v>342</v>
      </c>
      <c r="C119" s="46" t="s">
        <v>61</v>
      </c>
      <c r="D119" s="46">
        <v>32836288</v>
      </c>
      <c r="E119" s="46">
        <v>34832393</v>
      </c>
      <c r="F119" s="57">
        <v>1.7987670633009842</v>
      </c>
      <c r="G119" s="79">
        <v>6.078960569477276</v>
      </c>
      <c r="H119" s="80">
        <v>1996105</v>
      </c>
      <c r="J119" s="46">
        <f>E119/100</f>
        <v>348323.93</v>
      </c>
    </row>
    <row r="120" spans="1:10" ht="13.5">
      <c r="A120" s="46">
        <v>4</v>
      </c>
      <c r="B120" s="46">
        <v>424</v>
      </c>
      <c r="C120" s="46" t="s">
        <v>68</v>
      </c>
      <c r="D120" s="46">
        <v>26650129</v>
      </c>
      <c r="E120" s="46">
        <v>27018110</v>
      </c>
      <c r="F120" s="57">
        <v>1.3952324889261256</v>
      </c>
      <c r="G120" s="79">
        <v>1.3807850611154748</v>
      </c>
      <c r="H120" s="80">
        <v>367981</v>
      </c>
      <c r="J120" s="46">
        <f>E120/100</f>
        <v>270181.1</v>
      </c>
    </row>
    <row r="121" spans="1:10" ht="13.5">
      <c r="A121" s="46">
        <v>4</v>
      </c>
      <c r="B121" s="46">
        <v>402</v>
      </c>
      <c r="C121" s="46" t="s">
        <v>67</v>
      </c>
      <c r="D121" s="46">
        <v>22936508</v>
      </c>
      <c r="E121" s="46">
        <v>24060769</v>
      </c>
      <c r="F121" s="57">
        <v>1.2425135073232942</v>
      </c>
      <c r="G121" s="79">
        <v>4.90162233937268</v>
      </c>
      <c r="H121" s="80">
        <v>1124261</v>
      </c>
      <c r="J121" s="46">
        <f>E121/100</f>
        <v>240607.69</v>
      </c>
    </row>
    <row r="122" spans="1:10" ht="13.5">
      <c r="A122" s="46">
        <v>2</v>
      </c>
      <c r="B122" s="46">
        <v>344</v>
      </c>
      <c r="C122" s="46" t="s">
        <v>62</v>
      </c>
      <c r="D122" s="46">
        <v>14454081</v>
      </c>
      <c r="E122" s="46">
        <v>18832881</v>
      </c>
      <c r="F122" s="57">
        <v>0.972542025747898</v>
      </c>
      <c r="G122" s="79">
        <v>30.294558332695097</v>
      </c>
      <c r="H122" s="80">
        <v>4378800</v>
      </c>
      <c r="J122" s="46">
        <f>E122/100</f>
        <v>188328.81</v>
      </c>
    </row>
    <row r="123" spans="1:10" ht="13.5">
      <c r="A123" s="46">
        <v>4</v>
      </c>
      <c r="B123" s="46">
        <v>461</v>
      </c>
      <c r="C123" s="46" t="s">
        <v>70</v>
      </c>
      <c r="D123" s="46">
        <v>12676931</v>
      </c>
      <c r="E123" s="46">
        <v>10314766</v>
      </c>
      <c r="F123" s="57">
        <v>0.532661116520385</v>
      </c>
      <c r="G123" s="79">
        <v>-18.63357148508579</v>
      </c>
      <c r="H123" s="80">
        <v>-2362165</v>
      </c>
      <c r="J123" s="46">
        <f>E123/100</f>
        <v>103147.66</v>
      </c>
    </row>
    <row r="124" spans="1:8" ht="13.5">
      <c r="A124" s="46">
        <v>2</v>
      </c>
      <c r="B124" s="46">
        <v>341</v>
      </c>
      <c r="C124" s="46" t="s">
        <v>60</v>
      </c>
      <c r="D124" s="46">
        <v>9735845</v>
      </c>
      <c r="E124" s="46">
        <v>9682242</v>
      </c>
      <c r="F124" s="57">
        <v>0.499997172416763</v>
      </c>
      <c r="G124" s="79">
        <v>-0.550573679018107</v>
      </c>
      <c r="H124" s="80">
        <v>-53603</v>
      </c>
    </row>
    <row r="125" spans="1:8" ht="13.5">
      <c r="A125" s="46">
        <v>2</v>
      </c>
      <c r="B125" s="46">
        <v>381</v>
      </c>
      <c r="C125" s="46" t="s">
        <v>64</v>
      </c>
      <c r="D125" s="46">
        <v>10471545</v>
      </c>
      <c r="E125" s="46">
        <v>9450950</v>
      </c>
      <c r="F125" s="57">
        <v>0.4880531055361151</v>
      </c>
      <c r="G125" s="79">
        <v>-9.74636503018418</v>
      </c>
      <c r="H125" s="80">
        <v>-1020595</v>
      </c>
    </row>
    <row r="126" spans="1:8" ht="13.5">
      <c r="A126" s="46">
        <v>5</v>
      </c>
      <c r="B126" s="46">
        <v>503</v>
      </c>
      <c r="C126" s="46" t="s">
        <v>71</v>
      </c>
      <c r="D126" s="46">
        <v>4593638</v>
      </c>
      <c r="E126" s="46">
        <v>6014319</v>
      </c>
      <c r="F126" s="57">
        <v>0.3105832816420426</v>
      </c>
      <c r="G126" s="79">
        <v>30.927143148850654</v>
      </c>
      <c r="H126" s="80">
        <v>1420681</v>
      </c>
    </row>
    <row r="127" spans="1:8" ht="13.5">
      <c r="A127" s="46">
        <v>4</v>
      </c>
      <c r="B127" s="46">
        <v>401</v>
      </c>
      <c r="C127" s="46" t="s">
        <v>66</v>
      </c>
      <c r="D127" s="46">
        <v>5185020</v>
      </c>
      <c r="E127" s="46">
        <v>5106170</v>
      </c>
      <c r="F127" s="57">
        <v>0.2636858861696808</v>
      </c>
      <c r="G127" s="79">
        <v>-1.5207270174464105</v>
      </c>
      <c r="H127" s="80">
        <v>-78850</v>
      </c>
    </row>
    <row r="128" spans="1:8" ht="13.5">
      <c r="A128" s="46">
        <v>2</v>
      </c>
      <c r="B128" s="46">
        <v>361</v>
      </c>
      <c r="C128" s="46" t="s">
        <v>63</v>
      </c>
      <c r="D128" s="46">
        <v>3647721</v>
      </c>
      <c r="E128" s="46">
        <v>3856053</v>
      </c>
      <c r="F128" s="57">
        <v>0.19912904435658357</v>
      </c>
      <c r="G128" s="79">
        <v>5.71129206427794</v>
      </c>
      <c r="H128" s="80">
        <v>208332</v>
      </c>
    </row>
    <row r="129" spans="1:8" ht="13.5">
      <c r="A129" s="46">
        <v>2</v>
      </c>
      <c r="B129" s="46">
        <v>325</v>
      </c>
      <c r="C129" s="46" t="s">
        <v>59</v>
      </c>
      <c r="D129" s="46">
        <v>3691111</v>
      </c>
      <c r="E129" s="46">
        <v>3786306</v>
      </c>
      <c r="F129" s="57">
        <v>0.19552726464641396</v>
      </c>
      <c r="G129" s="79">
        <v>2.5790337922647177</v>
      </c>
      <c r="H129" s="80">
        <v>95195</v>
      </c>
    </row>
    <row r="130" spans="1:8" ht="13.5">
      <c r="A130" s="46">
        <v>3</v>
      </c>
      <c r="B130" s="46">
        <v>383</v>
      </c>
      <c r="C130" s="46" t="s">
        <v>65</v>
      </c>
      <c r="D130" s="46">
        <v>2790390</v>
      </c>
      <c r="E130" s="46">
        <v>2742544</v>
      </c>
      <c r="F130" s="57">
        <v>0.1416267270771128</v>
      </c>
      <c r="G130" s="79">
        <v>-1.7146707091123425</v>
      </c>
      <c r="H130" s="80">
        <v>-47846</v>
      </c>
    </row>
    <row r="131" spans="1:8" ht="13.5">
      <c r="A131" s="46">
        <v>4</v>
      </c>
      <c r="B131" s="46">
        <v>429</v>
      </c>
      <c r="C131" s="46" t="s">
        <v>132</v>
      </c>
      <c r="D131" s="46">
        <v>1033179</v>
      </c>
      <c r="E131" s="46">
        <v>1048207</v>
      </c>
      <c r="F131" s="57">
        <v>0.054130080213597005</v>
      </c>
      <c r="G131" s="79">
        <v>1.454539823205847</v>
      </c>
      <c r="H131" s="80">
        <v>15028</v>
      </c>
    </row>
    <row r="132" spans="1:8" ht="13.5">
      <c r="A132" s="46">
        <v>4</v>
      </c>
      <c r="B132" s="46">
        <v>426</v>
      </c>
      <c r="C132" s="46" t="s">
        <v>69</v>
      </c>
      <c r="D132" s="46">
        <v>921179</v>
      </c>
      <c r="E132" s="46">
        <v>947975</v>
      </c>
      <c r="F132" s="57">
        <v>0.048954035596484875</v>
      </c>
      <c r="G132" s="79">
        <v>2.9088809015403116</v>
      </c>
      <c r="H132" s="80">
        <v>26796</v>
      </c>
    </row>
    <row r="133" spans="1:8" ht="13.5">
      <c r="A133" s="46">
        <v>1</v>
      </c>
      <c r="B133" s="46">
        <v>306</v>
      </c>
      <c r="C133" s="46" t="s">
        <v>58</v>
      </c>
      <c r="D133" s="46">
        <v>525951</v>
      </c>
      <c r="E133" s="46">
        <v>589257</v>
      </c>
      <c r="F133" s="57">
        <v>0.030429608537649082</v>
      </c>
      <c r="G133" s="79">
        <v>12.036482486011057</v>
      </c>
      <c r="H133" s="80">
        <v>63306</v>
      </c>
    </row>
    <row r="134" spans="1:8" ht="13.5">
      <c r="A134" s="46">
        <v>1</v>
      </c>
      <c r="B134" s="46">
        <v>304</v>
      </c>
      <c r="C134" s="46" t="s">
        <v>56</v>
      </c>
      <c r="D134" s="46">
        <v>174635</v>
      </c>
      <c r="E134" s="46">
        <v>218506</v>
      </c>
      <c r="F134" s="57">
        <v>0.011283789659058017</v>
      </c>
      <c r="G134" s="79">
        <v>25.121539210353028</v>
      </c>
      <c r="H134" s="80">
        <v>43871</v>
      </c>
    </row>
    <row r="135" spans="1:8" ht="13.5">
      <c r="A135" s="156">
        <v>1</v>
      </c>
      <c r="B135" s="156">
        <v>302</v>
      </c>
      <c r="C135" s="156" t="s">
        <v>55</v>
      </c>
      <c r="D135" s="156">
        <v>173494</v>
      </c>
      <c r="E135" s="156">
        <v>190649</v>
      </c>
      <c r="F135" s="157">
        <v>0.009845236353737435</v>
      </c>
      <c r="G135" s="158">
        <v>9.887950015562508</v>
      </c>
      <c r="H135" s="159">
        <v>17155</v>
      </c>
    </row>
    <row r="136" spans="1:8" ht="13.5">
      <c r="A136" s="46">
        <v>1</v>
      </c>
      <c r="B136" s="46">
        <v>305</v>
      </c>
      <c r="C136" s="46" t="s">
        <v>57</v>
      </c>
      <c r="D136" s="46">
        <v>99770</v>
      </c>
      <c r="E136" s="46">
        <v>102551</v>
      </c>
      <c r="F136" s="57">
        <v>0.005295799261009119</v>
      </c>
      <c r="G136" s="79">
        <v>2.787411045404431</v>
      </c>
      <c r="H136" s="80">
        <v>2781</v>
      </c>
    </row>
    <row r="137" spans="1:8" ht="13.5">
      <c r="A137" s="156">
        <v>1</v>
      </c>
      <c r="B137" s="156">
        <v>301</v>
      </c>
      <c r="C137" s="156" t="s">
        <v>54</v>
      </c>
      <c r="D137" s="156">
        <v>54963</v>
      </c>
      <c r="E137" s="156">
        <v>66457</v>
      </c>
      <c r="F137" s="157">
        <v>0.0034318820049427418</v>
      </c>
      <c r="G137" s="158">
        <v>20.912250059130688</v>
      </c>
      <c r="H137" s="159">
        <v>11494</v>
      </c>
    </row>
  </sheetData>
  <sheetProtection/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S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48" bestFit="1" customWidth="1"/>
    <col min="6" max="6" width="10.375" style="58" customWidth="1"/>
    <col min="7" max="7" width="10.625" style="77" customWidth="1"/>
    <col min="8" max="8" width="16.125" style="81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86</v>
      </c>
    </row>
    <row r="3" ht="13.5">
      <c r="B3" t="s">
        <v>87</v>
      </c>
    </row>
    <row r="4" ht="13.5">
      <c r="D4" s="48" t="s">
        <v>29</v>
      </c>
    </row>
    <row r="6" spans="4:8" s="33" customFormat="1" ht="13.5">
      <c r="D6" s="45" t="s">
        <v>150</v>
      </c>
      <c r="E6" s="50" t="s">
        <v>172</v>
      </c>
      <c r="F6" s="56" t="s">
        <v>11</v>
      </c>
      <c r="G6" s="78" t="s">
        <v>9</v>
      </c>
      <c r="H6" s="80" t="s">
        <v>119</v>
      </c>
    </row>
    <row r="7" spans="4:8" s="33" customFormat="1" ht="13.5">
      <c r="D7" s="45" t="s">
        <v>134</v>
      </c>
      <c r="E7" s="45" t="s">
        <v>134</v>
      </c>
      <c r="F7" s="56" t="s">
        <v>32</v>
      </c>
      <c r="G7" s="78" t="s">
        <v>32</v>
      </c>
      <c r="H7" s="80"/>
    </row>
    <row r="8" spans="3:8" s="33" customFormat="1" ht="13.5">
      <c r="C8" s="33" t="s">
        <v>72</v>
      </c>
      <c r="D8" s="47">
        <f>D10+D11</f>
        <v>207113464</v>
      </c>
      <c r="E8" s="47">
        <f>E10+E11</f>
        <v>213577110</v>
      </c>
      <c r="F8" s="56">
        <v>100</v>
      </c>
      <c r="G8" s="78">
        <f>(E8/D8-1)*100</f>
        <v>3.120823666007544</v>
      </c>
      <c r="H8" s="80">
        <f>E8-D8</f>
        <v>6463646</v>
      </c>
    </row>
    <row r="9" spans="6:8" s="33" customFormat="1" ht="13.5">
      <c r="F9" s="56"/>
      <c r="G9" s="78"/>
      <c r="H9" s="80"/>
    </row>
    <row r="10" spans="3:8" s="33" customFormat="1" ht="13.5">
      <c r="C10" s="33" t="s">
        <v>73</v>
      </c>
      <c r="D10" s="47">
        <f>D13+D17+SUM(D25:D45)</f>
        <v>188109466</v>
      </c>
      <c r="E10" s="47">
        <f>E13+E17+SUM(E25:E45)</f>
        <v>193864737</v>
      </c>
      <c r="F10" s="56">
        <f>E10/E8*100</f>
        <v>90.770371881144</v>
      </c>
      <c r="G10" s="78">
        <f>(E10/D10-1)*100</f>
        <v>3.0595328998488602</v>
      </c>
      <c r="H10" s="80">
        <f>E10-D10</f>
        <v>5755271</v>
      </c>
    </row>
    <row r="11" spans="3:19" s="33" customFormat="1" ht="13.5">
      <c r="C11" s="33" t="s">
        <v>74</v>
      </c>
      <c r="D11" s="152">
        <f>SUM(D46:D64)</f>
        <v>19003998</v>
      </c>
      <c r="E11" s="152">
        <f>SUM(E46:E64)</f>
        <v>19712373</v>
      </c>
      <c r="F11" s="56">
        <f>E11/E8*100</f>
        <v>9.229628118855995</v>
      </c>
      <c r="G11" s="78">
        <f>(E11/D11-1)*100</f>
        <v>3.7275051281314697</v>
      </c>
      <c r="H11" s="80">
        <f>E11-D11</f>
        <v>708375</v>
      </c>
      <c r="J11" s="89"/>
      <c r="K11" s="90"/>
      <c r="L11" s="90" t="s">
        <v>154</v>
      </c>
      <c r="M11" s="91"/>
      <c r="N11" s="92"/>
      <c r="O11" s="93"/>
      <c r="P11" s="90"/>
      <c r="Q11" s="90" t="s">
        <v>173</v>
      </c>
      <c r="R11" s="91"/>
      <c r="S11" s="92"/>
    </row>
    <row r="12" spans="5:19" s="33" customFormat="1" ht="13.5">
      <c r="E12" s="49"/>
      <c r="F12" s="56"/>
      <c r="G12" s="78"/>
      <c r="H12" s="80"/>
      <c r="J12" s="86" t="s">
        <v>140</v>
      </c>
      <c r="K12" s="86" t="s">
        <v>114</v>
      </c>
      <c r="L12" s="86" t="s">
        <v>115</v>
      </c>
      <c r="M12" s="86" t="s">
        <v>141</v>
      </c>
      <c r="N12" s="86" t="s">
        <v>116</v>
      </c>
      <c r="O12" s="86" t="s">
        <v>140</v>
      </c>
      <c r="P12" s="86" t="s">
        <v>114</v>
      </c>
      <c r="Q12" s="86" t="s">
        <v>115</v>
      </c>
      <c r="R12" s="86" t="s">
        <v>141</v>
      </c>
      <c r="S12" s="86" t="s">
        <v>116</v>
      </c>
    </row>
    <row r="13" spans="1:19" s="33" customFormat="1" ht="13.5">
      <c r="A13" s="33">
        <v>3</v>
      </c>
      <c r="B13" s="82">
        <v>100</v>
      </c>
      <c r="C13" s="82" t="s">
        <v>36</v>
      </c>
      <c r="D13" s="135">
        <v>21598089</v>
      </c>
      <c r="E13" s="135">
        <v>21717256</v>
      </c>
      <c r="F13" s="83">
        <f aca="true" t="shared" si="0" ref="F13:F26">E13/E$8*100</f>
        <v>10.168344351133882</v>
      </c>
      <c r="G13" s="84">
        <f>(E13/D13-1)*100</f>
        <v>0.5517478884358606</v>
      </c>
      <c r="H13" s="85">
        <f>E13-D13</f>
        <v>119167</v>
      </c>
      <c r="J13" s="137">
        <f>IF($A13=1,D13,"")</f>
      </c>
      <c r="K13" s="137">
        <f>IF($A13=2,$D13,"")</f>
      </c>
      <c r="L13" s="137">
        <f>IF($A13=3,$D13,"")</f>
        <v>21598089</v>
      </c>
      <c r="M13" s="137">
        <f>IF($A13=4,$D13,"")</f>
      </c>
      <c r="N13" s="137">
        <f>IF($A13=5,$D13,"")</f>
      </c>
      <c r="O13" s="137">
        <f>IF($A13=1,E13,"")</f>
      </c>
      <c r="P13" s="137">
        <f>IF($A13=2,E13,"")</f>
      </c>
      <c r="Q13" s="137">
        <f>IF($A13=3,E13,"")</f>
        <v>21717256</v>
      </c>
      <c r="R13" s="137">
        <f>IF($A13=4,E13,"")</f>
      </c>
      <c r="S13" s="137">
        <f>IF($A13=5,E13,"")</f>
      </c>
    </row>
    <row r="14" spans="1:19" s="33" customFormat="1" ht="13.5">
      <c r="A14" s="33">
        <v>3</v>
      </c>
      <c r="B14" s="82">
        <v>101</v>
      </c>
      <c r="C14" s="86" t="s">
        <v>129</v>
      </c>
      <c r="D14" s="136">
        <v>2502696</v>
      </c>
      <c r="E14" s="135">
        <v>2444757</v>
      </c>
      <c r="F14" s="83">
        <f t="shared" si="0"/>
        <v>1.1446718236799813</v>
      </c>
      <c r="G14" s="84">
        <f aca="true" t="shared" si="1" ref="G14:G38">(E14/D14-1)*100</f>
        <v>-2.315063435591058</v>
      </c>
      <c r="H14" s="85">
        <f aca="true" t="shared" si="2" ref="H14:H64">E14-D14</f>
        <v>-57939</v>
      </c>
      <c r="J14" s="137">
        <f aca="true" t="shared" si="3" ref="J14:J64">IF($A14=1,D14,"")</f>
      </c>
      <c r="K14" s="137">
        <f aca="true" t="shared" si="4" ref="K14:K64">IF($A14=2,$D14,"")</f>
      </c>
      <c r="L14" s="137">
        <f aca="true" t="shared" si="5" ref="L14:L64">IF($A14=3,$D14,"")</f>
        <v>2502696</v>
      </c>
      <c r="M14" s="137">
        <f aca="true" t="shared" si="6" ref="M14:M64">IF($A14=4,$D14,"")</f>
      </c>
      <c r="N14" s="137">
        <f aca="true" t="shared" si="7" ref="N14:N64">IF($A14=5,$D14,"")</f>
      </c>
      <c r="O14" s="137">
        <f aca="true" t="shared" si="8" ref="O14:O64">IF($A14=1,E14,"")</f>
      </c>
      <c r="P14" s="137">
        <f aca="true" t="shared" si="9" ref="P14:P64">IF($A14=2,E14,"")</f>
      </c>
      <c r="Q14" s="137">
        <f aca="true" t="shared" si="10" ref="Q14:Q64">IF($A14=3,E14,"")</f>
        <v>2444757</v>
      </c>
      <c r="R14" s="137">
        <f aca="true" t="shared" si="11" ref="R14:R64">IF($A14=4,E14,"")</f>
      </c>
      <c r="S14" s="137">
        <f aca="true" t="shared" si="12" ref="S14:S64">IF($A14=5,E14,"")</f>
      </c>
    </row>
    <row r="15" spans="1:19" s="33" customFormat="1" ht="13.5">
      <c r="A15" s="33">
        <v>3</v>
      </c>
      <c r="B15" s="82">
        <v>102</v>
      </c>
      <c r="C15" s="86" t="s">
        <v>130</v>
      </c>
      <c r="D15" s="136">
        <v>6243606</v>
      </c>
      <c r="E15" s="135">
        <v>6239646</v>
      </c>
      <c r="F15" s="83">
        <f t="shared" si="0"/>
        <v>2.921495660279325</v>
      </c>
      <c r="G15" s="84">
        <f t="shared" si="1"/>
        <v>-0.0634248861955733</v>
      </c>
      <c r="H15" s="85">
        <f t="shared" si="2"/>
        <v>-3960</v>
      </c>
      <c r="J15" s="137">
        <f t="shared" si="3"/>
      </c>
      <c r="K15" s="137">
        <f t="shared" si="4"/>
      </c>
      <c r="L15" s="137">
        <f t="shared" si="5"/>
        <v>6243606</v>
      </c>
      <c r="M15" s="137">
        <f t="shared" si="6"/>
      </c>
      <c r="N15" s="137">
        <f t="shared" si="7"/>
      </c>
      <c r="O15" s="137">
        <f t="shared" si="8"/>
      </c>
      <c r="P15" s="137">
        <f t="shared" si="9"/>
      </c>
      <c r="Q15" s="137">
        <f t="shared" si="10"/>
        <v>6239646</v>
      </c>
      <c r="R15" s="137">
        <f t="shared" si="11"/>
      </c>
      <c r="S15" s="137">
        <f t="shared" si="12"/>
      </c>
    </row>
    <row r="16" spans="1:19" s="33" customFormat="1" ht="13.5">
      <c r="A16" s="33">
        <v>3</v>
      </c>
      <c r="B16" s="82">
        <v>103</v>
      </c>
      <c r="C16" s="86" t="s">
        <v>131</v>
      </c>
      <c r="D16" s="136">
        <v>12851787</v>
      </c>
      <c r="E16" s="135">
        <v>13032853</v>
      </c>
      <c r="F16" s="83">
        <f t="shared" si="0"/>
        <v>6.102176867174577</v>
      </c>
      <c r="G16" s="84">
        <f t="shared" si="1"/>
        <v>1.4088780027244452</v>
      </c>
      <c r="H16" s="85">
        <f t="shared" si="2"/>
        <v>181066</v>
      </c>
      <c r="J16" s="137">
        <f t="shared" si="3"/>
      </c>
      <c r="K16" s="137">
        <f t="shared" si="4"/>
      </c>
      <c r="L16" s="137">
        <f t="shared" si="5"/>
        <v>12851787</v>
      </c>
      <c r="M16" s="137">
        <f t="shared" si="6"/>
      </c>
      <c r="N16" s="137">
        <f t="shared" si="7"/>
      </c>
      <c r="O16" s="137">
        <f t="shared" si="8"/>
      </c>
      <c r="P16" s="137">
        <f t="shared" si="9"/>
      </c>
      <c r="Q16" s="137">
        <f t="shared" si="10"/>
        <v>13032853</v>
      </c>
      <c r="R16" s="137">
        <f t="shared" si="11"/>
      </c>
      <c r="S16" s="137">
        <f t="shared" si="12"/>
      </c>
    </row>
    <row r="17" spans="1:19" s="33" customFormat="1" ht="13.5">
      <c r="A17" s="33">
        <v>5</v>
      </c>
      <c r="B17" s="82">
        <v>202</v>
      </c>
      <c r="C17" s="82" t="s">
        <v>37</v>
      </c>
      <c r="D17" s="135">
        <v>41794350</v>
      </c>
      <c r="E17" s="135">
        <v>41633072</v>
      </c>
      <c r="F17" s="83">
        <f t="shared" si="0"/>
        <v>19.493227527987433</v>
      </c>
      <c r="G17" s="84">
        <f t="shared" si="1"/>
        <v>-0.385884694940819</v>
      </c>
      <c r="H17" s="85">
        <f t="shared" si="2"/>
        <v>-161278</v>
      </c>
      <c r="J17" s="137">
        <f t="shared" si="3"/>
      </c>
      <c r="K17" s="137">
        <f t="shared" si="4"/>
      </c>
      <c r="L17" s="137">
        <f t="shared" si="5"/>
      </c>
      <c r="M17" s="137">
        <f t="shared" si="6"/>
      </c>
      <c r="N17" s="137">
        <f t="shared" si="7"/>
        <v>41794350</v>
      </c>
      <c r="O17" s="137">
        <f t="shared" si="8"/>
      </c>
      <c r="P17" s="137">
        <f t="shared" si="9"/>
      </c>
      <c r="Q17" s="137">
        <f t="shared" si="10"/>
      </c>
      <c r="R17" s="137">
        <f t="shared" si="11"/>
      </c>
      <c r="S17" s="137">
        <f t="shared" si="12"/>
        <v>41633072</v>
      </c>
    </row>
    <row r="18" spans="1:19" s="33" customFormat="1" ht="13.5">
      <c r="A18" s="33">
        <v>5</v>
      </c>
      <c r="B18" s="82">
        <v>131</v>
      </c>
      <c r="C18" s="82" t="s">
        <v>164</v>
      </c>
      <c r="D18" s="135"/>
      <c r="E18" s="135">
        <v>10365252</v>
      </c>
      <c r="F18" s="83">
        <f t="shared" si="0"/>
        <v>4.853166146877818</v>
      </c>
      <c r="G18" s="84"/>
      <c r="H18" s="85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s="33" customFormat="1" ht="13.5">
      <c r="A19" s="33">
        <v>5</v>
      </c>
      <c r="B19" s="82">
        <v>132</v>
      </c>
      <c r="C19" s="82" t="s">
        <v>165</v>
      </c>
      <c r="D19" s="135"/>
      <c r="E19" s="135">
        <v>6143434</v>
      </c>
      <c r="F19" s="83">
        <f t="shared" si="0"/>
        <v>2.876447761653859</v>
      </c>
      <c r="G19" s="84"/>
      <c r="H19" s="85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s="33" customFormat="1" ht="13.5">
      <c r="A20" s="33">
        <v>5</v>
      </c>
      <c r="B20" s="82">
        <v>133</v>
      </c>
      <c r="C20" s="82" t="s">
        <v>166</v>
      </c>
      <c r="D20" s="135"/>
      <c r="E20" s="135">
        <v>3434752</v>
      </c>
      <c r="F20" s="83">
        <f t="shared" si="0"/>
        <v>1.6082023022036398</v>
      </c>
      <c r="G20" s="84"/>
      <c r="H20" s="85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s="33" customFormat="1" ht="13.5">
      <c r="A21" s="33">
        <v>5</v>
      </c>
      <c r="B21" s="82">
        <v>134</v>
      </c>
      <c r="C21" s="82" t="s">
        <v>167</v>
      </c>
      <c r="D21" s="135"/>
      <c r="E21" s="135">
        <v>8859918</v>
      </c>
      <c r="F21" s="83">
        <f t="shared" si="0"/>
        <v>4.14834623429449</v>
      </c>
      <c r="G21" s="84"/>
      <c r="H21" s="85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s="33" customFormat="1" ht="13.5">
      <c r="A22" s="33">
        <v>5</v>
      </c>
      <c r="B22" s="82">
        <v>135</v>
      </c>
      <c r="C22" s="82" t="s">
        <v>168</v>
      </c>
      <c r="D22" s="135"/>
      <c r="E22" s="135">
        <v>5925390</v>
      </c>
      <c r="F22" s="83">
        <f t="shared" si="0"/>
        <v>2.7743562968896804</v>
      </c>
      <c r="G22" s="84"/>
      <c r="H22" s="85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s="33" customFormat="1" ht="13.5">
      <c r="A23" s="33">
        <v>5</v>
      </c>
      <c r="B23" s="82">
        <v>136</v>
      </c>
      <c r="C23" s="82" t="s">
        <v>169</v>
      </c>
      <c r="D23" s="135"/>
      <c r="E23" s="135">
        <v>5481983</v>
      </c>
      <c r="F23" s="83">
        <f t="shared" si="0"/>
        <v>2.5667465020010805</v>
      </c>
      <c r="G23" s="84"/>
      <c r="H23" s="85"/>
      <c r="J23" s="137"/>
      <c r="K23" s="137"/>
      <c r="L23" s="137"/>
      <c r="M23" s="137"/>
      <c r="N23" s="137"/>
      <c r="O23" s="137"/>
      <c r="P23" s="137"/>
      <c r="Q23" s="137"/>
      <c r="R23" s="137"/>
      <c r="S23" s="137"/>
    </row>
    <row r="24" spans="1:19" s="33" customFormat="1" ht="13.5">
      <c r="A24" s="33">
        <v>5</v>
      </c>
      <c r="B24" s="82">
        <v>137</v>
      </c>
      <c r="C24" s="82" t="s">
        <v>170</v>
      </c>
      <c r="D24" s="135"/>
      <c r="E24" s="135">
        <v>1422343</v>
      </c>
      <c r="F24" s="83">
        <f t="shared" si="0"/>
        <v>0.6659622840668646</v>
      </c>
      <c r="G24" s="84"/>
      <c r="H24" s="85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19" s="33" customFormat="1" ht="13.5">
      <c r="A25" s="33">
        <v>2</v>
      </c>
      <c r="B25" s="82">
        <v>203</v>
      </c>
      <c r="C25" s="82" t="s">
        <v>38</v>
      </c>
      <c r="D25" s="135">
        <v>9511578</v>
      </c>
      <c r="E25" s="135">
        <v>10200617</v>
      </c>
      <c r="F25" s="83">
        <f t="shared" si="0"/>
        <v>4.776081575408526</v>
      </c>
      <c r="G25" s="84">
        <f t="shared" si="1"/>
        <v>7.244213315603365</v>
      </c>
      <c r="H25" s="85">
        <f t="shared" si="2"/>
        <v>689039</v>
      </c>
      <c r="J25" s="137">
        <f t="shared" si="3"/>
      </c>
      <c r="K25" s="137">
        <f t="shared" si="4"/>
        <v>9511578</v>
      </c>
      <c r="L25" s="137">
        <f t="shared" si="5"/>
      </c>
      <c r="M25" s="137">
        <f t="shared" si="6"/>
      </c>
      <c r="N25" s="137">
        <f t="shared" si="7"/>
      </c>
      <c r="O25" s="137">
        <f t="shared" si="8"/>
      </c>
      <c r="P25" s="137">
        <f t="shared" si="9"/>
        <v>10200617</v>
      </c>
      <c r="Q25" s="137">
        <f t="shared" si="10"/>
      </c>
      <c r="R25" s="137">
        <f t="shared" si="11"/>
      </c>
      <c r="S25" s="137">
        <f t="shared" si="12"/>
      </c>
    </row>
    <row r="26" spans="1:19" s="33" customFormat="1" ht="13.5">
      <c r="A26" s="33">
        <v>1</v>
      </c>
      <c r="B26" s="82">
        <v>205</v>
      </c>
      <c r="C26" s="82" t="s">
        <v>39</v>
      </c>
      <c r="D26" s="135">
        <v>108669</v>
      </c>
      <c r="E26" s="135">
        <v>101346</v>
      </c>
      <c r="F26" s="83">
        <f t="shared" si="0"/>
        <v>0.047451714277808144</v>
      </c>
      <c r="G26" s="84">
        <f t="shared" si="1"/>
        <v>-6.7388123567898806</v>
      </c>
      <c r="H26" s="85">
        <f t="shared" si="2"/>
        <v>-7323</v>
      </c>
      <c r="J26" s="137">
        <f t="shared" si="3"/>
        <v>108669</v>
      </c>
      <c r="K26" s="137">
        <f t="shared" si="4"/>
      </c>
      <c r="L26" s="137">
        <f t="shared" si="5"/>
      </c>
      <c r="M26" s="137">
        <f t="shared" si="6"/>
      </c>
      <c r="N26" s="137">
        <f t="shared" si="7"/>
      </c>
      <c r="O26" s="137">
        <f t="shared" si="8"/>
        <v>101346</v>
      </c>
      <c r="P26" s="137">
        <f t="shared" si="9"/>
      </c>
      <c r="Q26" s="137">
        <f t="shared" si="10"/>
      </c>
      <c r="R26" s="137">
        <f t="shared" si="11"/>
      </c>
      <c r="S26" s="137">
        <f t="shared" si="12"/>
      </c>
    </row>
    <row r="27" spans="1:19" s="33" customFormat="1" ht="13.5">
      <c r="A27" s="33">
        <v>2</v>
      </c>
      <c r="B27" s="82">
        <v>206</v>
      </c>
      <c r="C27" s="82" t="s">
        <v>40</v>
      </c>
      <c r="D27" s="135">
        <v>3755694</v>
      </c>
      <c r="E27" s="135">
        <v>3887965</v>
      </c>
      <c r="F27" s="83">
        <f aca="true" t="shared" si="13" ref="F27:F64">E27/E$8*100</f>
        <v>1.8204034130811115</v>
      </c>
      <c r="G27" s="84">
        <f t="shared" si="1"/>
        <v>3.5218790455239457</v>
      </c>
      <c r="H27" s="85">
        <f t="shared" si="2"/>
        <v>132271</v>
      </c>
      <c r="J27" s="137">
        <f t="shared" si="3"/>
      </c>
      <c r="K27" s="137">
        <f t="shared" si="4"/>
        <v>3755694</v>
      </c>
      <c r="L27" s="137">
        <f t="shared" si="5"/>
      </c>
      <c r="M27" s="137">
        <f t="shared" si="6"/>
      </c>
      <c r="N27" s="137">
        <f t="shared" si="7"/>
      </c>
      <c r="O27" s="137">
        <f t="shared" si="8"/>
      </c>
      <c r="P27" s="137">
        <f t="shared" si="9"/>
        <v>3887965</v>
      </c>
      <c r="Q27" s="137">
        <f t="shared" si="10"/>
      </c>
      <c r="R27" s="137">
        <f t="shared" si="11"/>
      </c>
      <c r="S27" s="137">
        <f t="shared" si="12"/>
      </c>
    </row>
    <row r="28" spans="1:19" s="33" customFormat="1" ht="13.5">
      <c r="A28" s="33">
        <v>2</v>
      </c>
      <c r="B28" s="82">
        <v>207</v>
      </c>
      <c r="C28" s="82" t="s">
        <v>41</v>
      </c>
      <c r="D28" s="135">
        <v>8217200</v>
      </c>
      <c r="E28" s="135">
        <v>8666435</v>
      </c>
      <c r="F28" s="83">
        <f t="shared" si="13"/>
        <v>4.057754597391078</v>
      </c>
      <c r="G28" s="84">
        <f t="shared" si="1"/>
        <v>5.467008226646541</v>
      </c>
      <c r="H28" s="85">
        <f t="shared" si="2"/>
        <v>449235</v>
      </c>
      <c r="J28" s="137">
        <f t="shared" si="3"/>
      </c>
      <c r="K28" s="137">
        <f t="shared" si="4"/>
        <v>8217200</v>
      </c>
      <c r="L28" s="137">
        <f t="shared" si="5"/>
      </c>
      <c r="M28" s="137">
        <f t="shared" si="6"/>
      </c>
      <c r="N28" s="137">
        <f t="shared" si="7"/>
      </c>
      <c r="O28" s="137">
        <f t="shared" si="8"/>
      </c>
      <c r="P28" s="137">
        <f t="shared" si="9"/>
        <v>8666435</v>
      </c>
      <c r="Q28" s="137">
        <f t="shared" si="10"/>
      </c>
      <c r="R28" s="137">
        <f t="shared" si="11"/>
      </c>
      <c r="S28" s="137">
        <f t="shared" si="12"/>
      </c>
    </row>
    <row r="29" spans="1:19" s="33" customFormat="1" ht="13.5">
      <c r="A29" s="33">
        <v>1</v>
      </c>
      <c r="B29" s="82">
        <v>208</v>
      </c>
      <c r="C29" s="82" t="s">
        <v>42</v>
      </c>
      <c r="D29" s="135">
        <v>295001</v>
      </c>
      <c r="E29" s="135">
        <v>297058</v>
      </c>
      <c r="F29" s="83">
        <f t="shared" si="13"/>
        <v>0.13908700234777033</v>
      </c>
      <c r="G29" s="84">
        <f t="shared" si="1"/>
        <v>0.6972857719126369</v>
      </c>
      <c r="H29" s="85">
        <f t="shared" si="2"/>
        <v>2057</v>
      </c>
      <c r="J29" s="137">
        <f t="shared" si="3"/>
        <v>295001</v>
      </c>
      <c r="K29" s="137">
        <f t="shared" si="4"/>
      </c>
      <c r="L29" s="137">
        <f t="shared" si="5"/>
      </c>
      <c r="M29" s="137">
        <f t="shared" si="6"/>
      </c>
      <c r="N29" s="137">
        <f t="shared" si="7"/>
      </c>
      <c r="O29" s="137">
        <f t="shared" si="8"/>
        <v>297058</v>
      </c>
      <c r="P29" s="137">
        <f t="shared" si="9"/>
      </c>
      <c r="Q29" s="137">
        <f t="shared" si="10"/>
      </c>
      <c r="R29" s="137">
        <f t="shared" si="11"/>
      </c>
      <c r="S29" s="137">
        <f t="shared" si="12"/>
      </c>
    </row>
    <row r="30" spans="1:19" s="33" customFormat="1" ht="13.5">
      <c r="A30" s="33">
        <v>4</v>
      </c>
      <c r="B30" s="82">
        <v>209</v>
      </c>
      <c r="C30" s="82" t="s">
        <v>43</v>
      </c>
      <c r="D30" s="135">
        <v>4677276</v>
      </c>
      <c r="E30" s="135">
        <v>4655348</v>
      </c>
      <c r="F30" s="83">
        <f t="shared" si="13"/>
        <v>2.1797036208608684</v>
      </c>
      <c r="G30" s="84">
        <f t="shared" si="1"/>
        <v>-0.4688198857625725</v>
      </c>
      <c r="H30" s="85">
        <f t="shared" si="2"/>
        <v>-21928</v>
      </c>
      <c r="J30" s="137">
        <f t="shared" si="3"/>
      </c>
      <c r="K30" s="137">
        <f t="shared" si="4"/>
      </c>
      <c r="L30" s="137">
        <f t="shared" si="5"/>
      </c>
      <c r="M30" s="137">
        <f t="shared" si="6"/>
        <v>4677276</v>
      </c>
      <c r="N30" s="137">
        <f t="shared" si="7"/>
      </c>
      <c r="O30" s="137">
        <f t="shared" si="8"/>
      </c>
      <c r="P30" s="137">
        <f t="shared" si="9"/>
      </c>
      <c r="Q30" s="137">
        <f t="shared" si="10"/>
      </c>
      <c r="R30" s="137">
        <f t="shared" si="11"/>
        <v>4655348</v>
      </c>
      <c r="S30" s="137">
        <f t="shared" si="12"/>
      </c>
    </row>
    <row r="31" spans="1:19" s="33" customFormat="1" ht="13.5">
      <c r="A31" s="33">
        <v>2</v>
      </c>
      <c r="B31" s="82">
        <v>210</v>
      </c>
      <c r="C31" s="82" t="s">
        <v>44</v>
      </c>
      <c r="D31" s="135">
        <v>17748312</v>
      </c>
      <c r="E31" s="135">
        <v>18952743</v>
      </c>
      <c r="F31" s="83">
        <f t="shared" si="13"/>
        <v>8.873957981733154</v>
      </c>
      <c r="G31" s="84">
        <f t="shared" si="1"/>
        <v>6.78617211597361</v>
      </c>
      <c r="H31" s="85">
        <f t="shared" si="2"/>
        <v>1204431</v>
      </c>
      <c r="J31" s="137">
        <f t="shared" si="3"/>
      </c>
      <c r="K31" s="137">
        <f t="shared" si="4"/>
        <v>17748312</v>
      </c>
      <c r="L31" s="137">
        <f t="shared" si="5"/>
      </c>
      <c r="M31" s="137">
        <f t="shared" si="6"/>
      </c>
      <c r="N31" s="137">
        <f t="shared" si="7"/>
      </c>
      <c r="O31" s="137">
        <f t="shared" si="8"/>
      </c>
      <c r="P31" s="137">
        <f t="shared" si="9"/>
        <v>18952743</v>
      </c>
      <c r="Q31" s="137">
        <f t="shared" si="10"/>
      </c>
      <c r="R31" s="137">
        <f t="shared" si="11"/>
      </c>
      <c r="S31" s="137">
        <f t="shared" si="12"/>
      </c>
    </row>
    <row r="32" spans="1:19" s="33" customFormat="1" ht="13.5">
      <c r="A32" s="33">
        <v>4</v>
      </c>
      <c r="B32" s="82">
        <v>211</v>
      </c>
      <c r="C32" s="82" t="s">
        <v>45</v>
      </c>
      <c r="D32" s="135">
        <v>20110209</v>
      </c>
      <c r="E32" s="135">
        <v>21063346</v>
      </c>
      <c r="F32" s="83">
        <f t="shared" si="13"/>
        <v>9.862173900564532</v>
      </c>
      <c r="G32" s="84">
        <f t="shared" si="1"/>
        <v>4.739567848350057</v>
      </c>
      <c r="H32" s="85">
        <f t="shared" si="2"/>
        <v>953137</v>
      </c>
      <c r="J32" s="137">
        <f t="shared" si="3"/>
      </c>
      <c r="K32" s="137">
        <f t="shared" si="4"/>
      </c>
      <c r="L32" s="137">
        <f t="shared" si="5"/>
      </c>
      <c r="M32" s="137">
        <f t="shared" si="6"/>
        <v>20110209</v>
      </c>
      <c r="N32" s="137">
        <f t="shared" si="7"/>
      </c>
      <c r="O32" s="137">
        <f t="shared" si="8"/>
      </c>
      <c r="P32" s="137">
        <f t="shared" si="9"/>
      </c>
      <c r="Q32" s="137">
        <f t="shared" si="10"/>
      </c>
      <c r="R32" s="137">
        <f t="shared" si="11"/>
        <v>21063346</v>
      </c>
      <c r="S32" s="137">
        <f t="shared" si="12"/>
      </c>
    </row>
    <row r="33" spans="1:19" s="33" customFormat="1" ht="13.5">
      <c r="A33" s="33">
        <v>4</v>
      </c>
      <c r="B33" s="82">
        <v>212</v>
      </c>
      <c r="C33" s="82" t="s">
        <v>46</v>
      </c>
      <c r="D33" s="135">
        <v>4225309</v>
      </c>
      <c r="E33" s="135">
        <v>4562543</v>
      </c>
      <c r="F33" s="83">
        <f t="shared" si="13"/>
        <v>2.1362509306357786</v>
      </c>
      <c r="G33" s="84">
        <f t="shared" si="1"/>
        <v>7.981286102389196</v>
      </c>
      <c r="H33" s="85">
        <f t="shared" si="2"/>
        <v>337234</v>
      </c>
      <c r="J33" s="137">
        <f t="shared" si="3"/>
      </c>
      <c r="K33" s="137">
        <f t="shared" si="4"/>
      </c>
      <c r="L33" s="137">
        <f t="shared" si="5"/>
      </c>
      <c r="M33" s="137">
        <f t="shared" si="6"/>
        <v>4225309</v>
      </c>
      <c r="N33" s="137">
        <f t="shared" si="7"/>
      </c>
      <c r="O33" s="137">
        <f t="shared" si="8"/>
      </c>
      <c r="P33" s="137">
        <f t="shared" si="9"/>
      </c>
      <c r="Q33" s="137">
        <f t="shared" si="10"/>
      </c>
      <c r="R33" s="137">
        <f t="shared" si="11"/>
        <v>4562543</v>
      </c>
      <c r="S33" s="137">
        <f t="shared" si="12"/>
      </c>
    </row>
    <row r="34" spans="1:19" s="33" customFormat="1" ht="13.5">
      <c r="A34" s="33">
        <v>4</v>
      </c>
      <c r="B34" s="82">
        <v>213</v>
      </c>
      <c r="C34" s="82" t="s">
        <v>47</v>
      </c>
      <c r="D34" s="135">
        <v>10211514</v>
      </c>
      <c r="E34" s="135">
        <v>10774939</v>
      </c>
      <c r="F34" s="83">
        <f t="shared" si="13"/>
        <v>5.044987733001912</v>
      </c>
      <c r="G34" s="84">
        <f t="shared" si="1"/>
        <v>5.517546173858245</v>
      </c>
      <c r="H34" s="85">
        <f t="shared" si="2"/>
        <v>563425</v>
      </c>
      <c r="J34" s="137">
        <f t="shared" si="3"/>
      </c>
      <c r="K34" s="137">
        <f t="shared" si="4"/>
      </c>
      <c r="L34" s="137">
        <f t="shared" si="5"/>
      </c>
      <c r="M34" s="137">
        <f t="shared" si="6"/>
        <v>10211514</v>
      </c>
      <c r="N34" s="137">
        <f t="shared" si="7"/>
      </c>
      <c r="O34" s="137">
        <f t="shared" si="8"/>
      </c>
      <c r="P34" s="137">
        <f t="shared" si="9"/>
      </c>
      <c r="Q34" s="137">
        <f t="shared" si="10"/>
      </c>
      <c r="R34" s="137">
        <f t="shared" si="11"/>
        <v>10774939</v>
      </c>
      <c r="S34" s="137">
        <f t="shared" si="12"/>
      </c>
    </row>
    <row r="35" spans="1:19" s="33" customFormat="1" ht="13.5">
      <c r="A35" s="33">
        <v>4</v>
      </c>
      <c r="B35" s="82">
        <v>214</v>
      </c>
      <c r="C35" s="82" t="s">
        <v>48</v>
      </c>
      <c r="D35" s="135">
        <v>4726935</v>
      </c>
      <c r="E35" s="135">
        <v>4814428</v>
      </c>
      <c r="F35" s="83">
        <f>E35/E$8*100</f>
        <v>2.2541872581757474</v>
      </c>
      <c r="G35" s="84">
        <f t="shared" si="1"/>
        <v>1.8509456973704985</v>
      </c>
      <c r="H35" s="85">
        <f t="shared" si="2"/>
        <v>87493</v>
      </c>
      <c r="J35" s="137">
        <f t="shared" si="3"/>
      </c>
      <c r="K35" s="137">
        <f t="shared" si="4"/>
      </c>
      <c r="L35" s="137">
        <f t="shared" si="5"/>
      </c>
      <c r="M35" s="137">
        <f t="shared" si="6"/>
        <v>4726935</v>
      </c>
      <c r="N35" s="137">
        <f t="shared" si="7"/>
      </c>
      <c r="O35" s="137">
        <f t="shared" si="8"/>
      </c>
      <c r="P35" s="137">
        <f t="shared" si="9"/>
      </c>
      <c r="Q35" s="137">
        <f t="shared" si="10"/>
      </c>
      <c r="R35" s="137">
        <f t="shared" si="11"/>
        <v>4814428</v>
      </c>
      <c r="S35" s="137">
        <f t="shared" si="12"/>
      </c>
    </row>
    <row r="36" spans="1:19" s="33" customFormat="1" ht="13.5">
      <c r="A36" s="33">
        <v>2</v>
      </c>
      <c r="B36" s="82">
        <v>215</v>
      </c>
      <c r="C36" s="82" t="s">
        <v>49</v>
      </c>
      <c r="D36" s="135">
        <v>4651441</v>
      </c>
      <c r="E36" s="135">
        <v>4426993</v>
      </c>
      <c r="F36" s="83">
        <f t="shared" si="13"/>
        <v>2.0727843915483266</v>
      </c>
      <c r="G36" s="84">
        <f t="shared" si="1"/>
        <v>-4.825343372086199</v>
      </c>
      <c r="H36" s="85">
        <f t="shared" si="2"/>
        <v>-224448</v>
      </c>
      <c r="J36" s="137">
        <f t="shared" si="3"/>
      </c>
      <c r="K36" s="137">
        <f t="shared" si="4"/>
        <v>4651441</v>
      </c>
      <c r="L36" s="137">
        <f t="shared" si="5"/>
      </c>
      <c r="M36" s="137">
        <f t="shared" si="6"/>
      </c>
      <c r="N36" s="137">
        <f t="shared" si="7"/>
      </c>
      <c r="O36" s="137">
        <f t="shared" si="8"/>
      </c>
      <c r="P36" s="137">
        <f t="shared" si="9"/>
        <v>4426993</v>
      </c>
      <c r="Q36" s="137">
        <f t="shared" si="10"/>
      </c>
      <c r="R36" s="137">
        <f t="shared" si="11"/>
      </c>
      <c r="S36" s="137">
        <f t="shared" si="12"/>
      </c>
    </row>
    <row r="37" spans="1:19" s="33" customFormat="1" ht="13.5">
      <c r="A37" s="33">
        <v>4</v>
      </c>
      <c r="B37" s="82">
        <v>216</v>
      </c>
      <c r="C37" s="82" t="s">
        <v>50</v>
      </c>
      <c r="D37" s="135">
        <v>6304834</v>
      </c>
      <c r="E37" s="135">
        <v>6156474</v>
      </c>
      <c r="F37" s="83">
        <f t="shared" si="13"/>
        <v>2.8825532848534188</v>
      </c>
      <c r="G37" s="84">
        <f t="shared" si="1"/>
        <v>-2.353115085980062</v>
      </c>
      <c r="H37" s="85">
        <f t="shared" si="2"/>
        <v>-148360</v>
      </c>
      <c r="J37" s="137">
        <f t="shared" si="3"/>
      </c>
      <c r="K37" s="137">
        <f t="shared" si="4"/>
      </c>
      <c r="L37" s="137">
        <f t="shared" si="5"/>
      </c>
      <c r="M37" s="137">
        <f t="shared" si="6"/>
        <v>6304834</v>
      </c>
      <c r="N37" s="137">
        <f t="shared" si="7"/>
      </c>
      <c r="O37" s="137">
        <f t="shared" si="8"/>
      </c>
      <c r="P37" s="137">
        <f t="shared" si="9"/>
      </c>
      <c r="Q37" s="137">
        <f t="shared" si="10"/>
      </c>
      <c r="R37" s="137">
        <f t="shared" si="11"/>
        <v>6156474</v>
      </c>
      <c r="S37" s="137">
        <f t="shared" si="12"/>
      </c>
    </row>
    <row r="38" spans="1:19" s="33" customFormat="1" ht="13.5">
      <c r="A38" s="33">
        <v>1</v>
      </c>
      <c r="B38" s="82">
        <v>219</v>
      </c>
      <c r="C38" s="82" t="s">
        <v>51</v>
      </c>
      <c r="D38" s="135">
        <v>82939</v>
      </c>
      <c r="E38" s="135">
        <v>89586</v>
      </c>
      <c r="F38" s="83">
        <f t="shared" si="13"/>
        <v>0.041945506238941055</v>
      </c>
      <c r="G38" s="84">
        <f t="shared" si="1"/>
        <v>8.014323780127564</v>
      </c>
      <c r="H38" s="85">
        <f t="shared" si="2"/>
        <v>6647</v>
      </c>
      <c r="J38" s="137">
        <f t="shared" si="3"/>
        <v>82939</v>
      </c>
      <c r="K38" s="137">
        <f t="shared" si="4"/>
      </c>
      <c r="L38" s="137">
        <f t="shared" si="5"/>
      </c>
      <c r="M38" s="137">
        <f t="shared" si="6"/>
      </c>
      <c r="N38" s="137">
        <f t="shared" si="7"/>
      </c>
      <c r="O38" s="137">
        <f t="shared" si="8"/>
        <v>89586</v>
      </c>
      <c r="P38" s="137">
        <f t="shared" si="9"/>
      </c>
      <c r="Q38" s="137">
        <f t="shared" si="10"/>
      </c>
      <c r="R38" s="137">
        <f t="shared" si="11"/>
      </c>
      <c r="S38" s="137">
        <f t="shared" si="12"/>
      </c>
    </row>
    <row r="39" spans="1:19" s="33" customFormat="1" ht="13.5">
      <c r="A39" s="33">
        <v>2</v>
      </c>
      <c r="B39" s="82">
        <v>220</v>
      </c>
      <c r="C39" s="82" t="s">
        <v>52</v>
      </c>
      <c r="D39" s="135">
        <v>4575637</v>
      </c>
      <c r="E39" s="135">
        <v>5040702</v>
      </c>
      <c r="F39" s="83">
        <f>E39/E$8*100</f>
        <v>2.3601321321371938</v>
      </c>
      <c r="G39" s="84">
        <f>(E39/D39-1)*100</f>
        <v>10.163940015346506</v>
      </c>
      <c r="H39" s="85">
        <f t="shared" si="2"/>
        <v>465065</v>
      </c>
      <c r="J39" s="137">
        <f t="shared" si="3"/>
      </c>
      <c r="K39" s="137">
        <f t="shared" si="4"/>
        <v>4575637</v>
      </c>
      <c r="L39" s="137">
        <f t="shared" si="5"/>
      </c>
      <c r="M39" s="137">
        <f t="shared" si="6"/>
      </c>
      <c r="N39" s="137">
        <f t="shared" si="7"/>
      </c>
      <c r="O39" s="137">
        <f t="shared" si="8"/>
      </c>
      <c r="P39" s="137">
        <f t="shared" si="9"/>
        <v>5040702</v>
      </c>
      <c r="Q39" s="137">
        <f t="shared" si="10"/>
      </c>
      <c r="R39" s="137">
        <f t="shared" si="11"/>
      </c>
      <c r="S39" s="137">
        <f t="shared" si="12"/>
      </c>
    </row>
    <row r="40" spans="1:19" s="33" customFormat="1" ht="13.5">
      <c r="A40" s="33">
        <v>5</v>
      </c>
      <c r="B40" s="82">
        <v>221</v>
      </c>
      <c r="C40" s="82" t="s">
        <v>53</v>
      </c>
      <c r="D40" s="135">
        <v>11385986</v>
      </c>
      <c r="E40" s="135">
        <v>12112539</v>
      </c>
      <c r="F40" s="83">
        <f>E40/E$8*100</f>
        <v>5.671272075926114</v>
      </c>
      <c r="G40" s="84">
        <f>(E40/D40-1)*100</f>
        <v>6.381116224804773</v>
      </c>
      <c r="H40" s="85">
        <f t="shared" si="2"/>
        <v>726553</v>
      </c>
      <c r="J40" s="137">
        <f t="shared" si="3"/>
      </c>
      <c r="K40" s="137">
        <f t="shared" si="4"/>
      </c>
      <c r="L40" s="137">
        <f t="shared" si="5"/>
      </c>
      <c r="M40" s="137">
        <f t="shared" si="6"/>
      </c>
      <c r="N40" s="137">
        <f t="shared" si="7"/>
        <v>11385986</v>
      </c>
      <c r="O40" s="137">
        <f t="shared" si="8"/>
      </c>
      <c r="P40" s="137">
        <f t="shared" si="9"/>
      </c>
      <c r="Q40" s="137">
        <f t="shared" si="10"/>
      </c>
      <c r="R40" s="137">
        <f t="shared" si="11"/>
      </c>
      <c r="S40" s="137">
        <f t="shared" si="12"/>
        <v>12112539</v>
      </c>
    </row>
    <row r="41" spans="1:19" s="33" customFormat="1" ht="13.5">
      <c r="A41" s="33">
        <v>1</v>
      </c>
      <c r="B41" s="82">
        <v>222</v>
      </c>
      <c r="C41" s="86" t="s">
        <v>124</v>
      </c>
      <c r="D41" s="135">
        <v>466000</v>
      </c>
      <c r="E41" s="135">
        <v>448699</v>
      </c>
      <c r="F41" s="83">
        <f>E41/E$8*100</f>
        <v>0.21008758850609038</v>
      </c>
      <c r="G41" s="84">
        <f>(E41/D41-1)*100</f>
        <v>-3.7126609442060032</v>
      </c>
      <c r="H41" s="85">
        <f t="shared" si="2"/>
        <v>-17301</v>
      </c>
      <c r="J41" s="137">
        <f t="shared" si="3"/>
        <v>466000</v>
      </c>
      <c r="K41" s="137">
        <f t="shared" si="4"/>
      </c>
      <c r="L41" s="137">
        <f t="shared" si="5"/>
      </c>
      <c r="M41" s="137">
        <f t="shared" si="6"/>
      </c>
      <c r="N41" s="137">
        <f t="shared" si="7"/>
      </c>
      <c r="O41" s="137">
        <f t="shared" si="8"/>
        <v>448699</v>
      </c>
      <c r="P41" s="137">
        <f t="shared" si="9"/>
      </c>
      <c r="Q41" s="137">
        <f t="shared" si="10"/>
      </c>
      <c r="R41" s="137">
        <f t="shared" si="11"/>
      </c>
      <c r="S41" s="137">
        <f t="shared" si="12"/>
      </c>
    </row>
    <row r="42" spans="1:19" s="33" customFormat="1" ht="13.5">
      <c r="A42" s="33">
        <v>4</v>
      </c>
      <c r="B42" s="82">
        <v>223</v>
      </c>
      <c r="C42" s="86" t="s">
        <v>125</v>
      </c>
      <c r="D42" s="135">
        <v>1697226</v>
      </c>
      <c r="E42" s="135">
        <v>1920417</v>
      </c>
      <c r="F42" s="83">
        <f t="shared" si="13"/>
        <v>0.8991679866817188</v>
      </c>
      <c r="G42" s="84">
        <f aca="true" t="shared" si="14" ref="G42:G47">(E42/D42-1)*100</f>
        <v>13.150340614626455</v>
      </c>
      <c r="H42" s="85">
        <f t="shared" si="2"/>
        <v>223191</v>
      </c>
      <c r="J42" s="137">
        <f t="shared" si="3"/>
      </c>
      <c r="K42" s="137">
        <f t="shared" si="4"/>
      </c>
      <c r="L42" s="137">
        <f t="shared" si="5"/>
      </c>
      <c r="M42" s="137">
        <f t="shared" si="6"/>
        <v>1697226</v>
      </c>
      <c r="N42" s="137">
        <f t="shared" si="7"/>
      </c>
      <c r="O42" s="137">
        <f t="shared" si="8"/>
      </c>
      <c r="P42" s="137">
        <f t="shared" si="9"/>
      </c>
      <c r="Q42" s="137">
        <f t="shared" si="10"/>
      </c>
      <c r="R42" s="137">
        <f t="shared" si="11"/>
        <v>1920417</v>
      </c>
      <c r="S42" s="137">
        <f t="shared" si="12"/>
      </c>
    </row>
    <row r="43" spans="1:19" s="33" customFormat="1" ht="13.5">
      <c r="A43" s="33">
        <v>4</v>
      </c>
      <c r="B43" s="82">
        <v>224</v>
      </c>
      <c r="C43" s="86" t="s">
        <v>126</v>
      </c>
      <c r="D43" s="135">
        <v>3823831</v>
      </c>
      <c r="E43" s="135">
        <v>4154417</v>
      </c>
      <c r="F43" s="83">
        <f t="shared" si="13"/>
        <v>1.9451602280787486</v>
      </c>
      <c r="G43" s="84">
        <f t="shared" si="14"/>
        <v>8.64541346100285</v>
      </c>
      <c r="H43" s="85">
        <f t="shared" si="2"/>
        <v>330586</v>
      </c>
      <c r="J43" s="137">
        <f t="shared" si="3"/>
      </c>
      <c r="K43" s="137">
        <f t="shared" si="4"/>
      </c>
      <c r="L43" s="137">
        <f t="shared" si="5"/>
      </c>
      <c r="M43" s="137">
        <f t="shared" si="6"/>
        <v>3823831</v>
      </c>
      <c r="N43" s="137">
        <f t="shared" si="7"/>
      </c>
      <c r="O43" s="137">
        <f t="shared" si="8"/>
      </c>
      <c r="P43" s="137">
        <f t="shared" si="9"/>
      </c>
      <c r="Q43" s="137">
        <f t="shared" si="10"/>
      </c>
      <c r="R43" s="137">
        <f t="shared" si="11"/>
        <v>4154417</v>
      </c>
      <c r="S43" s="137">
        <f t="shared" si="12"/>
      </c>
    </row>
    <row r="44" spans="1:19" s="33" customFormat="1" ht="13.5">
      <c r="A44" s="33">
        <v>1</v>
      </c>
      <c r="B44" s="82">
        <v>225</v>
      </c>
      <c r="C44" s="86" t="s">
        <v>127</v>
      </c>
      <c r="D44" s="135">
        <v>2225979</v>
      </c>
      <c r="E44" s="135">
        <v>1842862</v>
      </c>
      <c r="F44" s="83">
        <f t="shared" si="13"/>
        <v>0.8628555747383228</v>
      </c>
      <c r="G44" s="84">
        <f t="shared" si="14"/>
        <v>-17.211168658823826</v>
      </c>
      <c r="H44" s="85">
        <f t="shared" si="2"/>
        <v>-383117</v>
      </c>
      <c r="J44" s="137">
        <f t="shared" si="3"/>
        <v>2225979</v>
      </c>
      <c r="K44" s="137">
        <f t="shared" si="4"/>
      </c>
      <c r="L44" s="137">
        <f t="shared" si="5"/>
      </c>
      <c r="M44" s="137">
        <f t="shared" si="6"/>
      </c>
      <c r="N44" s="137">
        <f t="shared" si="7"/>
      </c>
      <c r="O44" s="137">
        <f t="shared" si="8"/>
        <v>1842862</v>
      </c>
      <c r="P44" s="137">
        <f t="shared" si="9"/>
      </c>
      <c r="Q44" s="137">
        <f t="shared" si="10"/>
      </c>
      <c r="R44" s="137">
        <f t="shared" si="11"/>
      </c>
      <c r="S44" s="137">
        <f t="shared" si="12"/>
      </c>
    </row>
    <row r="45" spans="1:19" s="33" customFormat="1" ht="13.5">
      <c r="A45" s="33">
        <v>4</v>
      </c>
      <c r="B45" s="82">
        <v>226</v>
      </c>
      <c r="C45" s="86" t="s">
        <v>128</v>
      </c>
      <c r="D45" s="135">
        <v>5915457</v>
      </c>
      <c r="E45" s="135">
        <v>6344952</v>
      </c>
      <c r="F45" s="83">
        <f t="shared" si="13"/>
        <v>2.970801505835527</v>
      </c>
      <c r="G45" s="84">
        <f t="shared" si="14"/>
        <v>7.260554848086964</v>
      </c>
      <c r="H45" s="85">
        <f t="shared" si="2"/>
        <v>429495</v>
      </c>
      <c r="J45" s="137">
        <f t="shared" si="3"/>
      </c>
      <c r="K45" s="137">
        <f t="shared" si="4"/>
      </c>
      <c r="L45" s="137">
        <f t="shared" si="5"/>
      </c>
      <c r="M45" s="137">
        <f t="shared" si="6"/>
        <v>5915457</v>
      </c>
      <c r="N45" s="137">
        <f t="shared" si="7"/>
      </c>
      <c r="O45" s="137">
        <f t="shared" si="8"/>
      </c>
      <c r="P45" s="137">
        <f t="shared" si="9"/>
      </c>
      <c r="Q45" s="137">
        <f t="shared" si="10"/>
      </c>
      <c r="R45" s="137">
        <f t="shared" si="11"/>
        <v>6344952</v>
      </c>
      <c r="S45" s="137">
        <f t="shared" si="12"/>
      </c>
    </row>
    <row r="46" spans="1:19" s="33" customFormat="1" ht="13.5">
      <c r="A46" s="33">
        <v>1</v>
      </c>
      <c r="B46" s="82">
        <v>301</v>
      </c>
      <c r="C46" s="82" t="s">
        <v>54</v>
      </c>
      <c r="D46" s="135">
        <v>13192</v>
      </c>
      <c r="E46" s="135">
        <v>15097</v>
      </c>
      <c r="F46" s="83">
        <f t="shared" si="13"/>
        <v>0.007068641391392551</v>
      </c>
      <c r="G46" s="84">
        <f t="shared" si="14"/>
        <v>14.440570042449963</v>
      </c>
      <c r="H46" s="85">
        <f t="shared" si="2"/>
        <v>1905</v>
      </c>
      <c r="J46" s="137">
        <f t="shared" si="3"/>
        <v>13192</v>
      </c>
      <c r="K46" s="137">
        <f t="shared" si="4"/>
      </c>
      <c r="L46" s="137">
        <f t="shared" si="5"/>
      </c>
      <c r="M46" s="137">
        <f t="shared" si="6"/>
      </c>
      <c r="N46" s="137">
        <f t="shared" si="7"/>
      </c>
      <c r="O46" s="137">
        <f t="shared" si="8"/>
        <v>15097</v>
      </c>
      <c r="P46" s="137">
        <f t="shared" si="9"/>
      </c>
      <c r="Q46" s="137">
        <f t="shared" si="10"/>
      </c>
      <c r="R46" s="137">
        <f t="shared" si="11"/>
      </c>
      <c r="S46" s="137">
        <f t="shared" si="12"/>
      </c>
    </row>
    <row r="47" spans="1:19" s="33" customFormat="1" ht="13.5">
      <c r="A47" s="33">
        <v>1</v>
      </c>
      <c r="B47" s="82">
        <v>302</v>
      </c>
      <c r="C47" s="82" t="s">
        <v>55</v>
      </c>
      <c r="D47" s="135">
        <v>48285</v>
      </c>
      <c r="E47" s="135">
        <v>50324</v>
      </c>
      <c r="F47" s="83">
        <f t="shared" si="13"/>
        <v>0.023562450114621363</v>
      </c>
      <c r="G47" s="84">
        <f t="shared" si="14"/>
        <v>4.2228435331883585</v>
      </c>
      <c r="H47" s="85">
        <f t="shared" si="2"/>
        <v>2039</v>
      </c>
      <c r="J47" s="137">
        <f t="shared" si="3"/>
        <v>48285</v>
      </c>
      <c r="K47" s="137">
        <f t="shared" si="4"/>
      </c>
      <c r="L47" s="137">
        <f t="shared" si="5"/>
      </c>
      <c r="M47" s="137">
        <f t="shared" si="6"/>
      </c>
      <c r="N47" s="137">
        <f t="shared" si="7"/>
      </c>
      <c r="O47" s="137">
        <f t="shared" si="8"/>
        <v>50324</v>
      </c>
      <c r="P47" s="137">
        <f t="shared" si="9"/>
      </c>
      <c r="Q47" s="137">
        <f t="shared" si="10"/>
      </c>
      <c r="R47" s="137">
        <f t="shared" si="11"/>
      </c>
      <c r="S47" s="137">
        <f t="shared" si="12"/>
      </c>
    </row>
    <row r="48" spans="1:19" s="33" customFormat="1" ht="13.5">
      <c r="A48" s="33">
        <v>1</v>
      </c>
      <c r="B48" s="82">
        <v>304</v>
      </c>
      <c r="C48" s="82" t="s">
        <v>56</v>
      </c>
      <c r="D48" s="135">
        <v>46376</v>
      </c>
      <c r="E48" s="135">
        <v>47411</v>
      </c>
      <c r="F48" s="83">
        <f t="shared" si="13"/>
        <v>0.02219853990907546</v>
      </c>
      <c r="G48" s="84">
        <f>(E48/D48-1)*100</f>
        <v>2.2317578057615917</v>
      </c>
      <c r="H48" s="85">
        <f t="shared" si="2"/>
        <v>1035</v>
      </c>
      <c r="J48" s="137">
        <f t="shared" si="3"/>
        <v>46376</v>
      </c>
      <c r="K48" s="137">
        <f t="shared" si="4"/>
      </c>
      <c r="L48" s="137">
        <f t="shared" si="5"/>
      </c>
      <c r="M48" s="137">
        <f t="shared" si="6"/>
      </c>
      <c r="N48" s="137">
        <f t="shared" si="7"/>
      </c>
      <c r="O48" s="137">
        <f t="shared" si="8"/>
        <v>47411</v>
      </c>
      <c r="P48" s="137">
        <f t="shared" si="9"/>
      </c>
      <c r="Q48" s="137">
        <f t="shared" si="10"/>
      </c>
      <c r="R48" s="137">
        <f t="shared" si="11"/>
      </c>
      <c r="S48" s="137">
        <f t="shared" si="12"/>
      </c>
    </row>
    <row r="49" spans="1:19" s="33" customFormat="1" ht="13.5">
      <c r="A49" s="33">
        <v>1</v>
      </c>
      <c r="B49" s="82">
        <v>305</v>
      </c>
      <c r="C49" s="82" t="s">
        <v>57</v>
      </c>
      <c r="D49" s="135">
        <v>31875</v>
      </c>
      <c r="E49" s="135">
        <v>36540</v>
      </c>
      <c r="F49" s="83">
        <f t="shared" si="13"/>
        <v>0.017108574977908447</v>
      </c>
      <c r="G49" s="84">
        <f>(E49/D49-1)*100</f>
        <v>14.635294117647057</v>
      </c>
      <c r="H49" s="85">
        <f t="shared" si="2"/>
        <v>4665</v>
      </c>
      <c r="J49" s="137">
        <f t="shared" si="3"/>
        <v>31875</v>
      </c>
      <c r="K49" s="137">
        <f t="shared" si="4"/>
      </c>
      <c r="L49" s="137">
        <f t="shared" si="5"/>
      </c>
      <c r="M49" s="137">
        <f t="shared" si="6"/>
      </c>
      <c r="N49" s="137">
        <f t="shared" si="7"/>
      </c>
      <c r="O49" s="137">
        <f t="shared" si="8"/>
        <v>36540</v>
      </c>
      <c r="P49" s="137">
        <f t="shared" si="9"/>
      </c>
      <c r="Q49" s="137">
        <f t="shared" si="10"/>
      </c>
      <c r="R49" s="137">
        <f t="shared" si="11"/>
      </c>
      <c r="S49" s="137">
        <f t="shared" si="12"/>
      </c>
    </row>
    <row r="50" spans="1:19" s="33" customFormat="1" ht="13.5">
      <c r="A50" s="33">
        <v>1</v>
      </c>
      <c r="B50" s="82">
        <v>306</v>
      </c>
      <c r="C50" s="82" t="s">
        <v>58</v>
      </c>
      <c r="D50" s="135">
        <v>143628</v>
      </c>
      <c r="E50" s="135">
        <v>156830</v>
      </c>
      <c r="F50" s="83">
        <f t="shared" si="13"/>
        <v>0.07343015363397323</v>
      </c>
      <c r="G50" s="84">
        <f>(E50/D50-1)*100</f>
        <v>9.19180104157964</v>
      </c>
      <c r="H50" s="85">
        <f t="shared" si="2"/>
        <v>13202</v>
      </c>
      <c r="J50" s="137">
        <f t="shared" si="3"/>
        <v>143628</v>
      </c>
      <c r="K50" s="137">
        <f t="shared" si="4"/>
      </c>
      <c r="L50" s="137">
        <f t="shared" si="5"/>
      </c>
      <c r="M50" s="137">
        <f t="shared" si="6"/>
      </c>
      <c r="N50" s="137">
        <f t="shared" si="7"/>
      </c>
      <c r="O50" s="137">
        <f t="shared" si="8"/>
        <v>156830</v>
      </c>
      <c r="P50" s="137">
        <f t="shared" si="9"/>
      </c>
      <c r="Q50" s="137">
        <f t="shared" si="10"/>
      </c>
      <c r="R50" s="137">
        <f t="shared" si="11"/>
      </c>
      <c r="S50" s="137">
        <f t="shared" si="12"/>
      </c>
    </row>
    <row r="51" spans="1:19" s="33" customFormat="1" ht="13.5">
      <c r="A51" s="33">
        <v>2</v>
      </c>
      <c r="B51" s="82">
        <v>325</v>
      </c>
      <c r="C51" s="82" t="s">
        <v>59</v>
      </c>
      <c r="D51" s="135">
        <v>657346</v>
      </c>
      <c r="E51" s="135">
        <v>679691</v>
      </c>
      <c r="F51" s="83">
        <f t="shared" si="13"/>
        <v>0.3182415006926538</v>
      </c>
      <c r="G51" s="84">
        <f>(E51/D51-1)*100</f>
        <v>3.399275267515134</v>
      </c>
      <c r="H51" s="85">
        <f t="shared" si="2"/>
        <v>22345</v>
      </c>
      <c r="J51" s="137">
        <f t="shared" si="3"/>
      </c>
      <c r="K51" s="137">
        <f t="shared" si="4"/>
        <v>657346</v>
      </c>
      <c r="L51" s="137">
        <f t="shared" si="5"/>
      </c>
      <c r="M51" s="137">
        <f t="shared" si="6"/>
      </c>
      <c r="N51" s="137">
        <f t="shared" si="7"/>
      </c>
      <c r="O51" s="137">
        <f t="shared" si="8"/>
      </c>
      <c r="P51" s="137">
        <f t="shared" si="9"/>
        <v>679691</v>
      </c>
      <c r="Q51" s="137">
        <f t="shared" si="10"/>
      </c>
      <c r="R51" s="137">
        <f t="shared" si="11"/>
      </c>
      <c r="S51" s="137">
        <f t="shared" si="12"/>
      </c>
    </row>
    <row r="52" spans="1:19" s="33" customFormat="1" ht="13.5">
      <c r="A52" s="33">
        <v>2</v>
      </c>
      <c r="B52" s="82">
        <v>341</v>
      </c>
      <c r="C52" s="82" t="s">
        <v>60</v>
      </c>
      <c r="D52" s="135">
        <v>1509202</v>
      </c>
      <c r="E52" s="135">
        <v>1650275</v>
      </c>
      <c r="F52" s="83">
        <f t="shared" si="13"/>
        <v>0.7726834584473963</v>
      </c>
      <c r="G52" s="84">
        <f>(E52/D52-1)*100</f>
        <v>9.347522730555614</v>
      </c>
      <c r="H52" s="85">
        <f t="shared" si="2"/>
        <v>141073</v>
      </c>
      <c r="J52" s="137">
        <f t="shared" si="3"/>
      </c>
      <c r="K52" s="137">
        <f t="shared" si="4"/>
        <v>1509202</v>
      </c>
      <c r="L52" s="137">
        <f t="shared" si="5"/>
      </c>
      <c r="M52" s="137">
        <f t="shared" si="6"/>
      </c>
      <c r="N52" s="137">
        <f t="shared" si="7"/>
      </c>
      <c r="O52" s="137">
        <f t="shared" si="8"/>
      </c>
      <c r="P52" s="137">
        <f t="shared" si="9"/>
        <v>1650275</v>
      </c>
      <c r="Q52" s="137">
        <f t="shared" si="10"/>
      </c>
      <c r="R52" s="137">
        <f t="shared" si="11"/>
      </c>
      <c r="S52" s="137">
        <f t="shared" si="12"/>
      </c>
    </row>
    <row r="53" spans="1:19" s="33" customFormat="1" ht="13.5">
      <c r="A53" s="33">
        <v>2</v>
      </c>
      <c r="B53" s="82">
        <v>342</v>
      </c>
      <c r="C53" s="82" t="s">
        <v>61</v>
      </c>
      <c r="D53" s="135">
        <v>3272417</v>
      </c>
      <c r="E53" s="135">
        <v>3338011</v>
      </c>
      <c r="F53" s="83">
        <f t="shared" si="13"/>
        <v>1.5629067178594185</v>
      </c>
      <c r="G53" s="84">
        <f aca="true" t="shared" si="15" ref="G53:G64">(E53/D53-1)*100</f>
        <v>2.0044511442154134</v>
      </c>
      <c r="H53" s="85">
        <f t="shared" si="2"/>
        <v>65594</v>
      </c>
      <c r="J53" s="137">
        <f t="shared" si="3"/>
      </c>
      <c r="K53" s="137">
        <f t="shared" si="4"/>
        <v>3272417</v>
      </c>
      <c r="L53" s="137">
        <f t="shared" si="5"/>
      </c>
      <c r="M53" s="137">
        <f t="shared" si="6"/>
      </c>
      <c r="N53" s="137">
        <f t="shared" si="7"/>
      </c>
      <c r="O53" s="137">
        <f t="shared" si="8"/>
      </c>
      <c r="P53" s="137">
        <f t="shared" si="9"/>
        <v>3338011</v>
      </c>
      <c r="Q53" s="137">
        <f t="shared" si="10"/>
      </c>
      <c r="R53" s="137">
        <f t="shared" si="11"/>
      </c>
      <c r="S53" s="137">
        <f t="shared" si="12"/>
      </c>
    </row>
    <row r="54" spans="1:19" s="33" customFormat="1" ht="13.5">
      <c r="A54" s="33">
        <v>2</v>
      </c>
      <c r="B54" s="82">
        <v>344</v>
      </c>
      <c r="C54" s="82" t="s">
        <v>62</v>
      </c>
      <c r="D54" s="135">
        <v>1283511</v>
      </c>
      <c r="E54" s="135">
        <v>1432468</v>
      </c>
      <c r="F54" s="83">
        <f t="shared" si="13"/>
        <v>0.6707029606309403</v>
      </c>
      <c r="G54" s="84">
        <f t="shared" si="15"/>
        <v>11.60543228690678</v>
      </c>
      <c r="H54" s="85">
        <f t="shared" si="2"/>
        <v>148957</v>
      </c>
      <c r="J54" s="137">
        <f t="shared" si="3"/>
      </c>
      <c r="K54" s="137">
        <f t="shared" si="4"/>
        <v>1283511</v>
      </c>
      <c r="L54" s="137">
        <f t="shared" si="5"/>
      </c>
      <c r="M54" s="137">
        <f t="shared" si="6"/>
      </c>
      <c r="N54" s="137">
        <f t="shared" si="7"/>
      </c>
      <c r="O54" s="137">
        <f t="shared" si="8"/>
      </c>
      <c r="P54" s="137">
        <f t="shared" si="9"/>
        <v>1432468</v>
      </c>
      <c r="Q54" s="137">
        <f t="shared" si="10"/>
      </c>
      <c r="R54" s="137">
        <f t="shared" si="11"/>
      </c>
      <c r="S54" s="137">
        <f t="shared" si="12"/>
      </c>
    </row>
    <row r="55" spans="1:19" s="33" customFormat="1" ht="13.5">
      <c r="A55" s="33">
        <v>2</v>
      </c>
      <c r="B55" s="82">
        <v>361</v>
      </c>
      <c r="C55" s="82" t="s">
        <v>63</v>
      </c>
      <c r="D55" s="135">
        <v>652095</v>
      </c>
      <c r="E55" s="135">
        <v>697394</v>
      </c>
      <c r="F55" s="83">
        <f t="shared" si="13"/>
        <v>0.3265303102940198</v>
      </c>
      <c r="G55" s="84">
        <f t="shared" si="15"/>
        <v>6.946687215819791</v>
      </c>
      <c r="H55" s="85">
        <f t="shared" si="2"/>
        <v>45299</v>
      </c>
      <c r="J55" s="137">
        <f t="shared" si="3"/>
      </c>
      <c r="K55" s="137">
        <f t="shared" si="4"/>
        <v>652095</v>
      </c>
      <c r="L55" s="137">
        <f t="shared" si="5"/>
      </c>
      <c r="M55" s="137">
        <f t="shared" si="6"/>
      </c>
      <c r="N55" s="137">
        <f t="shared" si="7"/>
      </c>
      <c r="O55" s="137">
        <f t="shared" si="8"/>
      </c>
      <c r="P55" s="137">
        <f t="shared" si="9"/>
        <v>697394</v>
      </c>
      <c r="Q55" s="137">
        <f t="shared" si="10"/>
      </c>
      <c r="R55" s="137">
        <f t="shared" si="11"/>
      </c>
      <c r="S55" s="137">
        <f t="shared" si="12"/>
      </c>
    </row>
    <row r="56" spans="1:19" s="33" customFormat="1" ht="13.5">
      <c r="A56" s="33">
        <v>2</v>
      </c>
      <c r="B56" s="82">
        <v>381</v>
      </c>
      <c r="C56" s="82" t="s">
        <v>64</v>
      </c>
      <c r="D56" s="135">
        <v>1164170</v>
      </c>
      <c r="E56" s="135">
        <v>1150910</v>
      </c>
      <c r="F56" s="83">
        <f t="shared" si="13"/>
        <v>0.5388732903071869</v>
      </c>
      <c r="G56" s="84">
        <f t="shared" si="15"/>
        <v>-1.139008907633765</v>
      </c>
      <c r="H56" s="85">
        <f t="shared" si="2"/>
        <v>-13260</v>
      </c>
      <c r="J56" s="137">
        <f t="shared" si="3"/>
      </c>
      <c r="K56" s="137">
        <f t="shared" si="4"/>
        <v>1164170</v>
      </c>
      <c r="L56" s="137">
        <f t="shared" si="5"/>
      </c>
      <c r="M56" s="137">
        <f t="shared" si="6"/>
      </c>
      <c r="N56" s="137">
        <f t="shared" si="7"/>
      </c>
      <c r="O56" s="137">
        <f t="shared" si="8"/>
      </c>
      <c r="P56" s="137">
        <f t="shared" si="9"/>
        <v>1150910</v>
      </c>
      <c r="Q56" s="137">
        <f t="shared" si="10"/>
      </c>
      <c r="R56" s="137">
        <f t="shared" si="11"/>
      </c>
      <c r="S56" s="137">
        <f t="shared" si="12"/>
      </c>
    </row>
    <row r="57" spans="1:19" s="33" customFormat="1" ht="13.5">
      <c r="A57" s="33">
        <v>3</v>
      </c>
      <c r="B57" s="82">
        <v>383</v>
      </c>
      <c r="C57" s="82" t="s">
        <v>65</v>
      </c>
      <c r="D57" s="135">
        <v>316067</v>
      </c>
      <c r="E57" s="135">
        <v>293824</v>
      </c>
      <c r="F57" s="83">
        <f t="shared" si="13"/>
        <v>0.13757279513708187</v>
      </c>
      <c r="G57" s="84">
        <f t="shared" si="15"/>
        <v>-7.037431936899452</v>
      </c>
      <c r="H57" s="85">
        <f t="shared" si="2"/>
        <v>-22243</v>
      </c>
      <c r="J57" s="137">
        <f t="shared" si="3"/>
      </c>
      <c r="K57" s="137">
        <f t="shared" si="4"/>
      </c>
      <c r="L57" s="137">
        <f t="shared" si="5"/>
        <v>316067</v>
      </c>
      <c r="M57" s="137">
        <f t="shared" si="6"/>
      </c>
      <c r="N57" s="137">
        <f t="shared" si="7"/>
      </c>
      <c r="O57" s="137">
        <f t="shared" si="8"/>
      </c>
      <c r="P57" s="137">
        <f t="shared" si="9"/>
      </c>
      <c r="Q57" s="137">
        <f t="shared" si="10"/>
        <v>293824</v>
      </c>
      <c r="R57" s="137">
        <f t="shared" si="11"/>
      </c>
      <c r="S57" s="137">
        <f t="shared" si="12"/>
      </c>
    </row>
    <row r="58" spans="1:19" s="33" customFormat="1" ht="13.5">
      <c r="A58" s="33">
        <v>4</v>
      </c>
      <c r="B58" s="82">
        <v>401</v>
      </c>
      <c r="C58" s="82" t="s">
        <v>66</v>
      </c>
      <c r="D58" s="135">
        <v>664712</v>
      </c>
      <c r="E58" s="135">
        <v>668804</v>
      </c>
      <c r="F58" s="83">
        <f t="shared" si="13"/>
        <v>0.3131440443219781</v>
      </c>
      <c r="G58" s="84">
        <f t="shared" si="15"/>
        <v>0.6156049537243247</v>
      </c>
      <c r="H58" s="85">
        <f t="shared" si="2"/>
        <v>4092</v>
      </c>
      <c r="J58" s="137">
        <f t="shared" si="3"/>
      </c>
      <c r="K58" s="137">
        <f t="shared" si="4"/>
      </c>
      <c r="L58" s="137">
        <f t="shared" si="5"/>
      </c>
      <c r="M58" s="137">
        <f t="shared" si="6"/>
        <v>664712</v>
      </c>
      <c r="N58" s="137">
        <f t="shared" si="7"/>
      </c>
      <c r="O58" s="137">
        <f t="shared" si="8"/>
      </c>
      <c r="P58" s="137">
        <f t="shared" si="9"/>
      </c>
      <c r="Q58" s="137">
        <f t="shared" si="10"/>
      </c>
      <c r="R58" s="137">
        <f t="shared" si="11"/>
        <v>668804</v>
      </c>
      <c r="S58" s="137">
        <f t="shared" si="12"/>
      </c>
    </row>
    <row r="59" spans="1:19" s="33" customFormat="1" ht="13.5">
      <c r="A59" s="33">
        <v>4</v>
      </c>
      <c r="B59" s="82">
        <v>402</v>
      </c>
      <c r="C59" s="82" t="s">
        <v>67</v>
      </c>
      <c r="D59" s="135">
        <v>2497896</v>
      </c>
      <c r="E59" s="135">
        <v>2783073</v>
      </c>
      <c r="F59" s="83">
        <f t="shared" si="13"/>
        <v>1.3030764392307772</v>
      </c>
      <c r="G59" s="84">
        <f t="shared" si="15"/>
        <v>11.416688284860532</v>
      </c>
      <c r="H59" s="85">
        <f t="shared" si="2"/>
        <v>285177</v>
      </c>
      <c r="J59" s="137">
        <f t="shared" si="3"/>
      </c>
      <c r="K59" s="137">
        <f t="shared" si="4"/>
      </c>
      <c r="L59" s="137">
        <f t="shared" si="5"/>
      </c>
      <c r="M59" s="137">
        <f t="shared" si="6"/>
        <v>2497896</v>
      </c>
      <c r="N59" s="137">
        <f t="shared" si="7"/>
      </c>
      <c r="O59" s="137">
        <f t="shared" si="8"/>
      </c>
      <c r="P59" s="137">
        <f t="shared" si="9"/>
      </c>
      <c r="Q59" s="137">
        <f t="shared" si="10"/>
      </c>
      <c r="R59" s="137">
        <f t="shared" si="11"/>
        <v>2783073</v>
      </c>
      <c r="S59" s="137">
        <f t="shared" si="12"/>
      </c>
    </row>
    <row r="60" spans="1:19" s="33" customFormat="1" ht="13.5">
      <c r="A60" s="33">
        <v>4</v>
      </c>
      <c r="B60" s="82">
        <v>424</v>
      </c>
      <c r="C60" s="82" t="s">
        <v>68</v>
      </c>
      <c r="D60" s="135">
        <v>3586431</v>
      </c>
      <c r="E60" s="135">
        <v>3302470</v>
      </c>
      <c r="F60" s="83">
        <f t="shared" si="13"/>
        <v>1.5462658896358321</v>
      </c>
      <c r="G60" s="84">
        <f t="shared" si="15"/>
        <v>-7.917648492331231</v>
      </c>
      <c r="H60" s="85">
        <f t="shared" si="2"/>
        <v>-283961</v>
      </c>
      <c r="J60" s="137">
        <f t="shared" si="3"/>
      </c>
      <c r="K60" s="137">
        <f t="shared" si="4"/>
      </c>
      <c r="L60" s="137">
        <f t="shared" si="5"/>
      </c>
      <c r="M60" s="137">
        <f t="shared" si="6"/>
        <v>3586431</v>
      </c>
      <c r="N60" s="137">
        <f t="shared" si="7"/>
      </c>
      <c r="O60" s="137">
        <f t="shared" si="8"/>
      </c>
      <c r="P60" s="137">
        <f t="shared" si="9"/>
      </c>
      <c r="Q60" s="137">
        <f t="shared" si="10"/>
      </c>
      <c r="R60" s="137">
        <f t="shared" si="11"/>
        <v>3302470</v>
      </c>
      <c r="S60" s="137">
        <f t="shared" si="12"/>
      </c>
    </row>
    <row r="61" spans="1:19" s="33" customFormat="1" ht="13.5">
      <c r="A61" s="33">
        <v>4</v>
      </c>
      <c r="B61" s="82">
        <v>426</v>
      </c>
      <c r="C61" s="82" t="s">
        <v>69</v>
      </c>
      <c r="D61" s="135">
        <v>207119</v>
      </c>
      <c r="E61" s="135">
        <v>201622</v>
      </c>
      <c r="F61" s="83">
        <f t="shared" si="13"/>
        <v>0.09440243853847446</v>
      </c>
      <c r="G61" s="84">
        <f t="shared" si="15"/>
        <v>-2.654029808950409</v>
      </c>
      <c r="H61" s="85">
        <f t="shared" si="2"/>
        <v>-5497</v>
      </c>
      <c r="J61" s="137">
        <f t="shared" si="3"/>
      </c>
      <c r="K61" s="137">
        <f t="shared" si="4"/>
      </c>
      <c r="L61" s="137">
        <f t="shared" si="5"/>
      </c>
      <c r="M61" s="137">
        <f t="shared" si="6"/>
        <v>207119</v>
      </c>
      <c r="N61" s="137">
        <f t="shared" si="7"/>
      </c>
      <c r="O61" s="137">
        <f t="shared" si="8"/>
      </c>
      <c r="P61" s="137">
        <f t="shared" si="9"/>
      </c>
      <c r="Q61" s="137">
        <f t="shared" si="10"/>
      </c>
      <c r="R61" s="137">
        <f t="shared" si="11"/>
        <v>201622</v>
      </c>
      <c r="S61" s="137">
        <f t="shared" si="12"/>
      </c>
    </row>
    <row r="62" spans="1:19" s="33" customFormat="1" ht="13.5">
      <c r="A62" s="33">
        <v>4</v>
      </c>
      <c r="B62" s="82">
        <v>429</v>
      </c>
      <c r="C62" s="86" t="s">
        <v>132</v>
      </c>
      <c r="D62" s="135">
        <v>191496</v>
      </c>
      <c r="E62" s="135">
        <v>190376</v>
      </c>
      <c r="F62" s="83">
        <f t="shared" si="13"/>
        <v>0.08913689299382317</v>
      </c>
      <c r="G62" s="84">
        <f t="shared" si="15"/>
        <v>-0.5848686134436232</v>
      </c>
      <c r="H62" s="85">
        <f t="shared" si="2"/>
        <v>-1120</v>
      </c>
      <c r="J62" s="137">
        <f t="shared" si="3"/>
      </c>
      <c r="K62" s="137">
        <f t="shared" si="4"/>
      </c>
      <c r="L62" s="137">
        <f t="shared" si="5"/>
      </c>
      <c r="M62" s="137">
        <f t="shared" si="6"/>
        <v>191496</v>
      </c>
      <c r="N62" s="137">
        <f t="shared" si="7"/>
      </c>
      <c r="O62" s="137">
        <f t="shared" si="8"/>
      </c>
      <c r="P62" s="137">
        <f t="shared" si="9"/>
      </c>
      <c r="Q62" s="137">
        <f t="shared" si="10"/>
      </c>
      <c r="R62" s="137">
        <f t="shared" si="11"/>
        <v>190376</v>
      </c>
      <c r="S62" s="137">
        <f t="shared" si="12"/>
      </c>
    </row>
    <row r="63" spans="1:19" s="33" customFormat="1" ht="13.5">
      <c r="A63" s="33">
        <v>4</v>
      </c>
      <c r="B63" s="82">
        <v>461</v>
      </c>
      <c r="C63" s="82" t="s">
        <v>70</v>
      </c>
      <c r="D63" s="135">
        <v>1677744</v>
      </c>
      <c r="E63" s="135">
        <v>1930771</v>
      </c>
      <c r="F63" s="83">
        <f t="shared" si="13"/>
        <v>0.9040158844737621</v>
      </c>
      <c r="G63" s="84">
        <f t="shared" si="15"/>
        <v>15.081383095394774</v>
      </c>
      <c r="H63" s="85">
        <f t="shared" si="2"/>
        <v>253027</v>
      </c>
      <c r="J63" s="137">
        <f t="shared" si="3"/>
      </c>
      <c r="K63" s="137">
        <f t="shared" si="4"/>
      </c>
      <c r="L63" s="137">
        <f t="shared" si="5"/>
      </c>
      <c r="M63" s="137">
        <f t="shared" si="6"/>
        <v>1677744</v>
      </c>
      <c r="N63" s="137">
        <f t="shared" si="7"/>
      </c>
      <c r="O63" s="137">
        <f t="shared" si="8"/>
      </c>
      <c r="P63" s="137">
        <f t="shared" si="9"/>
      </c>
      <c r="Q63" s="137">
        <f t="shared" si="10"/>
      </c>
      <c r="R63" s="137">
        <f t="shared" si="11"/>
        <v>1930771</v>
      </c>
      <c r="S63" s="137">
        <f t="shared" si="12"/>
      </c>
    </row>
    <row r="64" spans="1:19" s="33" customFormat="1" ht="13.5">
      <c r="A64" s="33">
        <v>5</v>
      </c>
      <c r="B64" s="82">
        <v>503</v>
      </c>
      <c r="C64" s="82" t="s">
        <v>71</v>
      </c>
      <c r="D64" s="135">
        <v>1040436</v>
      </c>
      <c r="E64" s="135">
        <v>1086482</v>
      </c>
      <c r="F64" s="83">
        <f t="shared" si="13"/>
        <v>0.5087071362656794</v>
      </c>
      <c r="G64" s="84">
        <f t="shared" si="15"/>
        <v>4.425644633595915</v>
      </c>
      <c r="H64" s="85">
        <f t="shared" si="2"/>
        <v>46046</v>
      </c>
      <c r="J64" s="137">
        <f t="shared" si="3"/>
      </c>
      <c r="K64" s="137">
        <f t="shared" si="4"/>
      </c>
      <c r="L64" s="137">
        <f t="shared" si="5"/>
      </c>
      <c r="M64" s="137">
        <f t="shared" si="6"/>
      </c>
      <c r="N64" s="137">
        <f t="shared" si="7"/>
        <v>1040436</v>
      </c>
      <c r="O64" s="137">
        <f t="shared" si="8"/>
      </c>
      <c r="P64" s="137">
        <f t="shared" si="9"/>
      </c>
      <c r="Q64" s="137">
        <f t="shared" si="10"/>
      </c>
      <c r="R64" s="137">
        <f t="shared" si="11"/>
      </c>
      <c r="S64" s="137">
        <f t="shared" si="12"/>
        <v>1086482</v>
      </c>
    </row>
    <row r="65" spans="3:19" s="33" customFormat="1" ht="13.5">
      <c r="C65" s="119"/>
      <c r="D65" s="120" t="s">
        <v>157</v>
      </c>
      <c r="E65" s="128" t="s">
        <v>158</v>
      </c>
      <c r="F65" s="56"/>
      <c r="G65" s="78"/>
      <c r="H65" s="80"/>
      <c r="J65" s="33">
        <f aca="true" t="shared" si="16" ref="J65:S65">SUM(J13:J64)</f>
        <v>3461944</v>
      </c>
      <c r="K65" s="33">
        <f t="shared" si="16"/>
        <v>56998603</v>
      </c>
      <c r="L65" s="33">
        <f>SUM(L17:L64)+L13</f>
        <v>21914156</v>
      </c>
      <c r="M65" s="33">
        <f t="shared" si="16"/>
        <v>70517989</v>
      </c>
      <c r="N65" s="33">
        <f t="shared" si="16"/>
        <v>54220772</v>
      </c>
      <c r="O65" s="33">
        <f>SUM(O13:O64)</f>
        <v>3085753</v>
      </c>
      <c r="P65" s="33">
        <f>SUM(P13:P64)</f>
        <v>60124204</v>
      </c>
      <c r="Q65" s="33">
        <f>SUM(Q17:Q64)+Q13</f>
        <v>22011080</v>
      </c>
      <c r="R65" s="33">
        <f t="shared" si="16"/>
        <v>73523980</v>
      </c>
      <c r="S65" s="33">
        <f t="shared" si="16"/>
        <v>54832093</v>
      </c>
    </row>
    <row r="66" spans="3:8" s="33" customFormat="1" ht="13.5">
      <c r="C66" s="121" t="s">
        <v>140</v>
      </c>
      <c r="D66" s="122">
        <f>J65</f>
        <v>3461944</v>
      </c>
      <c r="E66" s="129">
        <f>O65</f>
        <v>3085753</v>
      </c>
      <c r="F66" s="56"/>
      <c r="G66" s="78"/>
      <c r="H66" s="80"/>
    </row>
    <row r="67" spans="3:8" s="33" customFormat="1" ht="13.5">
      <c r="C67" s="121" t="s">
        <v>114</v>
      </c>
      <c r="D67" s="124">
        <f>K65</f>
        <v>56998603</v>
      </c>
      <c r="E67" s="129">
        <f>P65</f>
        <v>60124204</v>
      </c>
      <c r="F67" s="56"/>
      <c r="G67" s="78"/>
      <c r="H67" s="80"/>
    </row>
    <row r="68" spans="3:8" s="33" customFormat="1" ht="13.5">
      <c r="C68" s="121" t="s">
        <v>115</v>
      </c>
      <c r="D68" s="124">
        <f>L65</f>
        <v>21914156</v>
      </c>
      <c r="E68" s="129">
        <f>Q65</f>
        <v>22011080</v>
      </c>
      <c r="F68" s="56"/>
      <c r="G68" s="78"/>
      <c r="H68" s="80"/>
    </row>
    <row r="69" spans="3:8" s="33" customFormat="1" ht="13.5">
      <c r="C69" s="121" t="s">
        <v>141</v>
      </c>
      <c r="D69" s="124">
        <f>M65</f>
        <v>70517989</v>
      </c>
      <c r="E69" s="129">
        <f>R65</f>
        <v>73523980</v>
      </c>
      <c r="F69" s="56"/>
      <c r="G69" s="78"/>
      <c r="H69" s="80"/>
    </row>
    <row r="70" spans="3:8" s="33" customFormat="1" ht="13.5">
      <c r="C70" s="121" t="s">
        <v>116</v>
      </c>
      <c r="D70" s="124">
        <f>N65</f>
        <v>54220772</v>
      </c>
      <c r="E70" s="129">
        <f>S65</f>
        <v>54832093</v>
      </c>
      <c r="F70" s="56"/>
      <c r="G70" s="78"/>
      <c r="H70" s="80"/>
    </row>
    <row r="71" spans="3:8" s="33" customFormat="1" ht="13.5">
      <c r="C71" s="125"/>
      <c r="D71" s="126">
        <f>SUM(D66:D70)</f>
        <v>207113464</v>
      </c>
      <c r="E71" s="130">
        <f>SUM(E66:E70)</f>
        <v>213577110</v>
      </c>
      <c r="F71" s="56"/>
      <c r="G71" s="78"/>
      <c r="H71" s="80"/>
    </row>
  </sheetData>
  <sheetProtection/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Administrator</cp:lastModifiedBy>
  <cp:lastPrinted>2013-08-23T05:12:30Z</cp:lastPrinted>
  <dcterms:created xsi:type="dcterms:W3CDTF">1999-07-29T01:31:55Z</dcterms:created>
  <dcterms:modified xsi:type="dcterms:W3CDTF">2013-09-20T07:13:36Z</dcterms:modified>
  <cp:category/>
  <cp:version/>
  <cp:contentType/>
  <cp:contentStatus/>
</cp:coreProperties>
</file>