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60" windowHeight="5535" tabRatio="882" activeTab="1"/>
  </bookViews>
  <sheets>
    <sheet name="ﾃﾞｰﾀ元" sheetId="1" r:id="rId1"/>
    <sheet name="11-1 " sheetId="2" r:id="rId2"/>
    <sheet name="11-2" sheetId="3" r:id="rId3"/>
    <sheet name="11-3" sheetId="4" r:id="rId4"/>
  </sheets>
  <definedNames>
    <definedName name="_xlnm.Print_Area" localSheetId="1">'11-1 '!$B$3:$S$52</definedName>
    <definedName name="_xlnm.Print_Area" localSheetId="2">'11-2'!$B$3:$S$52</definedName>
    <definedName name="_xlnm.Print_Area" localSheetId="3">'11-3'!$B$3:$I$63,'11-3'!$L$3:$S$63</definedName>
    <definedName name="_xlnm.Print_Area" localSheetId="0">'ﾃﾞｰﾀ元'!$B$3:$Z$59</definedName>
  </definedNames>
  <calcPr fullCalcOnLoad="1"/>
</workbook>
</file>

<file path=xl/sharedStrings.xml><?xml version="1.0" encoding="utf-8"?>
<sst xmlns="http://schemas.openxmlformats.org/spreadsheetml/2006/main" count="489" uniqueCount="132">
  <si>
    <t>事業所数</t>
  </si>
  <si>
    <t>従業者数</t>
  </si>
  <si>
    <t>製造品出荷額（万円）</t>
  </si>
  <si>
    <t xml:space="preserve"> 静　岡　市</t>
  </si>
  <si>
    <t xml:space="preserve"> 浜　松　市</t>
  </si>
  <si>
    <t xml:space="preserve"> 沼　津　市</t>
  </si>
  <si>
    <t xml:space="preserve"> 熱　海　市</t>
  </si>
  <si>
    <t xml:space="preserve"> 三　島　市</t>
  </si>
  <si>
    <t xml:space="preserve"> 富 士 宮 市</t>
  </si>
  <si>
    <t xml:space="preserve"> 伊　東　市</t>
  </si>
  <si>
    <t xml:space="preserve"> 島　田　市</t>
  </si>
  <si>
    <t xml:space="preserve"> 富　士　市</t>
  </si>
  <si>
    <t xml:space="preserve"> 磐　田　市</t>
  </si>
  <si>
    <t xml:space="preserve"> 焼　津　市</t>
  </si>
  <si>
    <t xml:space="preserve"> 掛　川　市</t>
  </si>
  <si>
    <t xml:space="preserve"> 藤　枝　市</t>
  </si>
  <si>
    <t xml:space="preserve"> 御 殿 場 市</t>
  </si>
  <si>
    <t xml:space="preserve"> 袋　井　市</t>
  </si>
  <si>
    <t xml:space="preserve"> 下　田　市</t>
  </si>
  <si>
    <t xml:space="preserve"> 裾　野　市</t>
  </si>
  <si>
    <t xml:space="preserve"> 湖　西　市</t>
  </si>
  <si>
    <t xml:space="preserve"> 東 伊 豆 町</t>
  </si>
  <si>
    <t xml:space="preserve"> 河　津　町</t>
  </si>
  <si>
    <t xml:space="preserve"> 南 伊 豆 町</t>
  </si>
  <si>
    <t xml:space="preserve"> 松　崎　町</t>
  </si>
  <si>
    <t xml:space="preserve"> 西 伊 豆 町</t>
  </si>
  <si>
    <t xml:space="preserve"> 函　南　町</t>
  </si>
  <si>
    <t xml:space="preserve"> 清　水　町</t>
  </si>
  <si>
    <t xml:space="preserve"> 長　泉　町</t>
  </si>
  <si>
    <t xml:space="preserve"> 小　山　町</t>
  </si>
  <si>
    <t xml:space="preserve"> 芝　川　町</t>
  </si>
  <si>
    <t xml:space="preserve"> 富 士 川 町</t>
  </si>
  <si>
    <t xml:space="preserve"> 由  比  町</t>
  </si>
  <si>
    <t xml:space="preserve"> 岡　部　町</t>
  </si>
  <si>
    <t xml:space="preserve"> 大 井 川 町</t>
  </si>
  <si>
    <t xml:space="preserve"> 吉　田　町</t>
  </si>
  <si>
    <t xml:space="preserve"> 川  根  町</t>
  </si>
  <si>
    <t xml:space="preserve"> 森　　　町</t>
  </si>
  <si>
    <t xml:space="preserve"> 新  居  町</t>
  </si>
  <si>
    <t>浜松市</t>
  </si>
  <si>
    <t>静岡市</t>
  </si>
  <si>
    <t>富士市</t>
  </si>
  <si>
    <t>沼津市</t>
  </si>
  <si>
    <t>湖西市</t>
  </si>
  <si>
    <t>磐田市</t>
  </si>
  <si>
    <t>芝川町</t>
  </si>
  <si>
    <t>市計</t>
  </si>
  <si>
    <t>富士川町</t>
  </si>
  <si>
    <t>郡計</t>
  </si>
  <si>
    <t>由比町</t>
  </si>
  <si>
    <t>岡部町</t>
  </si>
  <si>
    <t>大井川町</t>
  </si>
  <si>
    <t>熱海市</t>
  </si>
  <si>
    <t>三島市</t>
  </si>
  <si>
    <t>富士宮市</t>
  </si>
  <si>
    <t>吉田町</t>
  </si>
  <si>
    <t>伊東市</t>
  </si>
  <si>
    <t>島田市</t>
  </si>
  <si>
    <t>川根町</t>
  </si>
  <si>
    <t>焼津市</t>
  </si>
  <si>
    <t>掛川市</t>
  </si>
  <si>
    <t>藤枝市</t>
  </si>
  <si>
    <t>御殿場市</t>
  </si>
  <si>
    <t>袋井市</t>
  </si>
  <si>
    <t>森町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</si>
  <si>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</si>
  <si>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</si>
  <si>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</si>
  <si>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</si>
  <si>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</si>
  <si>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</si>
  <si>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</si>
  <si>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新居町</t>
  </si>
  <si>
    <t>函南町</t>
  </si>
  <si>
    <t>清水町</t>
  </si>
  <si>
    <t>長泉町</t>
  </si>
  <si>
    <t>小山町</t>
  </si>
  <si>
    <t>賀茂郡</t>
  </si>
  <si>
    <t>田方郡</t>
  </si>
  <si>
    <t>駿東郡</t>
  </si>
  <si>
    <t>富士郡</t>
  </si>
  <si>
    <t>庵原郡</t>
  </si>
  <si>
    <t>志太郡</t>
  </si>
  <si>
    <t>榛原郡</t>
  </si>
  <si>
    <t>周智郡</t>
  </si>
  <si>
    <t>浜名郡</t>
  </si>
  <si>
    <t>総数</t>
  </si>
  <si>
    <t>13年</t>
  </si>
  <si>
    <t>14年</t>
  </si>
  <si>
    <t>15年</t>
  </si>
  <si>
    <t>16年</t>
  </si>
  <si>
    <t>伊豆市</t>
  </si>
  <si>
    <t>御前崎市</t>
  </si>
  <si>
    <t>伊 豆 市</t>
  </si>
  <si>
    <t>御 前 崎 市</t>
  </si>
  <si>
    <t>市 部 計</t>
  </si>
  <si>
    <t>郡 部 計</t>
  </si>
  <si>
    <t>県    計</t>
  </si>
  <si>
    <t>17年</t>
  </si>
  <si>
    <t>駿河区</t>
  </si>
  <si>
    <t>清水区</t>
  </si>
  <si>
    <t>葵　区</t>
  </si>
  <si>
    <t>－</t>
  </si>
  <si>
    <t>菊川市</t>
  </si>
  <si>
    <t>菊　川　市</t>
  </si>
  <si>
    <t>伊豆の国市</t>
  </si>
  <si>
    <t>牧之原市</t>
  </si>
  <si>
    <t>川根本町</t>
  </si>
  <si>
    <t xml:space="preserve"> 川 根 本 町</t>
  </si>
  <si>
    <t>牧 之 原 市</t>
  </si>
  <si>
    <t>葵　 区</t>
  </si>
  <si>
    <t>18年</t>
  </si>
  <si>
    <t>19年</t>
  </si>
  <si>
    <t>20年</t>
  </si>
  <si>
    <t>21年</t>
  </si>
  <si>
    <t>事業所数</t>
  </si>
  <si>
    <t>従業者数　(人）</t>
  </si>
  <si>
    <t>製造品出荷額等（万円）</t>
  </si>
  <si>
    <t>中　 区</t>
  </si>
  <si>
    <t>東　 区</t>
  </si>
  <si>
    <t>西　 区</t>
  </si>
  <si>
    <t>南　 区</t>
  </si>
  <si>
    <t>北　 区</t>
  </si>
  <si>
    <t>浜北区</t>
  </si>
  <si>
    <t>天竜区</t>
  </si>
  <si>
    <t>－</t>
  </si>
  <si>
    <t>市区町</t>
  </si>
  <si>
    <t xml:space="preserve">    11-1.　市区町別・年次別の事業所数（従業者数４人以上の事業所）</t>
  </si>
  <si>
    <t>市　区　町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</si>
  <si>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11-2.　市区町別・年次別の従業者数　（従業者4人以上の事業所）</t>
    </r>
  </si>
  <si>
    <t xml:space="preserve">    11-3．　市区町別・年次別の製造品出荷額等（従業者4人以上の事業所）</t>
  </si>
  <si>
    <t>11-3．　市区町別・年次別の製造品出荷額等（従業者4人以上の事業所）　（続き）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</si>
</sst>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\ ###\ ###\ ###\ ##0;\-#\ ###\ ###\ ###\ ##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平成明朝体W3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u val="single"/>
      <sz val="8"/>
      <name val="平成明朝体W3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8" xfId="0" applyBorder="1" applyAlignment="1">
      <alignment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distributed"/>
    </xf>
    <xf numFmtId="179" fontId="0" fillId="0" borderId="0" xfId="0" applyNumberFormat="1" applyBorder="1" applyAlignment="1">
      <alignment horizontal="right"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Border="1" applyAlignment="1">
      <alignment horizontal="distributed"/>
    </xf>
    <xf numFmtId="179" fontId="0" fillId="0" borderId="3" xfId="0" applyNumberFormat="1" applyBorder="1" applyAlignment="1">
      <alignment/>
    </xf>
    <xf numFmtId="0" fontId="0" fillId="0" borderId="4" xfId="0" applyBorder="1" applyAlignment="1">
      <alignment horizontal="distributed"/>
    </xf>
    <xf numFmtId="181" fontId="0" fillId="0" borderId="3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Continuous"/>
      <protection/>
    </xf>
    <xf numFmtId="181" fontId="0" fillId="0" borderId="0" xfId="0" applyNumberFormat="1" applyFill="1" applyBorder="1" applyAlignment="1" applyProtection="1">
      <alignment horizontal="right"/>
      <protection/>
    </xf>
    <xf numFmtId="181" fontId="0" fillId="0" borderId="0" xfId="0" applyNumberFormat="1" applyFill="1" applyAlignment="1">
      <alignment horizontal="right"/>
    </xf>
    <xf numFmtId="0" fontId="4" fillId="0" borderId="0" xfId="0" applyNumberFormat="1" applyFont="1" applyBorder="1" applyAlignment="1">
      <alignment horizontal="distributed" vertical="center"/>
    </xf>
    <xf numFmtId="201" fontId="5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201" fontId="0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right" vertical="center"/>
    </xf>
    <xf numFmtId="201" fontId="0" fillId="0" borderId="1" xfId="0" applyNumberFormat="1" applyFont="1" applyBorder="1" applyAlignment="1">
      <alignment horizontal="right" vertical="center"/>
    </xf>
    <xf numFmtId="181" fontId="0" fillId="0" borderId="0" xfId="0" applyNumberFormat="1" applyFont="1" applyFill="1" applyAlignment="1">
      <alignment/>
    </xf>
    <xf numFmtId="201" fontId="0" fillId="0" borderId="0" xfId="0" applyNumberFormat="1" applyAlignment="1">
      <alignment/>
    </xf>
    <xf numFmtId="181" fontId="7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181" fontId="0" fillId="0" borderId="2" xfId="0" applyNumberFormat="1" applyBorder="1" applyAlignment="1">
      <alignment horizontal="right"/>
    </xf>
    <xf numFmtId="181" fontId="0" fillId="0" borderId="1" xfId="0" applyNumberFormat="1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0" fontId="0" fillId="0" borderId="15" xfId="0" applyBorder="1" applyAlignment="1">
      <alignment horizontal="distributed" vertical="center" indent="5"/>
    </xf>
    <xf numFmtId="0" fontId="0" fillId="0" borderId="16" xfId="0" applyBorder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60"/>
  <sheetViews>
    <sheetView workbookViewId="0" topLeftCell="A1">
      <pane xSplit="2" ySplit="4" topLeftCell="X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13" sqref="AB13:AB19"/>
    </sheetView>
  </sheetViews>
  <sheetFormatPr defaultColWidth="9.00390625" defaultRowHeight="13.5"/>
  <cols>
    <col min="1" max="1" width="9.00390625" style="32" customWidth="1"/>
    <col min="2" max="2" width="12.625" style="32" customWidth="1"/>
    <col min="3" max="7" width="9.25390625" style="32" bestFit="1" customWidth="1"/>
    <col min="8" max="8" width="9.125" style="46" customWidth="1"/>
    <col min="9" max="9" width="9.125" style="32" customWidth="1"/>
    <col min="10" max="10" width="9.125" style="54" customWidth="1"/>
    <col min="11" max="11" width="9.125" style="32" customWidth="1"/>
    <col min="12" max="12" width="1.37890625" style="32" customWidth="1"/>
    <col min="13" max="15" width="9.50390625" style="32" bestFit="1" customWidth="1"/>
    <col min="16" max="16" width="9.375" style="32" bestFit="1" customWidth="1"/>
    <col min="17" max="17" width="9.125" style="32" bestFit="1" customWidth="1"/>
    <col min="18" max="18" width="9.125" style="46" customWidth="1"/>
    <col min="19" max="21" width="9.125" style="32" customWidth="1"/>
    <col min="22" max="26" width="14.375" style="32" customWidth="1"/>
    <col min="27" max="27" width="13.75390625" style="52" bestFit="1" customWidth="1"/>
    <col min="28" max="28" width="14.25390625" style="32" customWidth="1"/>
    <col min="29" max="16384" width="9.00390625" style="32" customWidth="1"/>
  </cols>
  <sheetData>
    <row r="3" spans="3:27" ht="13.5">
      <c r="C3" s="32" t="s">
        <v>0</v>
      </c>
      <c r="M3" s="32" t="s">
        <v>1</v>
      </c>
      <c r="V3" s="32" t="s">
        <v>2</v>
      </c>
      <c r="AA3" s="46"/>
    </row>
    <row r="4" spans="3:29" ht="13.5">
      <c r="C4" s="31" t="s">
        <v>87</v>
      </c>
      <c r="D4" s="31" t="s">
        <v>88</v>
      </c>
      <c r="E4" s="31" t="s">
        <v>89</v>
      </c>
      <c r="F4" s="31" t="s">
        <v>90</v>
      </c>
      <c r="G4" s="31" t="s">
        <v>98</v>
      </c>
      <c r="H4" s="47" t="s">
        <v>111</v>
      </c>
      <c r="I4" s="31" t="s">
        <v>112</v>
      </c>
      <c r="J4" s="31" t="s">
        <v>113</v>
      </c>
      <c r="K4" s="31" t="s">
        <v>114</v>
      </c>
      <c r="L4" s="31"/>
      <c r="M4" s="31" t="s">
        <v>87</v>
      </c>
      <c r="N4" s="31" t="s">
        <v>88</v>
      </c>
      <c r="O4" s="31" t="s">
        <v>89</v>
      </c>
      <c r="P4" s="31" t="s">
        <v>90</v>
      </c>
      <c r="Q4" s="31" t="s">
        <v>98</v>
      </c>
      <c r="R4" s="47" t="s">
        <v>111</v>
      </c>
      <c r="S4" s="31" t="s">
        <v>112</v>
      </c>
      <c r="T4" s="31" t="s">
        <v>113</v>
      </c>
      <c r="U4" s="31" t="s">
        <v>114</v>
      </c>
      <c r="V4" s="31" t="s">
        <v>87</v>
      </c>
      <c r="W4" s="31" t="s">
        <v>88</v>
      </c>
      <c r="X4" s="31" t="s">
        <v>89</v>
      </c>
      <c r="Y4" s="31" t="s">
        <v>90</v>
      </c>
      <c r="Z4" s="31" t="s">
        <v>98</v>
      </c>
      <c r="AA4" s="47" t="s">
        <v>111</v>
      </c>
      <c r="AB4" s="31" t="s">
        <v>112</v>
      </c>
      <c r="AC4" s="31" t="s">
        <v>113</v>
      </c>
    </row>
    <row r="5" spans="2:29" ht="13.5">
      <c r="B5" s="40" t="s">
        <v>97</v>
      </c>
      <c r="C5" s="32">
        <f>SUM(C6:C7)</f>
        <v>14630</v>
      </c>
      <c r="D5" s="32">
        <f aca="true" t="shared" si="0" ref="D5:Y5">SUM(D6:D7)</f>
        <v>13730</v>
      </c>
      <c r="E5" s="32">
        <f t="shared" si="0"/>
        <v>13922</v>
      </c>
      <c r="F5" s="32">
        <f t="shared" si="0"/>
        <v>12947</v>
      </c>
      <c r="G5" s="32">
        <f>SUM(G6:G7)</f>
        <v>13228</v>
      </c>
      <c r="H5" s="32">
        <f>SUM(H6:H7)</f>
        <v>12525</v>
      </c>
      <c r="I5" s="32">
        <f>SUM(I6:I7)</f>
        <v>12427</v>
      </c>
      <c r="J5" s="55"/>
      <c r="K5" s="45"/>
      <c r="M5" s="32">
        <f t="shared" si="0"/>
        <v>455455</v>
      </c>
      <c r="N5" s="32">
        <f t="shared" si="0"/>
        <v>437004</v>
      </c>
      <c r="O5" s="32">
        <f t="shared" si="0"/>
        <v>433906</v>
      </c>
      <c r="P5" s="32">
        <f t="shared" si="0"/>
        <v>433061</v>
      </c>
      <c r="Q5" s="32">
        <f>SUM(Q6:Q7)</f>
        <v>441562</v>
      </c>
      <c r="R5" s="46">
        <f>SUM(R6:R7)</f>
        <v>446948</v>
      </c>
      <c r="S5" s="46">
        <f>SUM(S6:S7)</f>
        <v>457695</v>
      </c>
      <c r="T5" s="32">
        <f>SUM(T6:T7)</f>
        <v>0</v>
      </c>
      <c r="U5" s="32">
        <f>SUM(U6:U7)</f>
        <v>0</v>
      </c>
      <c r="V5" s="32">
        <f t="shared" si="0"/>
        <v>1618625943</v>
      </c>
      <c r="W5" s="32">
        <f t="shared" si="0"/>
        <v>1618505991</v>
      </c>
      <c r="X5" s="32">
        <f t="shared" si="0"/>
        <v>1596384583</v>
      </c>
      <c r="Y5" s="32">
        <f t="shared" si="0"/>
        <v>1669976428</v>
      </c>
      <c r="Z5" s="32">
        <f>SUM(Z6:Z7)</f>
        <v>1732274434</v>
      </c>
      <c r="AA5" s="46">
        <f>SUM(AA6:AA7)</f>
        <v>1823466717</v>
      </c>
      <c r="AB5" s="46">
        <f>SUM(AB6:AB7)</f>
        <v>1941026375</v>
      </c>
      <c r="AC5" s="32">
        <f>SUM(AC6:AC7)</f>
        <v>0</v>
      </c>
    </row>
    <row r="6" spans="2:29" ht="13.5">
      <c r="B6" s="40" t="s">
        <v>95</v>
      </c>
      <c r="C6" s="32">
        <f aca="true" t="shared" si="1" ref="C6:H6">SUM(C8,C12:C40)</f>
        <v>13162</v>
      </c>
      <c r="D6" s="32">
        <f t="shared" si="1"/>
        <v>12365</v>
      </c>
      <c r="E6" s="32">
        <f t="shared" si="1"/>
        <v>12533</v>
      </c>
      <c r="F6" s="32">
        <f t="shared" si="1"/>
        <v>11636</v>
      </c>
      <c r="G6" s="32">
        <f t="shared" si="1"/>
        <v>11893</v>
      </c>
      <c r="H6" s="32">
        <f t="shared" si="1"/>
        <v>11251</v>
      </c>
      <c r="I6" s="32">
        <f>SUM(I8,I13:I40)</f>
        <v>11159</v>
      </c>
      <c r="J6" s="56"/>
      <c r="K6" s="45"/>
      <c r="M6" s="32">
        <f aca="true" t="shared" si="2" ref="M6:R6">SUM(M8,M12:M40)</f>
        <v>410313</v>
      </c>
      <c r="N6" s="32">
        <f t="shared" si="2"/>
        <v>393704</v>
      </c>
      <c r="O6" s="32">
        <f t="shared" si="2"/>
        <v>390524</v>
      </c>
      <c r="P6" s="32">
        <f t="shared" si="2"/>
        <v>389541</v>
      </c>
      <c r="Q6" s="32">
        <f t="shared" si="2"/>
        <v>397910</v>
      </c>
      <c r="R6" s="46">
        <f t="shared" si="2"/>
        <v>402581</v>
      </c>
      <c r="S6" s="46">
        <f>SUM(S8,S13:S40)</f>
        <v>411353</v>
      </c>
      <c r="T6" s="32">
        <f aca="true" t="shared" si="3" ref="T6:AA6">SUM(T8,T12:T40)</f>
        <v>0</v>
      </c>
      <c r="U6" s="32">
        <f t="shared" si="3"/>
        <v>0</v>
      </c>
      <c r="V6" s="32">
        <f t="shared" si="3"/>
        <v>1481525404</v>
      </c>
      <c r="W6" s="32">
        <f t="shared" si="3"/>
        <v>1486278614</v>
      </c>
      <c r="X6" s="32">
        <f t="shared" si="3"/>
        <v>1461427645</v>
      </c>
      <c r="Y6" s="32">
        <f t="shared" si="3"/>
        <v>1530008501</v>
      </c>
      <c r="Z6" s="32">
        <f t="shared" si="3"/>
        <v>1588872147</v>
      </c>
      <c r="AA6" s="46">
        <f t="shared" si="3"/>
        <v>1670814339</v>
      </c>
      <c r="AB6" s="46">
        <f>SUM(AB8,AB13:AB40)</f>
        <v>1782165270</v>
      </c>
      <c r="AC6" s="32">
        <f>SUM(AC8,AC12:AC40)</f>
        <v>0</v>
      </c>
    </row>
    <row r="7" spans="2:29" ht="13.5">
      <c r="B7" s="40" t="s">
        <v>96</v>
      </c>
      <c r="C7" s="32">
        <f>SUM(C41:C59)</f>
        <v>1468</v>
      </c>
      <c r="D7" s="32">
        <f aca="true" t="shared" si="4" ref="D7:Y7">SUM(D41:D59)</f>
        <v>1365</v>
      </c>
      <c r="E7" s="32">
        <f t="shared" si="4"/>
        <v>1389</v>
      </c>
      <c r="F7" s="32">
        <f t="shared" si="4"/>
        <v>1311</v>
      </c>
      <c r="G7" s="32">
        <f>SUM(G41:G59)</f>
        <v>1335</v>
      </c>
      <c r="H7" s="32">
        <f>SUM(H41:H59)</f>
        <v>1274</v>
      </c>
      <c r="I7" s="32">
        <f>SUM(I41:I59)</f>
        <v>1268</v>
      </c>
      <c r="M7" s="32">
        <f t="shared" si="4"/>
        <v>45142</v>
      </c>
      <c r="N7" s="32">
        <f t="shared" si="4"/>
        <v>43300</v>
      </c>
      <c r="O7" s="32">
        <f t="shared" si="4"/>
        <v>43382</v>
      </c>
      <c r="P7" s="32">
        <f t="shared" si="4"/>
        <v>43520</v>
      </c>
      <c r="Q7" s="32">
        <f>SUM(Q41:Q59)</f>
        <v>43652</v>
      </c>
      <c r="R7" s="46">
        <f>SUM(R41:R59)</f>
        <v>44367</v>
      </c>
      <c r="S7" s="46">
        <f>SUM(S41:S59)</f>
        <v>46342</v>
      </c>
      <c r="T7" s="32">
        <f>SUM(T41:T59)</f>
        <v>0</v>
      </c>
      <c r="U7" s="32">
        <f>SUM(U41:U59)</f>
        <v>0</v>
      </c>
      <c r="V7" s="32">
        <f t="shared" si="4"/>
        <v>137100539</v>
      </c>
      <c r="W7" s="32">
        <f t="shared" si="4"/>
        <v>132227377</v>
      </c>
      <c r="X7" s="32">
        <f t="shared" si="4"/>
        <v>134956938</v>
      </c>
      <c r="Y7" s="32">
        <f t="shared" si="4"/>
        <v>139967927</v>
      </c>
      <c r="Z7" s="32">
        <f>SUM(Z41:Z59)</f>
        <v>143402287</v>
      </c>
      <c r="AA7" s="46">
        <f>SUM(AA41:AA59)</f>
        <v>152652378</v>
      </c>
      <c r="AB7" s="46">
        <f>SUM(AB41:AB59)</f>
        <v>158861105</v>
      </c>
      <c r="AC7" s="32">
        <f>SUM(AC41:AC59)</f>
        <v>0</v>
      </c>
    </row>
    <row r="8" spans="2:29" ht="13.5">
      <c r="B8" s="41" t="s">
        <v>3</v>
      </c>
      <c r="C8" s="32">
        <f>2319+106</f>
        <v>2425</v>
      </c>
      <c r="D8" s="32">
        <f>2135+103</f>
        <v>2238</v>
      </c>
      <c r="E8" s="32">
        <f>2106+95</f>
        <v>2201</v>
      </c>
      <c r="F8" s="32">
        <f>1890+93</f>
        <v>1983</v>
      </c>
      <c r="G8" s="32">
        <f>SUM(G9:G11)</f>
        <v>2007</v>
      </c>
      <c r="H8" s="32">
        <f>SUM(H9:H11)</f>
        <v>1846</v>
      </c>
      <c r="I8" s="32">
        <v>1772</v>
      </c>
      <c r="M8" s="32">
        <f>52698+4347</f>
        <v>57045</v>
      </c>
      <c r="N8" s="32">
        <f>49494+4281</f>
        <v>53775</v>
      </c>
      <c r="O8" s="32">
        <f>47742+4156</f>
        <v>51898</v>
      </c>
      <c r="P8" s="32">
        <f>46173+4193</f>
        <v>50366</v>
      </c>
      <c r="Q8" s="32">
        <f>SUM(Q9:Q11)</f>
        <v>50008</v>
      </c>
      <c r="R8" s="32">
        <f>SUM(R9:R11)</f>
        <v>48729</v>
      </c>
      <c r="S8" s="46">
        <v>48409</v>
      </c>
      <c r="T8" s="32">
        <f>SUM(T9:T11)</f>
        <v>0</v>
      </c>
      <c r="U8" s="32">
        <f>SUM(U9:U11)</f>
        <v>0</v>
      </c>
      <c r="V8" s="32">
        <f>151445644+17335235</f>
        <v>168780879</v>
      </c>
      <c r="W8" s="32">
        <f>138257476+17315747</f>
        <v>155573223</v>
      </c>
      <c r="X8" s="32">
        <f>137797151+16751848</f>
        <v>154548999</v>
      </c>
      <c r="Y8" s="32">
        <f>140645811+17148106</f>
        <v>157793917</v>
      </c>
      <c r="Z8" s="32">
        <f>SUM(Z9:Z11)</f>
        <v>162222663</v>
      </c>
      <c r="AA8" s="32">
        <f>SUM(AA9:AA11)</f>
        <v>164430533</v>
      </c>
      <c r="AB8" s="32">
        <v>175950812</v>
      </c>
      <c r="AC8" s="32">
        <f>SUM(AC9:AC11)</f>
        <v>0</v>
      </c>
    </row>
    <row r="9" spans="2:28" ht="13.5">
      <c r="B9" s="42" t="s">
        <v>101</v>
      </c>
      <c r="C9" s="43" t="s">
        <v>102</v>
      </c>
      <c r="D9" s="43" t="s">
        <v>102</v>
      </c>
      <c r="E9" s="43" t="s">
        <v>102</v>
      </c>
      <c r="F9" s="43" t="s">
        <v>102</v>
      </c>
      <c r="G9" s="32">
        <v>598</v>
      </c>
      <c r="H9" s="48">
        <v>552</v>
      </c>
      <c r="I9" s="32">
        <v>514</v>
      </c>
      <c r="J9" s="56"/>
      <c r="M9" s="43" t="s">
        <v>102</v>
      </c>
      <c r="N9" s="43" t="s">
        <v>102</v>
      </c>
      <c r="O9" s="43" t="s">
        <v>102</v>
      </c>
      <c r="P9" s="43" t="s">
        <v>102</v>
      </c>
      <c r="Q9" s="32">
        <v>7596</v>
      </c>
      <c r="R9" s="48">
        <v>7363</v>
      </c>
      <c r="S9" s="46">
        <v>7094</v>
      </c>
      <c r="V9" s="43" t="s">
        <v>102</v>
      </c>
      <c r="W9" s="43" t="s">
        <v>102</v>
      </c>
      <c r="X9" s="43" t="s">
        <v>102</v>
      </c>
      <c r="Y9" s="43" t="s">
        <v>102</v>
      </c>
      <c r="Z9" s="32">
        <v>13283598</v>
      </c>
      <c r="AA9" s="48">
        <v>13477156</v>
      </c>
      <c r="AB9" s="32">
        <v>13241125</v>
      </c>
    </row>
    <row r="10" spans="2:28" ht="13.5">
      <c r="B10" s="42" t="s">
        <v>99</v>
      </c>
      <c r="C10" s="43" t="s">
        <v>102</v>
      </c>
      <c r="D10" s="43" t="s">
        <v>102</v>
      </c>
      <c r="E10" s="43" t="s">
        <v>102</v>
      </c>
      <c r="F10" s="43" t="s">
        <v>102</v>
      </c>
      <c r="G10" s="32">
        <v>639</v>
      </c>
      <c r="H10" s="48">
        <v>575</v>
      </c>
      <c r="I10" s="32">
        <v>549</v>
      </c>
      <c r="J10" s="56"/>
      <c r="M10" s="43" t="s">
        <v>102</v>
      </c>
      <c r="N10" s="43" t="s">
        <v>102</v>
      </c>
      <c r="O10" s="43" t="s">
        <v>102</v>
      </c>
      <c r="P10" s="43" t="s">
        <v>102</v>
      </c>
      <c r="Q10" s="32">
        <v>15619</v>
      </c>
      <c r="R10" s="48">
        <v>15102</v>
      </c>
      <c r="S10" s="46">
        <v>14937</v>
      </c>
      <c r="V10" s="43" t="s">
        <v>102</v>
      </c>
      <c r="W10" s="43" t="s">
        <v>102</v>
      </c>
      <c r="X10" s="43" t="s">
        <v>102</v>
      </c>
      <c r="Y10" s="43" t="s">
        <v>102</v>
      </c>
      <c r="Z10" s="32">
        <v>56287559</v>
      </c>
      <c r="AA10" s="48">
        <v>54949994</v>
      </c>
      <c r="AB10" s="32">
        <v>59497878</v>
      </c>
    </row>
    <row r="11" spans="2:28" ht="13.5">
      <c r="B11" s="42" t="s">
        <v>100</v>
      </c>
      <c r="C11" s="43" t="s">
        <v>102</v>
      </c>
      <c r="D11" s="43" t="s">
        <v>102</v>
      </c>
      <c r="E11" s="43" t="s">
        <v>102</v>
      </c>
      <c r="F11" s="43" t="s">
        <v>102</v>
      </c>
      <c r="G11" s="32">
        <f>677+93</f>
        <v>770</v>
      </c>
      <c r="H11" s="48">
        <v>719</v>
      </c>
      <c r="I11" s="32">
        <v>709</v>
      </c>
      <c r="J11" s="56"/>
      <c r="M11" s="43" t="s">
        <v>102</v>
      </c>
      <c r="N11" s="43" t="s">
        <v>102</v>
      </c>
      <c r="O11" s="43" t="s">
        <v>102</v>
      </c>
      <c r="P11" s="43" t="s">
        <v>102</v>
      </c>
      <c r="Q11" s="32">
        <f>22499+4294</f>
        <v>26793</v>
      </c>
      <c r="R11" s="48">
        <v>26264</v>
      </c>
      <c r="S11" s="46">
        <v>26378</v>
      </c>
      <c r="V11" s="43" t="s">
        <v>102</v>
      </c>
      <c r="W11" s="43" t="s">
        <v>102</v>
      </c>
      <c r="X11" s="43" t="s">
        <v>102</v>
      </c>
      <c r="Y11" s="43" t="s">
        <v>102</v>
      </c>
      <c r="Z11" s="32">
        <f>75569252+17082254</f>
        <v>92651506</v>
      </c>
      <c r="AA11" s="48">
        <v>96003383</v>
      </c>
      <c r="AB11" s="32">
        <v>103211809</v>
      </c>
    </row>
    <row r="12" spans="2:28" ht="13.5">
      <c r="B12" s="40" t="s">
        <v>4</v>
      </c>
      <c r="C12" s="32">
        <v>3288</v>
      </c>
      <c r="D12" s="32">
        <v>3080</v>
      </c>
      <c r="E12" s="32">
        <v>3131</v>
      </c>
      <c r="F12" s="32">
        <v>2947</v>
      </c>
      <c r="G12" s="32">
        <v>3004</v>
      </c>
      <c r="H12" s="48">
        <v>2850</v>
      </c>
      <c r="I12" s="32">
        <v>2856</v>
      </c>
      <c r="J12" s="55"/>
      <c r="M12" s="32">
        <v>92018</v>
      </c>
      <c r="N12" s="32">
        <v>89227</v>
      </c>
      <c r="O12" s="32">
        <v>88735</v>
      </c>
      <c r="P12" s="32">
        <v>89208</v>
      </c>
      <c r="Q12" s="32">
        <v>90979</v>
      </c>
      <c r="R12" s="48">
        <v>92056</v>
      </c>
      <c r="S12" s="46">
        <v>92627</v>
      </c>
      <c r="V12" s="32">
        <v>261668168</v>
      </c>
      <c r="W12" s="32">
        <v>253599892</v>
      </c>
      <c r="X12" s="32">
        <v>251682407</v>
      </c>
      <c r="Y12" s="32">
        <v>262836287</v>
      </c>
      <c r="Z12" s="32">
        <v>275330205</v>
      </c>
      <c r="AA12" s="50">
        <v>284999565</v>
      </c>
      <c r="AB12" s="32">
        <v>322566513</v>
      </c>
    </row>
    <row r="13" spans="2:28" ht="13.5">
      <c r="B13" s="42" t="s">
        <v>118</v>
      </c>
      <c r="C13" s="43" t="s">
        <v>102</v>
      </c>
      <c r="D13" s="43" t="s">
        <v>102</v>
      </c>
      <c r="E13" s="43" t="s">
        <v>102</v>
      </c>
      <c r="F13" s="43" t="s">
        <v>102</v>
      </c>
      <c r="G13" s="43" t="s">
        <v>102</v>
      </c>
      <c r="H13" s="43" t="s">
        <v>102</v>
      </c>
      <c r="I13" s="32">
        <v>576</v>
      </c>
      <c r="J13" s="55"/>
      <c r="M13" s="43" t="s">
        <v>102</v>
      </c>
      <c r="N13" s="43" t="s">
        <v>102</v>
      </c>
      <c r="O13" s="43" t="s">
        <v>102</v>
      </c>
      <c r="P13" s="43" t="s">
        <v>102</v>
      </c>
      <c r="Q13" s="43" t="s">
        <v>102</v>
      </c>
      <c r="R13" s="43" t="s">
        <v>102</v>
      </c>
      <c r="S13" s="46">
        <v>19257</v>
      </c>
      <c r="V13" s="43" t="s">
        <v>102</v>
      </c>
      <c r="W13" s="43" t="s">
        <v>102</v>
      </c>
      <c r="X13" s="43" t="s">
        <v>102</v>
      </c>
      <c r="Y13" s="43" t="s">
        <v>102</v>
      </c>
      <c r="Z13" s="43" t="s">
        <v>102</v>
      </c>
      <c r="AA13" s="43" t="s">
        <v>102</v>
      </c>
      <c r="AB13" s="32">
        <v>88946521</v>
      </c>
    </row>
    <row r="14" spans="2:28" ht="13.5">
      <c r="B14" s="42" t="s">
        <v>119</v>
      </c>
      <c r="C14" s="43" t="s">
        <v>102</v>
      </c>
      <c r="D14" s="43" t="s">
        <v>102</v>
      </c>
      <c r="E14" s="43" t="s">
        <v>102</v>
      </c>
      <c r="F14" s="43" t="s">
        <v>102</v>
      </c>
      <c r="G14" s="43" t="s">
        <v>102</v>
      </c>
      <c r="H14" s="43" t="s">
        <v>102</v>
      </c>
      <c r="I14" s="32">
        <v>593</v>
      </c>
      <c r="J14" s="55"/>
      <c r="M14" s="43" t="s">
        <v>102</v>
      </c>
      <c r="N14" s="43" t="s">
        <v>102</v>
      </c>
      <c r="O14" s="43" t="s">
        <v>102</v>
      </c>
      <c r="P14" s="43" t="s">
        <v>102</v>
      </c>
      <c r="Q14" s="43" t="s">
        <v>102</v>
      </c>
      <c r="R14" s="43" t="s">
        <v>102</v>
      </c>
      <c r="S14" s="46">
        <v>14399</v>
      </c>
      <c r="V14" s="43" t="s">
        <v>102</v>
      </c>
      <c r="W14" s="43" t="s">
        <v>102</v>
      </c>
      <c r="X14" s="43" t="s">
        <v>102</v>
      </c>
      <c r="Y14" s="43" t="s">
        <v>102</v>
      </c>
      <c r="Z14" s="43" t="s">
        <v>102</v>
      </c>
      <c r="AA14" s="43" t="s">
        <v>102</v>
      </c>
      <c r="AB14" s="32">
        <v>33592635</v>
      </c>
    </row>
    <row r="15" spans="2:28" ht="13.5">
      <c r="B15" s="42" t="s">
        <v>120</v>
      </c>
      <c r="C15" s="43" t="s">
        <v>102</v>
      </c>
      <c r="D15" s="43" t="s">
        <v>102</v>
      </c>
      <c r="E15" s="43" t="s">
        <v>102</v>
      </c>
      <c r="F15" s="43" t="s">
        <v>102</v>
      </c>
      <c r="G15" s="43" t="s">
        <v>102</v>
      </c>
      <c r="H15" s="43" t="s">
        <v>102</v>
      </c>
      <c r="I15" s="32">
        <v>337</v>
      </c>
      <c r="J15" s="55"/>
      <c r="M15" s="43" t="s">
        <v>102</v>
      </c>
      <c r="N15" s="43" t="s">
        <v>102</v>
      </c>
      <c r="O15" s="43" t="s">
        <v>102</v>
      </c>
      <c r="P15" s="43" t="s">
        <v>102</v>
      </c>
      <c r="Q15" s="43" t="s">
        <v>102</v>
      </c>
      <c r="R15" s="43" t="s">
        <v>102</v>
      </c>
      <c r="S15" s="46">
        <v>10036</v>
      </c>
      <c r="V15" s="43" t="s">
        <v>102</v>
      </c>
      <c r="W15" s="43" t="s">
        <v>102</v>
      </c>
      <c r="X15" s="43" t="s">
        <v>102</v>
      </c>
      <c r="Y15" s="43" t="s">
        <v>102</v>
      </c>
      <c r="Z15" s="43" t="s">
        <v>102</v>
      </c>
      <c r="AA15" s="43" t="s">
        <v>102</v>
      </c>
      <c r="AB15" s="32">
        <v>21312464</v>
      </c>
    </row>
    <row r="16" spans="2:28" ht="13.5">
      <c r="B16" s="42" t="s">
        <v>121</v>
      </c>
      <c r="C16" s="43" t="s">
        <v>102</v>
      </c>
      <c r="D16" s="43" t="s">
        <v>102</v>
      </c>
      <c r="E16" s="43" t="s">
        <v>102</v>
      </c>
      <c r="F16" s="43" t="s">
        <v>102</v>
      </c>
      <c r="G16" s="43" t="s">
        <v>102</v>
      </c>
      <c r="H16" s="43" t="s">
        <v>102</v>
      </c>
      <c r="I16" s="32">
        <v>479</v>
      </c>
      <c r="J16" s="55"/>
      <c r="M16" s="43" t="s">
        <v>102</v>
      </c>
      <c r="N16" s="43" t="s">
        <v>102</v>
      </c>
      <c r="O16" s="43" t="s">
        <v>102</v>
      </c>
      <c r="P16" s="43" t="s">
        <v>102</v>
      </c>
      <c r="Q16" s="43" t="s">
        <v>102</v>
      </c>
      <c r="R16" s="43" t="s">
        <v>102</v>
      </c>
      <c r="S16" s="46">
        <v>18679</v>
      </c>
      <c r="V16" s="43" t="s">
        <v>102</v>
      </c>
      <c r="W16" s="43" t="s">
        <v>102</v>
      </c>
      <c r="X16" s="43" t="s">
        <v>102</v>
      </c>
      <c r="Y16" s="43" t="s">
        <v>102</v>
      </c>
      <c r="Z16" s="43" t="s">
        <v>102</v>
      </c>
      <c r="AA16" s="43" t="s">
        <v>102</v>
      </c>
      <c r="AB16" s="32">
        <v>92275681</v>
      </c>
    </row>
    <row r="17" spans="2:28" ht="13.5">
      <c r="B17" s="42" t="s">
        <v>122</v>
      </c>
      <c r="C17" s="43" t="s">
        <v>102</v>
      </c>
      <c r="D17" s="43" t="s">
        <v>102</v>
      </c>
      <c r="E17" s="43" t="s">
        <v>102</v>
      </c>
      <c r="F17" s="43" t="s">
        <v>102</v>
      </c>
      <c r="G17" s="43" t="s">
        <v>102</v>
      </c>
      <c r="H17" s="43" t="s">
        <v>102</v>
      </c>
      <c r="I17" s="32">
        <v>328</v>
      </c>
      <c r="J17" s="55"/>
      <c r="M17" s="43" t="s">
        <v>102</v>
      </c>
      <c r="N17" s="43" t="s">
        <v>102</v>
      </c>
      <c r="O17" s="43" t="s">
        <v>102</v>
      </c>
      <c r="P17" s="43" t="s">
        <v>102</v>
      </c>
      <c r="Q17" s="43" t="s">
        <v>102</v>
      </c>
      <c r="R17" s="43" t="s">
        <v>102</v>
      </c>
      <c r="S17" s="46">
        <v>13179</v>
      </c>
      <c r="V17" s="43" t="s">
        <v>102</v>
      </c>
      <c r="W17" s="43" t="s">
        <v>102</v>
      </c>
      <c r="X17" s="43" t="s">
        <v>102</v>
      </c>
      <c r="Y17" s="43" t="s">
        <v>102</v>
      </c>
      <c r="Z17" s="43" t="s">
        <v>102</v>
      </c>
      <c r="AA17" s="43" t="s">
        <v>102</v>
      </c>
      <c r="AB17" s="32">
        <v>40365731</v>
      </c>
    </row>
    <row r="18" spans="2:28" ht="13.5">
      <c r="B18" s="42" t="s">
        <v>123</v>
      </c>
      <c r="C18" s="43" t="s">
        <v>102</v>
      </c>
      <c r="D18" s="43" t="s">
        <v>102</v>
      </c>
      <c r="E18" s="43" t="s">
        <v>102</v>
      </c>
      <c r="F18" s="43" t="s">
        <v>102</v>
      </c>
      <c r="G18" s="43" t="s">
        <v>102</v>
      </c>
      <c r="H18" s="43" t="s">
        <v>102</v>
      </c>
      <c r="I18" s="32">
        <v>406</v>
      </c>
      <c r="J18" s="55"/>
      <c r="M18" s="43" t="s">
        <v>102</v>
      </c>
      <c r="N18" s="43" t="s">
        <v>102</v>
      </c>
      <c r="O18" s="43" t="s">
        <v>102</v>
      </c>
      <c r="P18" s="43" t="s">
        <v>102</v>
      </c>
      <c r="Q18" s="43" t="s">
        <v>102</v>
      </c>
      <c r="R18" s="43" t="s">
        <v>102</v>
      </c>
      <c r="S18" s="46">
        <v>13346</v>
      </c>
      <c r="V18" s="43" t="s">
        <v>102</v>
      </c>
      <c r="W18" s="43" t="s">
        <v>102</v>
      </c>
      <c r="X18" s="43" t="s">
        <v>102</v>
      </c>
      <c r="Y18" s="43" t="s">
        <v>102</v>
      </c>
      <c r="Z18" s="43" t="s">
        <v>102</v>
      </c>
      <c r="AA18" s="43" t="s">
        <v>102</v>
      </c>
      <c r="AB18" s="32">
        <v>36522204</v>
      </c>
    </row>
    <row r="19" spans="2:28" ht="13.5">
      <c r="B19" s="42" t="s">
        <v>124</v>
      </c>
      <c r="C19" s="43" t="s">
        <v>102</v>
      </c>
      <c r="D19" s="43" t="s">
        <v>102</v>
      </c>
      <c r="E19" s="43" t="s">
        <v>102</v>
      </c>
      <c r="F19" s="43" t="s">
        <v>102</v>
      </c>
      <c r="G19" s="43" t="s">
        <v>102</v>
      </c>
      <c r="H19" s="43" t="s">
        <v>102</v>
      </c>
      <c r="I19" s="32">
        <v>137</v>
      </c>
      <c r="J19" s="55"/>
      <c r="M19" s="43" t="s">
        <v>102</v>
      </c>
      <c r="N19" s="43" t="s">
        <v>102</v>
      </c>
      <c r="O19" s="43" t="s">
        <v>102</v>
      </c>
      <c r="P19" s="43" t="s">
        <v>102</v>
      </c>
      <c r="Q19" s="43" t="s">
        <v>102</v>
      </c>
      <c r="R19" s="43" t="s">
        <v>102</v>
      </c>
      <c r="S19" s="46">
        <v>3731</v>
      </c>
      <c r="V19" s="43" t="s">
        <v>102</v>
      </c>
      <c r="W19" s="43" t="s">
        <v>102</v>
      </c>
      <c r="X19" s="43" t="s">
        <v>102</v>
      </c>
      <c r="Y19" s="43" t="s">
        <v>102</v>
      </c>
      <c r="Z19" s="43" t="s">
        <v>102</v>
      </c>
      <c r="AA19" s="43" t="s">
        <v>102</v>
      </c>
      <c r="AB19" s="32">
        <v>9551277</v>
      </c>
    </row>
    <row r="20" spans="2:28" ht="13.5">
      <c r="B20" s="40" t="s">
        <v>5</v>
      </c>
      <c r="C20" s="32">
        <v>873</v>
      </c>
      <c r="D20" s="32">
        <v>811</v>
      </c>
      <c r="E20" s="32">
        <v>818</v>
      </c>
      <c r="F20" s="32">
        <v>764</v>
      </c>
      <c r="G20" s="32">
        <v>782</v>
      </c>
      <c r="H20" s="48">
        <v>755</v>
      </c>
      <c r="I20" s="32">
        <v>760</v>
      </c>
      <c r="J20" s="56"/>
      <c r="M20" s="32">
        <v>22714</v>
      </c>
      <c r="N20" s="32">
        <v>21354</v>
      </c>
      <c r="O20" s="32">
        <v>21374</v>
      </c>
      <c r="P20" s="32">
        <v>20840</v>
      </c>
      <c r="Q20" s="32">
        <v>20694</v>
      </c>
      <c r="R20" s="48">
        <v>20818</v>
      </c>
      <c r="S20" s="46">
        <v>20970</v>
      </c>
      <c r="V20" s="32">
        <v>74584082</v>
      </c>
      <c r="W20" s="32">
        <v>58195554</v>
      </c>
      <c r="X20" s="32">
        <v>58005369</v>
      </c>
      <c r="Y20" s="32">
        <v>57296910</v>
      </c>
      <c r="Z20" s="32">
        <v>59851327</v>
      </c>
      <c r="AA20" s="50">
        <v>63463797</v>
      </c>
      <c r="AB20" s="32">
        <v>66389300</v>
      </c>
    </row>
    <row r="21" spans="2:28" ht="13.5">
      <c r="B21" s="40" t="s">
        <v>6</v>
      </c>
      <c r="C21" s="32">
        <v>50</v>
      </c>
      <c r="D21" s="32">
        <v>47</v>
      </c>
      <c r="E21" s="32">
        <v>48</v>
      </c>
      <c r="F21" s="32">
        <v>42</v>
      </c>
      <c r="G21" s="32">
        <v>48</v>
      </c>
      <c r="H21" s="48">
        <v>47</v>
      </c>
      <c r="I21" s="32">
        <v>45</v>
      </c>
      <c r="J21" s="56"/>
      <c r="M21" s="32">
        <v>431</v>
      </c>
      <c r="N21" s="32">
        <v>400</v>
      </c>
      <c r="O21" s="32">
        <v>380</v>
      </c>
      <c r="P21" s="32">
        <v>343</v>
      </c>
      <c r="Q21" s="32">
        <v>365</v>
      </c>
      <c r="R21" s="48">
        <v>380</v>
      </c>
      <c r="S21" s="46">
        <v>374</v>
      </c>
      <c r="V21" s="32">
        <v>519473</v>
      </c>
      <c r="W21" s="32">
        <v>457896</v>
      </c>
      <c r="X21" s="32">
        <v>400382</v>
      </c>
      <c r="Y21" s="32">
        <v>411890</v>
      </c>
      <c r="Z21" s="32">
        <v>426573</v>
      </c>
      <c r="AA21" s="50">
        <v>410607</v>
      </c>
      <c r="AB21" s="32">
        <v>413247</v>
      </c>
    </row>
    <row r="22" spans="2:28" ht="13.5">
      <c r="B22" s="40" t="s">
        <v>7</v>
      </c>
      <c r="C22" s="32">
        <v>261</v>
      </c>
      <c r="D22" s="32">
        <v>251</v>
      </c>
      <c r="E22" s="32">
        <v>263</v>
      </c>
      <c r="F22" s="32">
        <v>246</v>
      </c>
      <c r="G22" s="32">
        <v>258</v>
      </c>
      <c r="H22" s="48">
        <v>236</v>
      </c>
      <c r="I22" s="32">
        <v>235</v>
      </c>
      <c r="J22" s="56"/>
      <c r="M22" s="32">
        <v>8584</v>
      </c>
      <c r="N22" s="32">
        <v>8790</v>
      </c>
      <c r="O22" s="32">
        <v>8405</v>
      </c>
      <c r="P22" s="32">
        <v>8209</v>
      </c>
      <c r="Q22" s="32">
        <v>8425</v>
      </c>
      <c r="R22" s="48">
        <v>7984</v>
      </c>
      <c r="S22" s="46">
        <v>8380</v>
      </c>
      <c r="V22" s="32">
        <v>23939721</v>
      </c>
      <c r="W22" s="32">
        <v>28081525</v>
      </c>
      <c r="X22" s="32">
        <v>27606103</v>
      </c>
      <c r="Y22" s="32">
        <v>28356691</v>
      </c>
      <c r="Z22" s="32">
        <v>29773732</v>
      </c>
      <c r="AA22" s="50">
        <v>24001262</v>
      </c>
      <c r="AB22" s="32">
        <v>23556991</v>
      </c>
    </row>
    <row r="23" spans="2:28" ht="13.5">
      <c r="B23" s="40" t="s">
        <v>8</v>
      </c>
      <c r="C23" s="32">
        <v>384</v>
      </c>
      <c r="D23" s="32">
        <v>363</v>
      </c>
      <c r="E23" s="32">
        <v>380</v>
      </c>
      <c r="F23" s="32">
        <v>357</v>
      </c>
      <c r="G23" s="32">
        <v>368</v>
      </c>
      <c r="H23" s="48">
        <v>345</v>
      </c>
      <c r="I23" s="32">
        <v>355</v>
      </c>
      <c r="J23" s="56"/>
      <c r="M23" s="32">
        <v>16457</v>
      </c>
      <c r="N23" s="32">
        <v>16354</v>
      </c>
      <c r="O23" s="32">
        <v>16548</v>
      </c>
      <c r="P23" s="32">
        <v>16942</v>
      </c>
      <c r="Q23" s="32">
        <v>17454</v>
      </c>
      <c r="R23" s="48">
        <v>17747</v>
      </c>
      <c r="S23" s="46">
        <v>18745</v>
      </c>
      <c r="V23" s="32">
        <v>54545265</v>
      </c>
      <c r="W23" s="32">
        <v>55843865</v>
      </c>
      <c r="X23" s="32">
        <v>61442082</v>
      </c>
      <c r="Y23" s="32">
        <v>66773252</v>
      </c>
      <c r="Z23" s="32">
        <v>71029724</v>
      </c>
      <c r="AA23" s="50">
        <v>70580796</v>
      </c>
      <c r="AB23" s="32">
        <v>79337622</v>
      </c>
    </row>
    <row r="24" spans="2:28" ht="13.5">
      <c r="B24" s="40" t="s">
        <v>9</v>
      </c>
      <c r="C24" s="32">
        <v>105</v>
      </c>
      <c r="D24" s="32">
        <v>93</v>
      </c>
      <c r="E24" s="32">
        <v>99</v>
      </c>
      <c r="F24" s="32">
        <v>81</v>
      </c>
      <c r="G24" s="32">
        <v>90</v>
      </c>
      <c r="H24" s="48">
        <v>79</v>
      </c>
      <c r="I24" s="32">
        <v>75</v>
      </c>
      <c r="J24" s="55"/>
      <c r="M24" s="32">
        <v>1445</v>
      </c>
      <c r="N24" s="32">
        <v>1181</v>
      </c>
      <c r="O24" s="32">
        <v>1223</v>
      </c>
      <c r="P24" s="32">
        <v>1083</v>
      </c>
      <c r="Q24" s="32">
        <v>1115</v>
      </c>
      <c r="R24" s="48">
        <v>1002</v>
      </c>
      <c r="S24" s="46">
        <v>1018</v>
      </c>
      <c r="V24" s="32">
        <v>1675784</v>
      </c>
      <c r="W24" s="32">
        <v>1373355</v>
      </c>
      <c r="X24" s="32">
        <v>1446633</v>
      </c>
      <c r="Y24" s="32">
        <v>1364563</v>
      </c>
      <c r="Z24" s="32">
        <v>1350195</v>
      </c>
      <c r="AA24" s="50">
        <v>1305805</v>
      </c>
      <c r="AB24" s="32">
        <v>1321354</v>
      </c>
    </row>
    <row r="25" spans="2:28" ht="13.5">
      <c r="B25" s="40" t="s">
        <v>10</v>
      </c>
      <c r="C25" s="32">
        <v>439</v>
      </c>
      <c r="D25" s="32">
        <v>411</v>
      </c>
      <c r="E25" s="32">
        <v>409</v>
      </c>
      <c r="F25" s="32">
        <v>384</v>
      </c>
      <c r="G25" s="32">
        <v>404</v>
      </c>
      <c r="H25" s="48">
        <v>380</v>
      </c>
      <c r="I25" s="32">
        <v>380</v>
      </c>
      <c r="J25" s="56"/>
      <c r="M25" s="32">
        <v>12020</v>
      </c>
      <c r="N25" s="32">
        <v>11672</v>
      </c>
      <c r="O25" s="32">
        <v>11249</v>
      </c>
      <c r="P25" s="32">
        <v>10701</v>
      </c>
      <c r="Q25" s="32">
        <v>11478</v>
      </c>
      <c r="R25" s="48">
        <v>12259</v>
      </c>
      <c r="S25" s="46">
        <v>12570</v>
      </c>
      <c r="V25" s="32">
        <v>40803308</v>
      </c>
      <c r="W25" s="32">
        <v>36345986</v>
      </c>
      <c r="X25" s="32">
        <v>36754088</v>
      </c>
      <c r="Y25" s="32">
        <v>37089116</v>
      </c>
      <c r="Z25" s="32">
        <v>33679389</v>
      </c>
      <c r="AA25" s="50">
        <v>34323128</v>
      </c>
      <c r="AB25" s="32">
        <v>36030468</v>
      </c>
    </row>
    <row r="26" spans="2:28" ht="13.5">
      <c r="B26" s="40" t="s">
        <v>11</v>
      </c>
      <c r="C26" s="32">
        <v>1136</v>
      </c>
      <c r="D26" s="32">
        <v>1073</v>
      </c>
      <c r="E26" s="32">
        <v>1099</v>
      </c>
      <c r="F26" s="32">
        <v>1024</v>
      </c>
      <c r="G26" s="32">
        <v>1045</v>
      </c>
      <c r="H26" s="48">
        <v>1003</v>
      </c>
      <c r="I26" s="32">
        <v>1005</v>
      </c>
      <c r="J26" s="56"/>
      <c r="M26" s="32">
        <v>40337</v>
      </c>
      <c r="N26" s="32">
        <v>38149</v>
      </c>
      <c r="O26" s="32">
        <v>38022</v>
      </c>
      <c r="P26" s="32">
        <v>35961</v>
      </c>
      <c r="Q26" s="32">
        <v>35606</v>
      </c>
      <c r="R26" s="48">
        <v>36110</v>
      </c>
      <c r="S26" s="46">
        <v>36533</v>
      </c>
      <c r="V26" s="32">
        <v>133773907</v>
      </c>
      <c r="W26" s="32">
        <v>127303666</v>
      </c>
      <c r="X26" s="32">
        <v>125726607</v>
      </c>
      <c r="Y26" s="32">
        <v>131522036</v>
      </c>
      <c r="Z26" s="32">
        <v>130197279</v>
      </c>
      <c r="AA26" s="50">
        <v>137681966</v>
      </c>
      <c r="AB26" s="32">
        <v>144877976</v>
      </c>
    </row>
    <row r="27" spans="2:28" ht="13.5">
      <c r="B27" s="40" t="s">
        <v>12</v>
      </c>
      <c r="C27" s="32">
        <v>788</v>
      </c>
      <c r="D27" s="32">
        <v>758</v>
      </c>
      <c r="E27" s="32">
        <v>768</v>
      </c>
      <c r="F27" s="32">
        <v>720</v>
      </c>
      <c r="G27" s="32">
        <v>751</v>
      </c>
      <c r="H27" s="48">
        <v>737</v>
      </c>
      <c r="I27" s="32">
        <v>737</v>
      </c>
      <c r="J27" s="56"/>
      <c r="M27" s="32">
        <v>37436</v>
      </c>
      <c r="N27" s="32">
        <v>35583</v>
      </c>
      <c r="O27" s="32">
        <v>35489</v>
      </c>
      <c r="P27" s="32">
        <v>37260</v>
      </c>
      <c r="Q27" s="32">
        <v>39395</v>
      </c>
      <c r="R27" s="48">
        <v>39865</v>
      </c>
      <c r="S27" s="46">
        <v>40248</v>
      </c>
      <c r="V27" s="32">
        <v>178235080</v>
      </c>
      <c r="W27" s="32">
        <v>215500028</v>
      </c>
      <c r="X27" s="32">
        <v>173754400</v>
      </c>
      <c r="Y27" s="32">
        <v>186050608</v>
      </c>
      <c r="Z27" s="32">
        <v>206790025</v>
      </c>
      <c r="AA27" s="50">
        <v>247921480</v>
      </c>
      <c r="AB27" s="32">
        <v>246815546</v>
      </c>
    </row>
    <row r="28" spans="2:28" ht="13.5">
      <c r="B28" s="40" t="s">
        <v>13</v>
      </c>
      <c r="C28" s="32">
        <v>616</v>
      </c>
      <c r="D28" s="32">
        <v>576</v>
      </c>
      <c r="E28" s="32">
        <v>587</v>
      </c>
      <c r="F28" s="32">
        <v>547</v>
      </c>
      <c r="G28" s="32">
        <v>555</v>
      </c>
      <c r="H28" s="48">
        <v>534</v>
      </c>
      <c r="I28" s="32">
        <v>540</v>
      </c>
      <c r="J28" s="56"/>
      <c r="M28" s="32">
        <v>12258</v>
      </c>
      <c r="N28" s="32">
        <v>11932</v>
      </c>
      <c r="O28" s="32">
        <v>11678</v>
      </c>
      <c r="P28" s="32">
        <v>11438</v>
      </c>
      <c r="Q28" s="32">
        <v>11215</v>
      </c>
      <c r="R28" s="48">
        <v>11175</v>
      </c>
      <c r="S28" s="46">
        <v>11723</v>
      </c>
      <c r="V28" s="32">
        <v>38589911</v>
      </c>
      <c r="W28" s="32">
        <v>41139140</v>
      </c>
      <c r="X28" s="32">
        <v>38225612</v>
      </c>
      <c r="Y28" s="32">
        <v>40144067</v>
      </c>
      <c r="Z28" s="32">
        <v>32770472</v>
      </c>
      <c r="AA28" s="50">
        <v>29737176</v>
      </c>
      <c r="AB28" s="32">
        <v>32926103</v>
      </c>
    </row>
    <row r="29" spans="2:28" ht="13.5">
      <c r="B29" s="40" t="s">
        <v>14</v>
      </c>
      <c r="C29" s="32">
        <v>506</v>
      </c>
      <c r="D29" s="32">
        <v>491</v>
      </c>
      <c r="E29" s="32">
        <v>487</v>
      </c>
      <c r="F29" s="32">
        <v>461</v>
      </c>
      <c r="G29" s="32">
        <v>468</v>
      </c>
      <c r="H29" s="48">
        <v>441</v>
      </c>
      <c r="I29" s="32">
        <v>433</v>
      </c>
      <c r="J29" s="55"/>
      <c r="M29" s="32">
        <v>19971</v>
      </c>
      <c r="N29" s="32">
        <v>19948</v>
      </c>
      <c r="O29" s="32">
        <v>19607</v>
      </c>
      <c r="P29" s="32">
        <v>20114</v>
      </c>
      <c r="Q29" s="32">
        <v>20761</v>
      </c>
      <c r="R29" s="48">
        <v>21169</v>
      </c>
      <c r="S29" s="46">
        <v>22984</v>
      </c>
      <c r="V29" s="32">
        <v>119905740</v>
      </c>
      <c r="W29" s="32">
        <v>120504606</v>
      </c>
      <c r="X29" s="32">
        <v>127569548</v>
      </c>
      <c r="Y29" s="32">
        <v>134801973</v>
      </c>
      <c r="Z29" s="32">
        <v>144691486</v>
      </c>
      <c r="AA29" s="50">
        <v>145021883</v>
      </c>
      <c r="AB29" s="32">
        <v>152572099</v>
      </c>
    </row>
    <row r="30" spans="2:28" ht="13.5">
      <c r="B30" s="40" t="s">
        <v>15</v>
      </c>
      <c r="C30" s="32">
        <v>453</v>
      </c>
      <c r="D30" s="32">
        <v>426</v>
      </c>
      <c r="E30" s="32">
        <v>417</v>
      </c>
      <c r="F30" s="32">
        <v>391</v>
      </c>
      <c r="G30" s="32">
        <v>408</v>
      </c>
      <c r="H30" s="48">
        <v>379</v>
      </c>
      <c r="I30" s="32">
        <v>366</v>
      </c>
      <c r="J30" s="56"/>
      <c r="M30" s="32">
        <v>13051</v>
      </c>
      <c r="N30" s="32">
        <v>12322</v>
      </c>
      <c r="O30" s="32">
        <v>11706</v>
      </c>
      <c r="P30" s="32">
        <v>11520</v>
      </c>
      <c r="Q30" s="32">
        <v>11545</v>
      </c>
      <c r="R30" s="48">
        <v>11560</v>
      </c>
      <c r="S30" s="46">
        <v>11773</v>
      </c>
      <c r="V30" s="32">
        <v>41249769</v>
      </c>
      <c r="W30" s="32">
        <v>38894128</v>
      </c>
      <c r="X30" s="32">
        <v>37526249</v>
      </c>
      <c r="Y30" s="32">
        <v>38011283</v>
      </c>
      <c r="Z30" s="32">
        <v>35632901</v>
      </c>
      <c r="AA30" s="50">
        <v>35883795</v>
      </c>
      <c r="AB30" s="32">
        <v>37105249</v>
      </c>
    </row>
    <row r="31" spans="2:28" ht="13.5">
      <c r="B31" s="40" t="s">
        <v>16</v>
      </c>
      <c r="C31" s="32">
        <v>214</v>
      </c>
      <c r="D31" s="32">
        <v>198</v>
      </c>
      <c r="E31" s="32">
        <v>195</v>
      </c>
      <c r="F31" s="32">
        <v>183</v>
      </c>
      <c r="G31" s="32">
        <v>187</v>
      </c>
      <c r="H31" s="48">
        <v>184</v>
      </c>
      <c r="I31" s="32">
        <v>189</v>
      </c>
      <c r="J31" s="56"/>
      <c r="M31" s="32">
        <v>9116</v>
      </c>
      <c r="N31" s="32">
        <v>7884</v>
      </c>
      <c r="O31" s="32">
        <v>7913</v>
      </c>
      <c r="P31" s="32">
        <v>8264</v>
      </c>
      <c r="Q31" s="32">
        <v>8705</v>
      </c>
      <c r="R31" s="48">
        <v>9612</v>
      </c>
      <c r="S31" s="46">
        <v>9589</v>
      </c>
      <c r="V31" s="32">
        <v>40816814</v>
      </c>
      <c r="W31" s="32">
        <v>38474172</v>
      </c>
      <c r="X31" s="32">
        <v>39609996</v>
      </c>
      <c r="Y31" s="32">
        <v>46644319</v>
      </c>
      <c r="Z31" s="32">
        <v>52579548</v>
      </c>
      <c r="AA31" s="50">
        <v>48354002</v>
      </c>
      <c r="AB31" s="32">
        <v>48430465</v>
      </c>
    </row>
    <row r="32" spans="2:28" ht="13.5">
      <c r="B32" s="40" t="s">
        <v>17</v>
      </c>
      <c r="C32" s="32">
        <v>317</v>
      </c>
      <c r="D32" s="32">
        <v>302</v>
      </c>
      <c r="E32" s="32">
        <v>308</v>
      </c>
      <c r="F32" s="32">
        <v>283</v>
      </c>
      <c r="G32" s="32">
        <v>288</v>
      </c>
      <c r="H32" s="48">
        <v>272</v>
      </c>
      <c r="I32" s="32">
        <v>273</v>
      </c>
      <c r="J32" s="56"/>
      <c r="M32" s="32">
        <v>13333</v>
      </c>
      <c r="N32" s="32">
        <v>12453</v>
      </c>
      <c r="O32" s="32">
        <v>12959</v>
      </c>
      <c r="P32" s="32">
        <v>12956</v>
      </c>
      <c r="Q32" s="32">
        <v>13447</v>
      </c>
      <c r="R32" s="48">
        <v>13505</v>
      </c>
      <c r="S32" s="46">
        <v>13937</v>
      </c>
      <c r="V32" s="32">
        <v>45352359</v>
      </c>
      <c r="W32" s="32">
        <v>43419342</v>
      </c>
      <c r="X32" s="32">
        <v>44207962</v>
      </c>
      <c r="Y32" s="32">
        <v>49389330</v>
      </c>
      <c r="Z32" s="32">
        <v>48777969</v>
      </c>
      <c r="AA32" s="50">
        <v>52413702</v>
      </c>
      <c r="AB32" s="32">
        <v>54414387</v>
      </c>
    </row>
    <row r="33" spans="2:28" ht="13.5">
      <c r="B33" s="40" t="s">
        <v>18</v>
      </c>
      <c r="C33" s="32">
        <v>29</v>
      </c>
      <c r="D33" s="32">
        <v>24</v>
      </c>
      <c r="E33" s="32">
        <v>26</v>
      </c>
      <c r="F33" s="32">
        <v>23</v>
      </c>
      <c r="G33" s="32">
        <v>27</v>
      </c>
      <c r="H33" s="48">
        <v>23</v>
      </c>
      <c r="I33" s="32">
        <v>19</v>
      </c>
      <c r="J33" s="56"/>
      <c r="M33" s="32">
        <v>390</v>
      </c>
      <c r="N33" s="32">
        <v>337</v>
      </c>
      <c r="O33" s="32">
        <v>317</v>
      </c>
      <c r="P33" s="32">
        <v>280</v>
      </c>
      <c r="Q33" s="32">
        <v>301</v>
      </c>
      <c r="R33" s="48">
        <v>316</v>
      </c>
      <c r="S33" s="46">
        <v>304</v>
      </c>
      <c r="V33" s="32">
        <v>466897</v>
      </c>
      <c r="W33" s="32">
        <v>427936</v>
      </c>
      <c r="X33" s="32">
        <v>335756</v>
      </c>
      <c r="Y33" s="32">
        <v>437475</v>
      </c>
      <c r="Z33" s="32">
        <v>407585</v>
      </c>
      <c r="AA33" s="50">
        <v>349580</v>
      </c>
      <c r="AB33" s="32">
        <v>394669</v>
      </c>
    </row>
    <row r="34" spans="2:28" ht="13.5">
      <c r="B34" s="40" t="s">
        <v>19</v>
      </c>
      <c r="C34" s="32">
        <v>147</v>
      </c>
      <c r="D34" s="32">
        <v>136</v>
      </c>
      <c r="E34" s="32">
        <v>149</v>
      </c>
      <c r="F34" s="32">
        <v>147</v>
      </c>
      <c r="G34" s="32">
        <v>153</v>
      </c>
      <c r="H34" s="48">
        <v>138</v>
      </c>
      <c r="I34" s="32">
        <v>136</v>
      </c>
      <c r="J34" s="55"/>
      <c r="M34" s="32">
        <v>7507</v>
      </c>
      <c r="N34" s="32">
        <v>7628</v>
      </c>
      <c r="O34" s="32">
        <v>7583</v>
      </c>
      <c r="P34" s="32">
        <v>8251</v>
      </c>
      <c r="Q34" s="32">
        <v>8160</v>
      </c>
      <c r="R34" s="48">
        <v>8582</v>
      </c>
      <c r="S34" s="46">
        <v>9249</v>
      </c>
      <c r="V34" s="32">
        <v>40917196</v>
      </c>
      <c r="W34" s="32">
        <v>55349094</v>
      </c>
      <c r="X34" s="32">
        <v>58751043</v>
      </c>
      <c r="Y34" s="32">
        <v>56169010</v>
      </c>
      <c r="Z34" s="32">
        <v>58524644</v>
      </c>
      <c r="AA34" s="50">
        <v>66125262</v>
      </c>
      <c r="AB34" s="32">
        <v>66554952</v>
      </c>
    </row>
    <row r="35" spans="2:28" ht="13.5">
      <c r="B35" s="40" t="s">
        <v>20</v>
      </c>
      <c r="C35" s="32">
        <v>214</v>
      </c>
      <c r="D35" s="32">
        <v>195</v>
      </c>
      <c r="E35" s="32">
        <v>209</v>
      </c>
      <c r="F35" s="32">
        <v>193</v>
      </c>
      <c r="G35" s="32">
        <v>210</v>
      </c>
      <c r="H35" s="48">
        <v>205</v>
      </c>
      <c r="I35" s="32">
        <v>204</v>
      </c>
      <c r="J35" s="56"/>
      <c r="M35" s="32">
        <v>18257</v>
      </c>
      <c r="N35" s="32">
        <v>17363</v>
      </c>
      <c r="O35" s="32">
        <v>17461</v>
      </c>
      <c r="P35" s="32">
        <v>17663</v>
      </c>
      <c r="Q35" s="32">
        <v>19572</v>
      </c>
      <c r="R35" s="48">
        <v>20460</v>
      </c>
      <c r="S35" s="46">
        <v>21188</v>
      </c>
      <c r="V35" s="32">
        <v>120385091</v>
      </c>
      <c r="W35" s="32">
        <v>121142072</v>
      </c>
      <c r="X35" s="32">
        <v>124664371</v>
      </c>
      <c r="Y35" s="32">
        <v>129555224</v>
      </c>
      <c r="Z35" s="32">
        <v>133059527</v>
      </c>
      <c r="AA35" s="50">
        <v>146427766</v>
      </c>
      <c r="AB35" s="32">
        <v>166853779</v>
      </c>
    </row>
    <row r="36" spans="2:28" ht="13.5">
      <c r="B36" s="40" t="s">
        <v>93</v>
      </c>
      <c r="C36" s="32">
        <v>91</v>
      </c>
      <c r="D36" s="32">
        <v>94</v>
      </c>
      <c r="E36" s="32">
        <v>102</v>
      </c>
      <c r="F36" s="32">
        <v>86</v>
      </c>
      <c r="G36" s="32">
        <v>96</v>
      </c>
      <c r="H36" s="48">
        <v>93</v>
      </c>
      <c r="I36" s="32">
        <v>90</v>
      </c>
      <c r="J36" s="56"/>
      <c r="M36" s="32">
        <v>1446</v>
      </c>
      <c r="N36" s="32">
        <v>1432</v>
      </c>
      <c r="O36" s="32">
        <v>1480</v>
      </c>
      <c r="P36" s="32">
        <v>1405</v>
      </c>
      <c r="Q36" s="32">
        <v>1423</v>
      </c>
      <c r="R36" s="48">
        <v>1414</v>
      </c>
      <c r="S36" s="46">
        <v>1435</v>
      </c>
      <c r="V36" s="32">
        <v>2104438</v>
      </c>
      <c r="W36" s="32">
        <v>2162033</v>
      </c>
      <c r="X36" s="32">
        <v>2455734</v>
      </c>
      <c r="Y36" s="32">
        <v>2820892</v>
      </c>
      <c r="Z36" s="32">
        <v>2330051</v>
      </c>
      <c r="AA36" s="50">
        <v>2338250</v>
      </c>
      <c r="AB36" s="32">
        <v>2371798</v>
      </c>
    </row>
    <row r="37" spans="2:28" ht="13.5">
      <c r="B37" s="40" t="s">
        <v>94</v>
      </c>
      <c r="C37" s="32">
        <v>151</v>
      </c>
      <c r="D37" s="32">
        <v>147</v>
      </c>
      <c r="E37" s="32">
        <v>150</v>
      </c>
      <c r="F37" s="32">
        <v>137</v>
      </c>
      <c r="G37" s="32">
        <v>144</v>
      </c>
      <c r="H37" s="48">
        <v>131</v>
      </c>
      <c r="I37" s="32">
        <v>134</v>
      </c>
      <c r="J37" s="56"/>
      <c r="M37" s="32">
        <v>3396</v>
      </c>
      <c r="N37" s="32">
        <v>3456</v>
      </c>
      <c r="O37" s="32">
        <v>3470</v>
      </c>
      <c r="P37" s="32">
        <v>3400</v>
      </c>
      <c r="Q37" s="32">
        <v>3532</v>
      </c>
      <c r="R37" s="48">
        <v>3775</v>
      </c>
      <c r="S37" s="46">
        <v>4299</v>
      </c>
      <c r="V37" s="32">
        <v>8365060</v>
      </c>
      <c r="W37" s="32">
        <v>7950518</v>
      </c>
      <c r="X37" s="32">
        <v>8314855</v>
      </c>
      <c r="Y37" s="32">
        <v>9297642</v>
      </c>
      <c r="Z37" s="32">
        <v>9695137</v>
      </c>
      <c r="AA37" s="50">
        <v>10276736</v>
      </c>
      <c r="AB37" s="32">
        <v>11517326</v>
      </c>
    </row>
    <row r="38" spans="2:28" ht="13.5">
      <c r="B38" s="40" t="s">
        <v>104</v>
      </c>
      <c r="C38" s="32">
        <v>214</v>
      </c>
      <c r="D38" s="32">
        <v>204</v>
      </c>
      <c r="E38" s="32">
        <v>214</v>
      </c>
      <c r="F38" s="32">
        <v>202</v>
      </c>
      <c r="G38" s="32">
        <v>200</v>
      </c>
      <c r="H38" s="48">
        <v>198</v>
      </c>
      <c r="I38" s="32">
        <v>189</v>
      </c>
      <c r="J38" s="56"/>
      <c r="M38" s="32">
        <v>7852</v>
      </c>
      <c r="N38" s="32">
        <v>7634</v>
      </c>
      <c r="O38" s="32">
        <v>8037</v>
      </c>
      <c r="P38" s="32">
        <v>8120</v>
      </c>
      <c r="Q38" s="32">
        <v>8384</v>
      </c>
      <c r="R38" s="48">
        <v>8525</v>
      </c>
      <c r="S38" s="46">
        <v>8941</v>
      </c>
      <c r="V38" s="32">
        <v>22436734</v>
      </c>
      <c r="W38" s="32">
        <v>21126753</v>
      </c>
      <c r="X38" s="32">
        <v>22740192</v>
      </c>
      <c r="Y38" s="32">
        <v>23752860</v>
      </c>
      <c r="Z38" s="32">
        <v>25848769</v>
      </c>
      <c r="AA38" s="50">
        <v>26862020</v>
      </c>
      <c r="AB38" s="32">
        <v>29083196</v>
      </c>
    </row>
    <row r="39" spans="2:28" ht="13.5">
      <c r="B39" s="40" t="s">
        <v>105</v>
      </c>
      <c r="C39" s="32">
        <v>171</v>
      </c>
      <c r="D39" s="32">
        <v>162</v>
      </c>
      <c r="E39" s="32">
        <v>163</v>
      </c>
      <c r="F39" s="32">
        <v>152</v>
      </c>
      <c r="G39" s="32">
        <v>154</v>
      </c>
      <c r="H39" s="48">
        <v>138</v>
      </c>
      <c r="I39" s="32">
        <v>126</v>
      </c>
      <c r="J39" s="55"/>
      <c r="M39" s="32">
        <v>5233</v>
      </c>
      <c r="N39" s="32">
        <v>4710</v>
      </c>
      <c r="O39" s="32">
        <v>4786</v>
      </c>
      <c r="P39" s="32">
        <v>4773</v>
      </c>
      <c r="Q39" s="32">
        <v>4576</v>
      </c>
      <c r="R39" s="48">
        <v>4615</v>
      </c>
      <c r="S39" s="46">
        <v>3891</v>
      </c>
      <c r="V39" s="32">
        <v>13411205</v>
      </c>
      <c r="W39" s="32">
        <v>11843669</v>
      </c>
      <c r="X39" s="32">
        <v>12803693</v>
      </c>
      <c r="Y39" s="32">
        <v>14950588</v>
      </c>
      <c r="Z39" s="32">
        <v>16157610</v>
      </c>
      <c r="AA39" s="50">
        <v>15008141</v>
      </c>
      <c r="AB39" s="32">
        <v>15083479</v>
      </c>
    </row>
    <row r="40" spans="2:28" ht="13.5">
      <c r="B40" s="40" t="s">
        <v>109</v>
      </c>
      <c r="C40" s="32">
        <v>290</v>
      </c>
      <c r="D40" s="32">
        <v>285</v>
      </c>
      <c r="E40" s="32">
        <v>310</v>
      </c>
      <c r="F40" s="32">
        <v>283</v>
      </c>
      <c r="G40" s="32">
        <v>246</v>
      </c>
      <c r="H40" s="48">
        <v>237</v>
      </c>
      <c r="I40" s="32">
        <v>240</v>
      </c>
      <c r="J40" s="56"/>
      <c r="M40" s="32">
        <v>10016</v>
      </c>
      <c r="N40" s="32">
        <v>10120</v>
      </c>
      <c r="O40" s="32">
        <v>10204</v>
      </c>
      <c r="P40" s="32">
        <v>10444</v>
      </c>
      <c r="Q40" s="32">
        <v>10770</v>
      </c>
      <c r="R40" s="48">
        <v>10923</v>
      </c>
      <c r="S40" s="46">
        <v>12166</v>
      </c>
      <c r="V40" s="32">
        <v>48998523</v>
      </c>
      <c r="W40" s="32">
        <v>51570161</v>
      </c>
      <c r="X40" s="32">
        <v>52855564</v>
      </c>
      <c r="Y40" s="32">
        <v>54538568</v>
      </c>
      <c r="Z40" s="32">
        <v>57745336</v>
      </c>
      <c r="AA40" s="50">
        <v>62897087</v>
      </c>
      <c r="AB40" s="32">
        <v>67597939</v>
      </c>
    </row>
    <row r="41" spans="2:28" ht="13.5">
      <c r="B41" s="40" t="s">
        <v>21</v>
      </c>
      <c r="C41" s="32">
        <v>16</v>
      </c>
      <c r="D41" s="32">
        <v>15</v>
      </c>
      <c r="E41" s="32">
        <v>15</v>
      </c>
      <c r="F41" s="32">
        <v>12</v>
      </c>
      <c r="G41" s="32">
        <v>14</v>
      </c>
      <c r="H41" s="48">
        <v>10</v>
      </c>
      <c r="I41" s="32">
        <v>8</v>
      </c>
      <c r="J41" s="56"/>
      <c r="M41" s="32">
        <v>117</v>
      </c>
      <c r="N41" s="32">
        <v>101</v>
      </c>
      <c r="O41" s="32">
        <v>100</v>
      </c>
      <c r="P41" s="32">
        <v>81</v>
      </c>
      <c r="Q41" s="32">
        <v>92</v>
      </c>
      <c r="R41" s="48">
        <v>67</v>
      </c>
      <c r="S41" s="46">
        <v>66</v>
      </c>
      <c r="V41" s="32">
        <v>93946</v>
      </c>
      <c r="W41" s="32">
        <v>71066</v>
      </c>
      <c r="X41" s="32">
        <v>73683</v>
      </c>
      <c r="Y41" s="32">
        <v>73588</v>
      </c>
      <c r="Z41" s="32">
        <v>63482</v>
      </c>
      <c r="AA41" s="50">
        <v>54963</v>
      </c>
      <c r="AB41" s="32">
        <v>66457</v>
      </c>
    </row>
    <row r="42" spans="2:28" ht="13.5">
      <c r="B42" s="40" t="s">
        <v>22</v>
      </c>
      <c r="C42" s="32">
        <v>16</v>
      </c>
      <c r="D42" s="32">
        <v>15</v>
      </c>
      <c r="E42" s="32">
        <v>16</v>
      </c>
      <c r="F42" s="32">
        <v>14</v>
      </c>
      <c r="G42" s="32">
        <v>15</v>
      </c>
      <c r="H42" s="48">
        <v>12</v>
      </c>
      <c r="I42" s="32">
        <v>14</v>
      </c>
      <c r="J42" s="56"/>
      <c r="M42" s="32">
        <v>191</v>
      </c>
      <c r="N42" s="32">
        <v>183</v>
      </c>
      <c r="O42" s="32">
        <v>183</v>
      </c>
      <c r="P42" s="32">
        <v>179</v>
      </c>
      <c r="Q42" s="32">
        <v>189</v>
      </c>
      <c r="R42" s="48">
        <v>177</v>
      </c>
      <c r="S42" s="46">
        <v>185</v>
      </c>
      <c r="V42" s="32">
        <v>176192</v>
      </c>
      <c r="W42" s="32">
        <v>173683</v>
      </c>
      <c r="X42" s="32">
        <v>175439</v>
      </c>
      <c r="Y42" s="32">
        <v>187105</v>
      </c>
      <c r="Z42" s="32">
        <v>182052</v>
      </c>
      <c r="AA42" s="50">
        <v>173494</v>
      </c>
      <c r="AB42" s="32">
        <v>190649</v>
      </c>
    </row>
    <row r="43" spans="2:28" ht="13.5">
      <c r="B43" s="40" t="s">
        <v>23</v>
      </c>
      <c r="C43" s="32">
        <v>14</v>
      </c>
      <c r="D43" s="32">
        <v>12</v>
      </c>
      <c r="E43" s="32">
        <v>11</v>
      </c>
      <c r="F43" s="32">
        <v>11</v>
      </c>
      <c r="G43" s="32">
        <v>11</v>
      </c>
      <c r="H43" s="48">
        <v>10</v>
      </c>
      <c r="I43" s="32">
        <v>10</v>
      </c>
      <c r="J43" s="56"/>
      <c r="M43" s="32">
        <v>169</v>
      </c>
      <c r="N43" s="32">
        <v>140</v>
      </c>
      <c r="O43" s="32">
        <v>148</v>
      </c>
      <c r="P43" s="32">
        <v>161</v>
      </c>
      <c r="Q43" s="32">
        <v>153</v>
      </c>
      <c r="R43" s="48">
        <v>145</v>
      </c>
      <c r="S43" s="46">
        <v>150</v>
      </c>
      <c r="V43" s="32">
        <v>197267</v>
      </c>
      <c r="W43" s="32">
        <v>194055</v>
      </c>
      <c r="X43" s="32">
        <v>192912</v>
      </c>
      <c r="Y43" s="32">
        <v>246529</v>
      </c>
      <c r="Z43" s="32">
        <v>191118</v>
      </c>
      <c r="AA43" s="50">
        <v>174635</v>
      </c>
      <c r="AB43" s="32">
        <v>218506</v>
      </c>
    </row>
    <row r="44" spans="2:28" ht="13.5">
      <c r="B44" s="40" t="s">
        <v>24</v>
      </c>
      <c r="C44" s="32">
        <v>15</v>
      </c>
      <c r="D44" s="32">
        <v>14</v>
      </c>
      <c r="E44" s="32">
        <v>15</v>
      </c>
      <c r="F44" s="32">
        <v>14</v>
      </c>
      <c r="G44" s="32">
        <v>12</v>
      </c>
      <c r="H44" s="48">
        <v>13</v>
      </c>
      <c r="I44" s="32">
        <v>13</v>
      </c>
      <c r="J44" s="55"/>
      <c r="M44" s="32">
        <v>193</v>
      </c>
      <c r="N44" s="32">
        <v>156</v>
      </c>
      <c r="O44" s="32">
        <v>159</v>
      </c>
      <c r="P44" s="32">
        <v>154</v>
      </c>
      <c r="Q44" s="32">
        <v>145</v>
      </c>
      <c r="R44" s="48">
        <v>134</v>
      </c>
      <c r="S44" s="46">
        <v>144</v>
      </c>
      <c r="V44" s="32">
        <v>132154</v>
      </c>
      <c r="W44" s="32">
        <v>111756</v>
      </c>
      <c r="X44" s="32">
        <v>114387</v>
      </c>
      <c r="Y44" s="32">
        <v>112447</v>
      </c>
      <c r="Z44" s="32">
        <v>92110</v>
      </c>
      <c r="AA44" s="51">
        <v>99770</v>
      </c>
      <c r="AB44" s="32">
        <v>102551</v>
      </c>
    </row>
    <row r="45" spans="2:28" ht="13.5">
      <c r="B45" s="40" t="s">
        <v>25</v>
      </c>
      <c r="C45" s="32">
        <v>50</v>
      </c>
      <c r="D45" s="32">
        <v>48</v>
      </c>
      <c r="E45" s="32">
        <v>47</v>
      </c>
      <c r="F45" s="32">
        <v>44</v>
      </c>
      <c r="G45" s="32">
        <v>43</v>
      </c>
      <c r="H45" s="48">
        <v>40</v>
      </c>
      <c r="I45" s="32">
        <v>40</v>
      </c>
      <c r="J45" s="56"/>
      <c r="M45" s="32">
        <v>711</v>
      </c>
      <c r="N45" s="32">
        <v>653</v>
      </c>
      <c r="O45" s="32">
        <v>631</v>
      </c>
      <c r="P45" s="32">
        <v>613</v>
      </c>
      <c r="Q45" s="32">
        <v>585</v>
      </c>
      <c r="R45" s="48">
        <v>514</v>
      </c>
      <c r="S45" s="46">
        <v>594</v>
      </c>
      <c r="V45" s="32">
        <v>750010</v>
      </c>
      <c r="W45" s="32">
        <v>700441</v>
      </c>
      <c r="X45" s="32">
        <v>644820</v>
      </c>
      <c r="Y45" s="32">
        <v>652705</v>
      </c>
      <c r="Z45" s="32">
        <v>587631</v>
      </c>
      <c r="AA45" s="51">
        <v>525951</v>
      </c>
      <c r="AB45" s="32">
        <v>589257</v>
      </c>
    </row>
    <row r="46" spans="2:28" ht="13.5">
      <c r="B46" s="40" t="s">
        <v>26</v>
      </c>
      <c r="C46" s="32">
        <v>87</v>
      </c>
      <c r="D46" s="32">
        <v>79</v>
      </c>
      <c r="E46" s="32">
        <v>80</v>
      </c>
      <c r="F46" s="32">
        <v>76</v>
      </c>
      <c r="G46" s="32">
        <v>76</v>
      </c>
      <c r="H46" s="48">
        <v>82</v>
      </c>
      <c r="I46" s="32">
        <v>88</v>
      </c>
      <c r="J46" s="56"/>
      <c r="M46" s="32">
        <v>1941</v>
      </c>
      <c r="N46" s="32">
        <v>1734</v>
      </c>
      <c r="O46" s="32">
        <v>1842</v>
      </c>
      <c r="P46" s="32">
        <v>1926</v>
      </c>
      <c r="Q46" s="32">
        <v>1767</v>
      </c>
      <c r="R46" s="48">
        <v>1878</v>
      </c>
      <c r="S46" s="46">
        <v>1892</v>
      </c>
      <c r="V46" s="32">
        <v>4090231</v>
      </c>
      <c r="W46" s="32">
        <v>3750480</v>
      </c>
      <c r="X46" s="32">
        <v>3440376</v>
      </c>
      <c r="Y46" s="32">
        <v>3445685</v>
      </c>
      <c r="Z46" s="32">
        <v>3746255</v>
      </c>
      <c r="AA46" s="51">
        <v>3691111</v>
      </c>
      <c r="AB46" s="32">
        <v>3786306</v>
      </c>
    </row>
    <row r="47" spans="2:28" ht="13.5">
      <c r="B47" s="40" t="s">
        <v>27</v>
      </c>
      <c r="C47" s="32">
        <v>154</v>
      </c>
      <c r="D47" s="32">
        <v>141</v>
      </c>
      <c r="E47" s="32">
        <v>146</v>
      </c>
      <c r="F47" s="32">
        <v>128</v>
      </c>
      <c r="G47" s="32">
        <v>129</v>
      </c>
      <c r="H47" s="48">
        <v>124</v>
      </c>
      <c r="I47" s="32">
        <v>120</v>
      </c>
      <c r="J47" s="56"/>
      <c r="M47" s="32">
        <v>4067</v>
      </c>
      <c r="N47" s="32">
        <v>3853</v>
      </c>
      <c r="O47" s="32">
        <v>3856</v>
      </c>
      <c r="P47" s="32">
        <v>3713</v>
      </c>
      <c r="Q47" s="32">
        <v>3678</v>
      </c>
      <c r="R47" s="48">
        <v>3841</v>
      </c>
      <c r="S47" s="46">
        <v>3918</v>
      </c>
      <c r="V47" s="32">
        <v>8965129</v>
      </c>
      <c r="W47" s="32">
        <v>7940521</v>
      </c>
      <c r="X47" s="32">
        <v>8985057</v>
      </c>
      <c r="Y47" s="32">
        <v>9916802</v>
      </c>
      <c r="Z47" s="32">
        <v>8748862</v>
      </c>
      <c r="AA47" s="51">
        <v>9735845</v>
      </c>
      <c r="AB47" s="32">
        <v>9682242</v>
      </c>
    </row>
    <row r="48" spans="2:28" ht="13.5">
      <c r="B48" s="40" t="s">
        <v>28</v>
      </c>
      <c r="C48" s="32">
        <v>164</v>
      </c>
      <c r="D48" s="32">
        <v>150</v>
      </c>
      <c r="E48" s="32">
        <v>155</v>
      </c>
      <c r="F48" s="32">
        <v>144</v>
      </c>
      <c r="G48" s="32">
        <v>148</v>
      </c>
      <c r="H48" s="48">
        <v>141</v>
      </c>
      <c r="I48" s="32">
        <v>133</v>
      </c>
      <c r="J48" s="56"/>
      <c r="M48" s="32">
        <v>6738</v>
      </c>
      <c r="N48" s="32">
        <v>6651</v>
      </c>
      <c r="O48" s="32">
        <v>6629</v>
      </c>
      <c r="P48" s="32">
        <v>6396</v>
      </c>
      <c r="Q48" s="32">
        <v>6317</v>
      </c>
      <c r="R48" s="48">
        <v>6601</v>
      </c>
      <c r="S48" s="46">
        <v>6665</v>
      </c>
      <c r="V48" s="32">
        <v>27542758</v>
      </c>
      <c r="W48" s="32">
        <v>25572603</v>
      </c>
      <c r="X48" s="32">
        <v>25214022</v>
      </c>
      <c r="Y48" s="32">
        <v>26757542</v>
      </c>
      <c r="Z48" s="32">
        <v>27576007</v>
      </c>
      <c r="AA48" s="51">
        <v>32836288</v>
      </c>
      <c r="AB48" s="32">
        <v>34832393</v>
      </c>
    </row>
    <row r="49" spans="2:28" ht="13.5">
      <c r="B49" s="40" t="s">
        <v>29</v>
      </c>
      <c r="C49" s="32">
        <v>72</v>
      </c>
      <c r="D49" s="32">
        <v>64</v>
      </c>
      <c r="E49" s="32">
        <v>65</v>
      </c>
      <c r="F49" s="32">
        <v>64</v>
      </c>
      <c r="G49" s="32">
        <v>65</v>
      </c>
      <c r="H49" s="48">
        <v>59</v>
      </c>
      <c r="I49" s="32">
        <v>63</v>
      </c>
      <c r="J49" s="55"/>
      <c r="M49" s="32">
        <v>3256</v>
      </c>
      <c r="N49" s="32">
        <v>2943</v>
      </c>
      <c r="O49" s="32">
        <v>2981</v>
      </c>
      <c r="P49" s="32">
        <v>3195</v>
      </c>
      <c r="Q49" s="32">
        <v>3016</v>
      </c>
      <c r="R49" s="48">
        <v>2751</v>
      </c>
      <c r="S49" s="46">
        <v>2959</v>
      </c>
      <c r="V49" s="32">
        <v>14713071</v>
      </c>
      <c r="W49" s="32">
        <v>13662751</v>
      </c>
      <c r="X49" s="32">
        <v>12700681</v>
      </c>
      <c r="Y49" s="32">
        <v>13232976</v>
      </c>
      <c r="Z49" s="32">
        <v>13973011</v>
      </c>
      <c r="AA49" s="50">
        <v>14454081</v>
      </c>
      <c r="AB49" s="32">
        <v>18832881</v>
      </c>
    </row>
    <row r="50" spans="2:28" ht="13.5">
      <c r="B50" s="40" t="s">
        <v>30</v>
      </c>
      <c r="C50" s="32">
        <v>49</v>
      </c>
      <c r="D50" s="32">
        <v>47</v>
      </c>
      <c r="E50" s="32">
        <v>52</v>
      </c>
      <c r="F50" s="32">
        <v>47</v>
      </c>
      <c r="G50" s="32">
        <v>49</v>
      </c>
      <c r="H50" s="48">
        <v>47</v>
      </c>
      <c r="I50" s="32">
        <v>48</v>
      </c>
      <c r="J50" s="56"/>
      <c r="M50" s="32">
        <v>1504</v>
      </c>
      <c r="N50" s="32">
        <v>1396</v>
      </c>
      <c r="O50" s="32">
        <v>1343</v>
      </c>
      <c r="P50" s="32">
        <v>1375</v>
      </c>
      <c r="Q50" s="32">
        <v>1519</v>
      </c>
      <c r="R50" s="48">
        <v>1592</v>
      </c>
      <c r="S50" s="46">
        <v>1598</v>
      </c>
      <c r="V50" s="32">
        <v>3116199</v>
      </c>
      <c r="W50" s="32">
        <v>3118750</v>
      </c>
      <c r="X50" s="32">
        <v>3351805</v>
      </c>
      <c r="Y50" s="32">
        <v>3310621</v>
      </c>
      <c r="Z50" s="32">
        <v>3442165</v>
      </c>
      <c r="AA50" s="50">
        <v>3647721</v>
      </c>
      <c r="AB50" s="32">
        <v>3856053</v>
      </c>
    </row>
    <row r="51" spans="2:28" ht="13.5">
      <c r="B51" s="40" t="s">
        <v>31</v>
      </c>
      <c r="C51" s="32">
        <v>69</v>
      </c>
      <c r="D51" s="32">
        <v>64</v>
      </c>
      <c r="E51" s="32">
        <v>61</v>
      </c>
      <c r="F51" s="32">
        <v>60</v>
      </c>
      <c r="G51" s="32">
        <v>59</v>
      </c>
      <c r="H51" s="48">
        <v>58</v>
      </c>
      <c r="I51" s="32">
        <v>57</v>
      </c>
      <c r="J51" s="56"/>
      <c r="M51" s="32">
        <v>3062</v>
      </c>
      <c r="N51" s="32">
        <v>3137</v>
      </c>
      <c r="O51" s="32">
        <v>2950</v>
      </c>
      <c r="P51" s="32">
        <v>2890</v>
      </c>
      <c r="Q51" s="32">
        <v>2857</v>
      </c>
      <c r="R51" s="48">
        <v>2850</v>
      </c>
      <c r="S51" s="46">
        <v>2812</v>
      </c>
      <c r="V51" s="32">
        <v>9582047</v>
      </c>
      <c r="W51" s="32">
        <v>11493578</v>
      </c>
      <c r="X51" s="32">
        <v>12655419</v>
      </c>
      <c r="Y51" s="32">
        <v>10563668</v>
      </c>
      <c r="Z51" s="32">
        <v>10506560</v>
      </c>
      <c r="AA51" s="50">
        <v>10471545</v>
      </c>
      <c r="AB51" s="32">
        <v>9450950</v>
      </c>
    </row>
    <row r="52" spans="2:28" ht="13.5">
      <c r="B52" s="40" t="s">
        <v>32</v>
      </c>
      <c r="C52" s="32">
        <v>58</v>
      </c>
      <c r="D52" s="32">
        <v>56</v>
      </c>
      <c r="E52" s="32">
        <v>58</v>
      </c>
      <c r="F52" s="32">
        <v>54</v>
      </c>
      <c r="G52" s="32">
        <v>55</v>
      </c>
      <c r="H52" s="48">
        <v>51</v>
      </c>
      <c r="I52" s="32">
        <v>49</v>
      </c>
      <c r="J52" s="56"/>
      <c r="M52" s="32">
        <v>1143</v>
      </c>
      <c r="N52" s="32">
        <v>1093</v>
      </c>
      <c r="O52" s="32">
        <v>1080</v>
      </c>
      <c r="P52" s="32">
        <v>1027</v>
      </c>
      <c r="Q52" s="32">
        <v>999</v>
      </c>
      <c r="R52" s="48">
        <v>977</v>
      </c>
      <c r="S52" s="46">
        <v>925</v>
      </c>
      <c r="V52" s="32">
        <v>2976277</v>
      </c>
      <c r="W52" s="32">
        <v>2809766</v>
      </c>
      <c r="X52" s="32">
        <v>2819350</v>
      </c>
      <c r="Y52" s="32">
        <v>2739320</v>
      </c>
      <c r="Z52" s="32">
        <v>2758168</v>
      </c>
      <c r="AA52" s="50">
        <v>2790390</v>
      </c>
      <c r="AB52" s="32">
        <v>2742544</v>
      </c>
    </row>
    <row r="53" spans="2:28" ht="13.5">
      <c r="B53" s="40" t="s">
        <v>33</v>
      </c>
      <c r="C53" s="32">
        <v>71</v>
      </c>
      <c r="D53" s="32">
        <v>68</v>
      </c>
      <c r="E53" s="32">
        <v>66</v>
      </c>
      <c r="F53" s="32">
        <v>64</v>
      </c>
      <c r="G53" s="32">
        <v>68</v>
      </c>
      <c r="H53" s="48">
        <v>70</v>
      </c>
      <c r="I53" s="32">
        <v>67</v>
      </c>
      <c r="J53" s="56"/>
      <c r="M53" s="32">
        <v>1532</v>
      </c>
      <c r="N53" s="32">
        <v>1529</v>
      </c>
      <c r="O53" s="32">
        <v>1556</v>
      </c>
      <c r="P53" s="32">
        <v>1573</v>
      </c>
      <c r="Q53" s="32">
        <v>1591</v>
      </c>
      <c r="R53" s="48">
        <v>1656</v>
      </c>
      <c r="S53" s="46">
        <v>1667</v>
      </c>
      <c r="V53" s="32">
        <v>3551688</v>
      </c>
      <c r="W53" s="32">
        <v>3620241</v>
      </c>
      <c r="X53" s="32">
        <v>4090102</v>
      </c>
      <c r="Y53" s="32">
        <v>4599261</v>
      </c>
      <c r="Z53" s="32">
        <v>5082233</v>
      </c>
      <c r="AA53" s="50">
        <v>5185020</v>
      </c>
      <c r="AB53" s="32">
        <v>5106170</v>
      </c>
    </row>
    <row r="54" spans="2:28" ht="13.5">
      <c r="B54" s="40" t="s">
        <v>34</v>
      </c>
      <c r="C54" s="32">
        <v>156</v>
      </c>
      <c r="D54" s="32">
        <v>148</v>
      </c>
      <c r="E54" s="32">
        <v>152</v>
      </c>
      <c r="F54" s="32">
        <v>146</v>
      </c>
      <c r="G54" s="32">
        <v>147</v>
      </c>
      <c r="H54" s="48">
        <v>146</v>
      </c>
      <c r="I54" s="32">
        <v>155</v>
      </c>
      <c r="J54" s="55"/>
      <c r="M54" s="32">
        <v>5695</v>
      </c>
      <c r="N54" s="32">
        <v>5699</v>
      </c>
      <c r="O54" s="32">
        <v>5919</v>
      </c>
      <c r="P54" s="32">
        <v>5995</v>
      </c>
      <c r="Q54" s="32">
        <v>6048</v>
      </c>
      <c r="R54" s="48">
        <v>6088</v>
      </c>
      <c r="S54" s="46">
        <v>6494</v>
      </c>
      <c r="V54" s="32">
        <v>22205575</v>
      </c>
      <c r="W54" s="32">
        <v>20785889</v>
      </c>
      <c r="X54" s="32">
        <v>21938030</v>
      </c>
      <c r="Y54" s="32">
        <v>23589953</v>
      </c>
      <c r="Z54" s="32">
        <v>24017600</v>
      </c>
      <c r="AA54" s="50">
        <v>22936508</v>
      </c>
      <c r="AB54" s="32">
        <v>24060769</v>
      </c>
    </row>
    <row r="55" spans="2:28" ht="13.5">
      <c r="B55" s="40" t="s">
        <v>35</v>
      </c>
      <c r="C55" s="32">
        <v>183</v>
      </c>
      <c r="D55" s="32">
        <v>169</v>
      </c>
      <c r="E55" s="32">
        <v>176</v>
      </c>
      <c r="F55" s="32">
        <v>172</v>
      </c>
      <c r="G55" s="32">
        <v>181</v>
      </c>
      <c r="H55" s="48">
        <v>167</v>
      </c>
      <c r="I55" s="32">
        <v>165</v>
      </c>
      <c r="J55" s="56"/>
      <c r="M55" s="32">
        <v>7112</v>
      </c>
      <c r="N55" s="32">
        <v>6896</v>
      </c>
      <c r="O55" s="32">
        <v>6962</v>
      </c>
      <c r="P55" s="32">
        <v>7274</v>
      </c>
      <c r="Q55" s="32">
        <v>7650</v>
      </c>
      <c r="R55" s="48">
        <v>7698</v>
      </c>
      <c r="S55" s="46">
        <v>8276</v>
      </c>
      <c r="V55" s="32">
        <v>21103159</v>
      </c>
      <c r="W55" s="32">
        <v>21379863</v>
      </c>
      <c r="X55" s="32">
        <v>22289174</v>
      </c>
      <c r="Y55" s="32">
        <v>23043694</v>
      </c>
      <c r="Z55" s="32">
        <v>24320506</v>
      </c>
      <c r="AA55" s="50">
        <v>26650129</v>
      </c>
      <c r="AB55" s="32">
        <v>27018110</v>
      </c>
    </row>
    <row r="56" spans="2:28" ht="13.5">
      <c r="B56" s="40" t="s">
        <v>36</v>
      </c>
      <c r="C56" s="32">
        <v>42</v>
      </c>
      <c r="D56" s="32">
        <v>40</v>
      </c>
      <c r="E56" s="32">
        <v>33</v>
      </c>
      <c r="F56" s="32">
        <v>29</v>
      </c>
      <c r="G56" s="32">
        <v>31</v>
      </c>
      <c r="H56" s="48">
        <v>27</v>
      </c>
      <c r="I56" s="32">
        <v>25</v>
      </c>
      <c r="J56" s="56"/>
      <c r="M56" s="32">
        <v>788</v>
      </c>
      <c r="N56" s="32">
        <v>792</v>
      </c>
      <c r="O56" s="32">
        <v>677</v>
      </c>
      <c r="P56" s="32">
        <v>668</v>
      </c>
      <c r="Q56" s="32">
        <v>667</v>
      </c>
      <c r="R56" s="48">
        <v>632</v>
      </c>
      <c r="S56" s="46">
        <v>611</v>
      </c>
      <c r="V56" s="32">
        <v>1267582</v>
      </c>
      <c r="W56" s="32">
        <v>1260021</v>
      </c>
      <c r="X56" s="32">
        <v>1105175</v>
      </c>
      <c r="Y56" s="32">
        <v>1054373</v>
      </c>
      <c r="Z56" s="32">
        <v>1016629</v>
      </c>
      <c r="AA56" s="50">
        <v>921179</v>
      </c>
      <c r="AB56" s="32">
        <v>947975</v>
      </c>
    </row>
    <row r="57" spans="2:28" ht="13.5">
      <c r="B57" s="40" t="s">
        <v>108</v>
      </c>
      <c r="C57" s="32">
        <v>35</v>
      </c>
      <c r="D57" s="32">
        <v>37</v>
      </c>
      <c r="E57" s="32">
        <v>37</v>
      </c>
      <c r="F57" s="32">
        <v>35</v>
      </c>
      <c r="G57" s="32">
        <v>33</v>
      </c>
      <c r="H57" s="48">
        <v>29</v>
      </c>
      <c r="I57" s="32">
        <v>25</v>
      </c>
      <c r="J57" s="56"/>
      <c r="M57" s="32">
        <v>719</v>
      </c>
      <c r="N57" s="32">
        <v>742</v>
      </c>
      <c r="O57" s="32">
        <v>746</v>
      </c>
      <c r="P57" s="32">
        <v>733</v>
      </c>
      <c r="Q57" s="32">
        <v>704</v>
      </c>
      <c r="R57" s="48">
        <v>699</v>
      </c>
      <c r="S57" s="46">
        <v>664</v>
      </c>
      <c r="V57" s="32">
        <v>888361</v>
      </c>
      <c r="W57" s="32">
        <v>929971</v>
      </c>
      <c r="X57" s="32">
        <v>995867</v>
      </c>
      <c r="Y57" s="32">
        <v>977780</v>
      </c>
      <c r="Z57" s="32">
        <v>959022</v>
      </c>
      <c r="AA57" s="50">
        <v>1033179</v>
      </c>
      <c r="AB57" s="32">
        <v>1048207</v>
      </c>
    </row>
    <row r="58" spans="2:28" ht="13.5">
      <c r="B58" s="40" t="s">
        <v>37</v>
      </c>
      <c r="C58" s="32">
        <v>116</v>
      </c>
      <c r="D58" s="32">
        <v>109</v>
      </c>
      <c r="E58" s="32">
        <v>115</v>
      </c>
      <c r="F58" s="32">
        <v>110</v>
      </c>
      <c r="G58" s="32">
        <v>109</v>
      </c>
      <c r="H58" s="48">
        <v>101</v>
      </c>
      <c r="I58" s="32">
        <v>103</v>
      </c>
      <c r="J58" s="56"/>
      <c r="M58" s="32">
        <v>3861</v>
      </c>
      <c r="N58" s="32">
        <v>3493</v>
      </c>
      <c r="O58" s="32">
        <v>3653</v>
      </c>
      <c r="P58" s="32">
        <v>3687</v>
      </c>
      <c r="Q58" s="32">
        <v>3678</v>
      </c>
      <c r="R58" s="48">
        <v>3652</v>
      </c>
      <c r="S58" s="46">
        <v>4194</v>
      </c>
      <c r="V58" s="32">
        <v>10524877</v>
      </c>
      <c r="W58" s="32">
        <v>10080123</v>
      </c>
      <c r="X58" s="32">
        <v>10969346</v>
      </c>
      <c r="Y58" s="32">
        <v>11754271</v>
      </c>
      <c r="Z58" s="32">
        <v>12026995</v>
      </c>
      <c r="AA58" s="50">
        <v>12676931</v>
      </c>
      <c r="AB58" s="32">
        <v>10314766</v>
      </c>
    </row>
    <row r="59" spans="2:28" ht="13.5">
      <c r="B59" s="40" t="s">
        <v>38</v>
      </c>
      <c r="C59" s="32">
        <v>101</v>
      </c>
      <c r="D59" s="32">
        <v>89</v>
      </c>
      <c r="E59" s="32">
        <v>89</v>
      </c>
      <c r="F59" s="32">
        <v>87</v>
      </c>
      <c r="G59" s="32">
        <v>90</v>
      </c>
      <c r="H59" s="48">
        <v>87</v>
      </c>
      <c r="I59" s="32">
        <v>85</v>
      </c>
      <c r="J59" s="55"/>
      <c r="M59" s="32">
        <v>2343</v>
      </c>
      <c r="N59" s="32">
        <v>2109</v>
      </c>
      <c r="O59" s="32">
        <v>1967</v>
      </c>
      <c r="P59" s="32">
        <v>1880</v>
      </c>
      <c r="Q59" s="32">
        <v>1997</v>
      </c>
      <c r="R59" s="48">
        <v>2415</v>
      </c>
      <c r="S59" s="46">
        <v>2528</v>
      </c>
      <c r="V59" s="32">
        <v>5224016</v>
      </c>
      <c r="W59" s="32">
        <v>4571819</v>
      </c>
      <c r="X59" s="32">
        <v>3201293</v>
      </c>
      <c r="Y59" s="32">
        <v>3709607</v>
      </c>
      <c r="Z59" s="32">
        <v>4111881</v>
      </c>
      <c r="AA59" s="50">
        <v>4593638</v>
      </c>
      <c r="AB59" s="32">
        <v>6014319</v>
      </c>
    </row>
    <row r="60" spans="19:28" ht="13.5">
      <c r="S60" s="44"/>
      <c r="AB60" s="4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90"/>
  <sheetViews>
    <sheetView tabSelected="1" workbookViewId="0" topLeftCell="A1">
      <selection activeCell="Q6" sqref="Q6"/>
    </sheetView>
  </sheetViews>
  <sheetFormatPr defaultColWidth="9.00390625" defaultRowHeight="13.5"/>
  <cols>
    <col min="2" max="2" width="12.00390625" style="0" customWidth="1"/>
    <col min="3" max="3" width="0.875" style="0" customWidth="1"/>
    <col min="4" max="4" width="7.625" style="0" hidden="1" customWidth="1"/>
    <col min="5" max="9" width="7.875" style="0" customWidth="1"/>
    <col min="10" max="11" width="0.875" style="0" customWidth="1"/>
    <col min="12" max="12" width="12.00390625" style="0" customWidth="1"/>
    <col min="13" max="13" width="0.875" style="0" customWidth="1"/>
    <col min="14" max="14" width="7.875" style="0" hidden="1" customWidth="1"/>
    <col min="15" max="18" width="7.875" style="0" customWidth="1"/>
  </cols>
  <sheetData>
    <row r="3" ht="13.5">
      <c r="B3" t="s">
        <v>127</v>
      </c>
    </row>
    <row r="4" spans="2:18" ht="14.2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  <c r="P4" s="4"/>
      <c r="Q4" s="4"/>
      <c r="R4" s="4"/>
    </row>
    <row r="5" spans="1:19" ht="13.5">
      <c r="A5" s="4"/>
      <c r="B5" s="63" t="s">
        <v>126</v>
      </c>
      <c r="C5" s="14"/>
      <c r="D5" s="65" t="s">
        <v>115</v>
      </c>
      <c r="E5" s="66"/>
      <c r="F5" s="66"/>
      <c r="G5" s="66"/>
      <c r="H5" s="66"/>
      <c r="I5" s="66"/>
      <c r="J5" s="18"/>
      <c r="K5" s="22"/>
      <c r="L5" s="63" t="s">
        <v>126</v>
      </c>
      <c r="M5" s="23"/>
      <c r="N5" s="65" t="s">
        <v>115</v>
      </c>
      <c r="O5" s="66"/>
      <c r="P5" s="66"/>
      <c r="Q5" s="66"/>
      <c r="R5" s="66"/>
      <c r="S5" s="66"/>
    </row>
    <row r="6" spans="1:19" ht="14.25" thickBot="1">
      <c r="A6" s="4"/>
      <c r="B6" s="64"/>
      <c r="C6" s="12"/>
      <c r="D6" s="15" t="str">
        <f>'ﾃﾞｰﾀ元'!D4</f>
        <v>14年</v>
      </c>
      <c r="E6" s="15" t="str">
        <f>'ﾃﾞｰﾀ元'!E4</f>
        <v>15年</v>
      </c>
      <c r="F6" s="16" t="str">
        <f>'ﾃﾞｰﾀ元'!F4</f>
        <v>16年</v>
      </c>
      <c r="G6" s="17" t="str">
        <f>'ﾃﾞｰﾀ元'!G4</f>
        <v>17年</v>
      </c>
      <c r="H6" s="57" t="str">
        <f>'ﾃﾞｰﾀ元'!H4</f>
        <v>18年</v>
      </c>
      <c r="I6" s="60" t="str">
        <f>'ﾃﾞｰﾀ元'!I4</f>
        <v>19年</v>
      </c>
      <c r="J6" s="19"/>
      <c r="K6" s="17"/>
      <c r="L6" s="64"/>
      <c r="M6" s="24"/>
      <c r="N6" s="15" t="str">
        <f aca="true" t="shared" si="0" ref="N6:S6">D6</f>
        <v>14年</v>
      </c>
      <c r="O6" s="15" t="str">
        <f t="shared" si="0"/>
        <v>15年</v>
      </c>
      <c r="P6" s="16" t="str">
        <f t="shared" si="0"/>
        <v>16年</v>
      </c>
      <c r="Q6" s="57" t="str">
        <f t="shared" si="0"/>
        <v>17年</v>
      </c>
      <c r="R6" s="17" t="str">
        <f t="shared" si="0"/>
        <v>18年</v>
      </c>
      <c r="S6" s="60" t="str">
        <f t="shared" si="0"/>
        <v>19年</v>
      </c>
    </row>
    <row r="7" spans="1:13" ht="13.5">
      <c r="A7" s="4"/>
      <c r="B7" s="4"/>
      <c r="C7" s="2"/>
      <c r="D7" s="4"/>
      <c r="E7" s="4"/>
      <c r="F7" s="4"/>
      <c r="G7" s="4"/>
      <c r="H7" s="4"/>
      <c r="I7" s="4"/>
      <c r="J7" s="20"/>
      <c r="K7" s="4"/>
      <c r="L7" s="4"/>
      <c r="M7" s="2"/>
    </row>
    <row r="8" spans="1:19" ht="13.5">
      <c r="A8" s="4"/>
      <c r="B8" s="3" t="s">
        <v>86</v>
      </c>
      <c r="C8" s="1"/>
      <c r="D8" s="10">
        <f aca="true" t="shared" si="1" ref="D8:I8">SUM(D10:D11)</f>
        <v>13730</v>
      </c>
      <c r="E8" s="10">
        <f t="shared" si="1"/>
        <v>13922</v>
      </c>
      <c r="F8" s="10">
        <f t="shared" si="1"/>
        <v>12947</v>
      </c>
      <c r="G8" s="10">
        <f t="shared" si="1"/>
        <v>13228</v>
      </c>
      <c r="H8" s="10">
        <f t="shared" si="1"/>
        <v>12525</v>
      </c>
      <c r="I8" s="10">
        <f t="shared" si="1"/>
        <v>12427</v>
      </c>
      <c r="J8" s="20"/>
      <c r="K8" s="4"/>
      <c r="L8" s="3" t="s">
        <v>77</v>
      </c>
      <c r="M8" s="1"/>
      <c r="N8" s="10">
        <f aca="true" t="shared" si="2" ref="N8:S8">SUM(N9:N13)</f>
        <v>104</v>
      </c>
      <c r="O8" s="10">
        <f t="shared" si="2"/>
        <v>104</v>
      </c>
      <c r="P8" s="10">
        <f t="shared" si="2"/>
        <v>95</v>
      </c>
      <c r="Q8" s="10">
        <f t="shared" si="2"/>
        <v>95</v>
      </c>
      <c r="R8" s="10">
        <f t="shared" si="2"/>
        <v>85</v>
      </c>
      <c r="S8" s="53">
        <f t="shared" si="2"/>
        <v>85</v>
      </c>
    </row>
    <row r="9" spans="1:19" ht="13.5">
      <c r="A9" s="4"/>
      <c r="B9" s="4"/>
      <c r="C9" s="2"/>
      <c r="D9" s="10"/>
      <c r="E9" s="10"/>
      <c r="F9" s="10"/>
      <c r="G9" s="10"/>
      <c r="H9" s="10"/>
      <c r="I9" s="10"/>
      <c r="J9" s="20"/>
      <c r="K9" s="4"/>
      <c r="L9" s="3" t="s">
        <v>67</v>
      </c>
      <c r="M9" s="1"/>
      <c r="N9" s="10">
        <f>'ﾃﾞｰﾀ元'!D41</f>
        <v>15</v>
      </c>
      <c r="O9" s="10">
        <f>'ﾃﾞｰﾀ元'!E41</f>
        <v>15</v>
      </c>
      <c r="P9" s="10">
        <f>'ﾃﾞｰﾀ元'!F41</f>
        <v>12</v>
      </c>
      <c r="Q9" s="10">
        <f>'ﾃﾞｰﾀ元'!G41</f>
        <v>14</v>
      </c>
      <c r="R9" s="10">
        <f>'ﾃﾞｰﾀ元'!H41</f>
        <v>10</v>
      </c>
      <c r="S9" s="48">
        <f>'ﾃﾞｰﾀ元'!I41</f>
        <v>8</v>
      </c>
    </row>
    <row r="10" spans="1:19" ht="13.5">
      <c r="A10" s="4"/>
      <c r="B10" s="3" t="s">
        <v>46</v>
      </c>
      <c r="C10" s="1"/>
      <c r="D10" s="10">
        <f>D13+D18+D27+D28+D29+D30+D31+D33+D34+D35+D36+D37+D39+D40+D41+D42+D43+D45+D46+D47+D48+D49+D51</f>
        <v>12365</v>
      </c>
      <c r="E10" s="10">
        <f>E13+E18+E27+E28+E29+E30+E31+E33+E34+E35+E36+E37+E39+E40+E41+E42+E43+E45+E46+E47+E48+E49+E51</f>
        <v>12533</v>
      </c>
      <c r="F10" s="10">
        <f>F13+F18+F27+F28+F29+F30+F31+F33+F34+F35+F36+F37+F39+F40+F41+F42+F43+F45+F46+F47+F48+F49+F51</f>
        <v>11636</v>
      </c>
      <c r="G10" s="10">
        <f>G13+G18+G27+G28+G29+G30+G31+G33+G34+G35+G36+G37+G39+G40+G41+G42+G43+G45+G46+G47+G48+G49+G51</f>
        <v>11893</v>
      </c>
      <c r="H10" s="10">
        <f>H13+H18+H27+H28+H29+H30+H31+H33+H34+H35+H36+H37+H39+H40+H41+H42+H43+H45+H46+H47+H48+H49+H51</f>
        <v>11251</v>
      </c>
      <c r="I10" s="10">
        <f>SUM(I13,I19:I30,I31:I36,I37:I42,I43:I48,I49:I51)</f>
        <v>11159</v>
      </c>
      <c r="J10" s="20"/>
      <c r="K10" s="4"/>
      <c r="L10" s="3" t="s">
        <v>68</v>
      </c>
      <c r="M10" s="1"/>
      <c r="N10" s="10">
        <f>'ﾃﾞｰﾀ元'!D42</f>
        <v>15</v>
      </c>
      <c r="O10" s="10">
        <f>'ﾃﾞｰﾀ元'!E42</f>
        <v>16</v>
      </c>
      <c r="P10" s="10">
        <f>'ﾃﾞｰﾀ元'!F42</f>
        <v>14</v>
      </c>
      <c r="Q10" s="10">
        <f>'ﾃﾞｰﾀ元'!G42</f>
        <v>15</v>
      </c>
      <c r="R10" s="10">
        <f>'ﾃﾞｰﾀ元'!H42</f>
        <v>12</v>
      </c>
      <c r="S10" s="48">
        <f>'ﾃﾞｰﾀ元'!I42</f>
        <v>14</v>
      </c>
    </row>
    <row r="11" spans="1:19" ht="13.5">
      <c r="A11" s="4"/>
      <c r="B11" s="3" t="s">
        <v>48</v>
      </c>
      <c r="C11" s="1"/>
      <c r="D11" s="10">
        <f>N8+N15+N18+N23+N26+N30+N34+N39+N42</f>
        <v>1365</v>
      </c>
      <c r="E11" s="10">
        <f>O8+O15+O18+O23+O26+O30+O34+O39+O42</f>
        <v>1389</v>
      </c>
      <c r="F11" s="10">
        <f>P8+P15+P18+P23+P26+P30+P34+P39+P42</f>
        <v>1311</v>
      </c>
      <c r="G11" s="10">
        <f>Q8+Q15+Q18+Q23+Q26+Q30+Q34+Q39+Q42</f>
        <v>1335</v>
      </c>
      <c r="H11" s="10">
        <f>R8+R15+R18+R23+R26+R30+R34+R39+R42</f>
        <v>1274</v>
      </c>
      <c r="I11" s="10">
        <f>SUM(S8,S15,S18,S23,S26,S30,S34,S39,S42)</f>
        <v>1268</v>
      </c>
      <c r="J11" s="20"/>
      <c r="K11" s="4"/>
      <c r="L11" s="3" t="s">
        <v>69</v>
      </c>
      <c r="M11" s="1"/>
      <c r="N11" s="10">
        <f>'ﾃﾞｰﾀ元'!D43</f>
        <v>12</v>
      </c>
      <c r="O11" s="10">
        <f>'ﾃﾞｰﾀ元'!E43</f>
        <v>11</v>
      </c>
      <c r="P11" s="10">
        <f>'ﾃﾞｰﾀ元'!F43</f>
        <v>11</v>
      </c>
      <c r="Q11" s="10">
        <f>'ﾃﾞｰﾀ元'!G43</f>
        <v>11</v>
      </c>
      <c r="R11" s="10">
        <f>'ﾃﾞｰﾀ元'!H43</f>
        <v>10</v>
      </c>
      <c r="S11" s="48">
        <f>'ﾃﾞｰﾀ元'!I43</f>
        <v>10</v>
      </c>
    </row>
    <row r="12" spans="1:19" ht="13.5">
      <c r="A12" s="4"/>
      <c r="B12" s="4"/>
      <c r="C12" s="2"/>
      <c r="D12" s="10"/>
      <c r="E12" s="10"/>
      <c r="F12" s="10"/>
      <c r="G12" s="10"/>
      <c r="H12" s="10"/>
      <c r="I12" s="10"/>
      <c r="J12" s="20"/>
      <c r="K12" s="4"/>
      <c r="L12" s="3" t="s">
        <v>70</v>
      </c>
      <c r="M12" s="1"/>
      <c r="N12" s="10">
        <f>'ﾃﾞｰﾀ元'!D44</f>
        <v>14</v>
      </c>
      <c r="O12" s="10">
        <f>'ﾃﾞｰﾀ元'!E44</f>
        <v>15</v>
      </c>
      <c r="P12" s="10">
        <f>'ﾃﾞｰﾀ元'!F44</f>
        <v>14</v>
      </c>
      <c r="Q12" s="10">
        <f>'ﾃﾞｰﾀ元'!G44</f>
        <v>12</v>
      </c>
      <c r="R12" s="10">
        <f>'ﾃﾞｰﾀ元'!H44</f>
        <v>13</v>
      </c>
      <c r="S12" s="48">
        <f>'ﾃﾞｰﾀ元'!I44</f>
        <v>13</v>
      </c>
    </row>
    <row r="13" spans="1:19" ht="13.5">
      <c r="A13" s="4"/>
      <c r="B13" s="3" t="s">
        <v>40</v>
      </c>
      <c r="C13" s="1"/>
      <c r="D13" s="10">
        <f>'ﾃﾞｰﾀ元'!D8</f>
        <v>2238</v>
      </c>
      <c r="E13" s="10">
        <f>'ﾃﾞｰﾀ元'!E8</f>
        <v>2201</v>
      </c>
      <c r="F13" s="10">
        <f>'ﾃﾞｰﾀ元'!F8</f>
        <v>1983</v>
      </c>
      <c r="G13" s="10">
        <f>'ﾃﾞｰﾀ元'!G8</f>
        <v>2007</v>
      </c>
      <c r="H13" s="10">
        <f>'ﾃﾞｰﾀ元'!H8</f>
        <v>1846</v>
      </c>
      <c r="I13" s="32">
        <f>'ﾃﾞｰﾀ元'!I8</f>
        <v>1772</v>
      </c>
      <c r="J13" s="20"/>
      <c r="K13" s="4"/>
      <c r="L13" s="3" t="s">
        <v>71</v>
      </c>
      <c r="M13" s="1"/>
      <c r="N13" s="10">
        <f>'ﾃﾞｰﾀ元'!D45</f>
        <v>48</v>
      </c>
      <c r="O13" s="10">
        <f>'ﾃﾞｰﾀ元'!E45</f>
        <v>47</v>
      </c>
      <c r="P13" s="10">
        <f>'ﾃﾞｰﾀ元'!F45</f>
        <v>44</v>
      </c>
      <c r="Q13" s="10">
        <f>'ﾃﾞｰﾀ元'!G45</f>
        <v>43</v>
      </c>
      <c r="R13" s="10">
        <f>'ﾃﾞｰﾀ元'!H45</f>
        <v>40</v>
      </c>
      <c r="S13" s="48">
        <f>'ﾃﾞｰﾀ元'!I45</f>
        <v>40</v>
      </c>
    </row>
    <row r="14" spans="1:18" ht="13.5">
      <c r="A14" s="4"/>
      <c r="B14" s="28" t="s">
        <v>110</v>
      </c>
      <c r="C14" s="1"/>
      <c r="D14" s="30" t="str">
        <f>'ﾃﾞｰﾀ元'!D9</f>
        <v>－</v>
      </c>
      <c r="E14" s="30" t="str">
        <f>'ﾃﾞｰﾀ元'!E9</f>
        <v>－</v>
      </c>
      <c r="F14" s="30" t="str">
        <f>'ﾃﾞｰﾀ元'!F9</f>
        <v>－</v>
      </c>
      <c r="G14" s="10">
        <f>'ﾃﾞｰﾀ元'!G9</f>
        <v>598</v>
      </c>
      <c r="H14" s="10">
        <f>'ﾃﾞｰﾀ元'!H9</f>
        <v>552</v>
      </c>
      <c r="I14" s="32">
        <f>'ﾃﾞｰﾀ元'!I9</f>
        <v>514</v>
      </c>
      <c r="J14" s="20"/>
      <c r="K14" s="4"/>
      <c r="L14" s="3"/>
      <c r="M14" s="1"/>
      <c r="N14" s="10"/>
      <c r="O14" s="10"/>
      <c r="P14" s="10"/>
      <c r="Q14" s="10"/>
      <c r="R14" s="10"/>
    </row>
    <row r="15" spans="1:19" ht="13.5">
      <c r="A15" s="4"/>
      <c r="B15" s="28" t="s">
        <v>99</v>
      </c>
      <c r="C15" s="1"/>
      <c r="D15" s="30" t="str">
        <f>'ﾃﾞｰﾀ元'!D10</f>
        <v>－</v>
      </c>
      <c r="E15" s="30" t="str">
        <f>'ﾃﾞｰﾀ元'!E10</f>
        <v>－</v>
      </c>
      <c r="F15" s="30" t="str">
        <f>'ﾃﾞｰﾀ元'!F10</f>
        <v>－</v>
      </c>
      <c r="G15" s="10">
        <f>'ﾃﾞｰﾀ元'!G10</f>
        <v>639</v>
      </c>
      <c r="H15" s="10">
        <f>'ﾃﾞｰﾀ元'!H10</f>
        <v>575</v>
      </c>
      <c r="I15" s="32">
        <f>'ﾃﾞｰﾀ元'!I10</f>
        <v>549</v>
      </c>
      <c r="J15" s="20"/>
      <c r="K15" s="4"/>
      <c r="L15" s="3" t="s">
        <v>78</v>
      </c>
      <c r="M15" s="1"/>
      <c r="N15" s="10">
        <f>SUM(N16:N16)</f>
        <v>79</v>
      </c>
      <c r="O15" s="10">
        <f>SUM(O16:O16)</f>
        <v>80</v>
      </c>
      <c r="P15" s="10">
        <f>SUM(P16:P16)</f>
        <v>76</v>
      </c>
      <c r="Q15" s="10">
        <f>SUM(Q16:Q16)</f>
        <v>76</v>
      </c>
      <c r="R15" s="10">
        <f>SUM(R16:R16)</f>
        <v>82</v>
      </c>
      <c r="S15" s="53">
        <f>SUM(S16)</f>
        <v>88</v>
      </c>
    </row>
    <row r="16" spans="1:19" ht="13.5">
      <c r="A16" s="4"/>
      <c r="B16" s="28" t="s">
        <v>100</v>
      </c>
      <c r="C16" s="1"/>
      <c r="D16" s="30" t="str">
        <f>'ﾃﾞｰﾀ元'!D11</f>
        <v>－</v>
      </c>
      <c r="E16" s="30" t="str">
        <f>'ﾃﾞｰﾀ元'!E11</f>
        <v>－</v>
      </c>
      <c r="F16" s="30" t="str">
        <f>'ﾃﾞｰﾀ元'!F11</f>
        <v>－</v>
      </c>
      <c r="G16" s="10">
        <f>'ﾃﾞｰﾀ元'!G11</f>
        <v>770</v>
      </c>
      <c r="H16" s="10">
        <f>'ﾃﾞｰﾀ元'!H11</f>
        <v>719</v>
      </c>
      <c r="I16" s="32">
        <f>'ﾃﾞｰﾀ元'!I11</f>
        <v>709</v>
      </c>
      <c r="J16" s="20"/>
      <c r="K16" s="4"/>
      <c r="L16" s="3" t="s">
        <v>73</v>
      </c>
      <c r="M16" s="1"/>
      <c r="N16" s="10">
        <f>'ﾃﾞｰﾀ元'!D46</f>
        <v>79</v>
      </c>
      <c r="O16" s="10">
        <f>'ﾃﾞｰﾀ元'!E46</f>
        <v>80</v>
      </c>
      <c r="P16" s="10">
        <f>'ﾃﾞｰﾀ元'!F46</f>
        <v>76</v>
      </c>
      <c r="Q16" s="10">
        <f>'ﾃﾞｰﾀ元'!G46</f>
        <v>76</v>
      </c>
      <c r="R16" s="10">
        <f>'ﾃﾞｰﾀ元'!H46</f>
        <v>82</v>
      </c>
      <c r="S16" s="48">
        <f>'ﾃﾞｰﾀ元'!I46</f>
        <v>88</v>
      </c>
    </row>
    <row r="17" spans="1:18" ht="13.5">
      <c r="A17" s="4"/>
      <c r="B17" s="3"/>
      <c r="C17" s="1"/>
      <c r="D17" s="10"/>
      <c r="E17" s="10"/>
      <c r="F17" s="10"/>
      <c r="G17" s="10"/>
      <c r="H17" s="10"/>
      <c r="I17" s="10"/>
      <c r="J17" s="20"/>
      <c r="K17" s="4"/>
      <c r="L17" s="4"/>
      <c r="M17" s="2"/>
      <c r="N17" s="10"/>
      <c r="O17" s="10"/>
      <c r="P17" s="10"/>
      <c r="Q17" s="10"/>
      <c r="R17" s="10"/>
    </row>
    <row r="18" spans="1:19" ht="13.5">
      <c r="A18" s="4"/>
      <c r="B18" s="3" t="s">
        <v>39</v>
      </c>
      <c r="C18" s="1"/>
      <c r="D18" s="10">
        <f>'ﾃﾞｰﾀ元'!D12</f>
        <v>3080</v>
      </c>
      <c r="E18" s="10">
        <f>'ﾃﾞｰﾀ元'!E12</f>
        <v>3131</v>
      </c>
      <c r="F18" s="10">
        <f>'ﾃﾞｰﾀ元'!F12</f>
        <v>2947</v>
      </c>
      <c r="G18" s="10">
        <f>'ﾃﾞｰﾀ元'!G12</f>
        <v>3004</v>
      </c>
      <c r="H18" s="10">
        <f>'ﾃﾞｰﾀ元'!H12</f>
        <v>2850</v>
      </c>
      <c r="I18" s="48">
        <f>'ﾃﾞｰﾀ元'!I12</f>
        <v>2856</v>
      </c>
      <c r="J18" s="20"/>
      <c r="K18" s="4"/>
      <c r="L18" s="3" t="s">
        <v>79</v>
      </c>
      <c r="M18" s="1"/>
      <c r="N18" s="10">
        <f aca="true" t="shared" si="3" ref="N18:S18">SUM(N19:N21)</f>
        <v>355</v>
      </c>
      <c r="O18" s="10">
        <f t="shared" si="3"/>
        <v>366</v>
      </c>
      <c r="P18" s="10">
        <f t="shared" si="3"/>
        <v>336</v>
      </c>
      <c r="Q18" s="10">
        <f t="shared" si="3"/>
        <v>342</v>
      </c>
      <c r="R18" s="10">
        <f t="shared" si="3"/>
        <v>324</v>
      </c>
      <c r="S18" s="53">
        <f t="shared" si="3"/>
        <v>316</v>
      </c>
    </row>
    <row r="19" spans="1:19" ht="13.5">
      <c r="A19" s="4"/>
      <c r="B19" s="28" t="s">
        <v>118</v>
      </c>
      <c r="C19" s="1"/>
      <c r="D19" s="10"/>
      <c r="E19" s="30" t="str">
        <f>'ﾃﾞｰﾀ元'!E13</f>
        <v>－</v>
      </c>
      <c r="F19" s="30" t="str">
        <f>'ﾃﾞｰﾀ元'!F13</f>
        <v>－</v>
      </c>
      <c r="G19" s="30" t="str">
        <f>'ﾃﾞｰﾀ元'!G13</f>
        <v>－</v>
      </c>
      <c r="H19" s="30" t="str">
        <f>'ﾃﾞｰﾀ元'!H13</f>
        <v>－</v>
      </c>
      <c r="I19" s="48">
        <f>'ﾃﾞｰﾀ元'!I13</f>
        <v>576</v>
      </c>
      <c r="J19" s="20"/>
      <c r="K19" s="4"/>
      <c r="L19" s="3" t="s">
        <v>74</v>
      </c>
      <c r="M19" s="1"/>
      <c r="N19" s="10">
        <f>'ﾃﾞｰﾀ元'!D47</f>
        <v>141</v>
      </c>
      <c r="O19" s="10">
        <f>'ﾃﾞｰﾀ元'!E47</f>
        <v>146</v>
      </c>
      <c r="P19" s="10">
        <f>'ﾃﾞｰﾀ元'!F47</f>
        <v>128</v>
      </c>
      <c r="Q19" s="10">
        <f>'ﾃﾞｰﾀ元'!G47</f>
        <v>129</v>
      </c>
      <c r="R19" s="10">
        <f>'ﾃﾞｰﾀ元'!H47</f>
        <v>124</v>
      </c>
      <c r="S19" s="48">
        <f>'ﾃﾞｰﾀ元'!I47</f>
        <v>120</v>
      </c>
    </row>
    <row r="20" spans="1:19" ht="13.5">
      <c r="A20" s="4"/>
      <c r="B20" s="28" t="s">
        <v>119</v>
      </c>
      <c r="C20" s="1"/>
      <c r="D20" s="10"/>
      <c r="E20" s="30" t="str">
        <f>'ﾃﾞｰﾀ元'!E14</f>
        <v>－</v>
      </c>
      <c r="F20" s="30" t="str">
        <f>'ﾃﾞｰﾀ元'!F14</f>
        <v>－</v>
      </c>
      <c r="G20" s="30" t="str">
        <f>'ﾃﾞｰﾀ元'!G14</f>
        <v>－</v>
      </c>
      <c r="H20" s="30" t="str">
        <f>'ﾃﾞｰﾀ元'!H14</f>
        <v>－</v>
      </c>
      <c r="I20" s="48">
        <f>'ﾃﾞｰﾀ元'!I14</f>
        <v>593</v>
      </c>
      <c r="J20" s="20"/>
      <c r="K20" s="4"/>
      <c r="L20" s="3" t="s">
        <v>75</v>
      </c>
      <c r="M20" s="1"/>
      <c r="N20" s="10">
        <f>'ﾃﾞｰﾀ元'!D48</f>
        <v>150</v>
      </c>
      <c r="O20" s="10">
        <f>'ﾃﾞｰﾀ元'!E48</f>
        <v>155</v>
      </c>
      <c r="P20" s="10">
        <f>'ﾃﾞｰﾀ元'!F48</f>
        <v>144</v>
      </c>
      <c r="Q20" s="10">
        <f>'ﾃﾞｰﾀ元'!G48</f>
        <v>148</v>
      </c>
      <c r="R20" s="10">
        <f>'ﾃﾞｰﾀ元'!H48</f>
        <v>141</v>
      </c>
      <c r="S20" s="48">
        <f>'ﾃﾞｰﾀ元'!I48</f>
        <v>133</v>
      </c>
    </row>
    <row r="21" spans="1:19" ht="13.5">
      <c r="A21" s="4"/>
      <c r="B21" s="28" t="s">
        <v>120</v>
      </c>
      <c r="C21" s="1"/>
      <c r="D21" s="10"/>
      <c r="E21" s="30" t="str">
        <f>'ﾃﾞｰﾀ元'!E15</f>
        <v>－</v>
      </c>
      <c r="F21" s="30" t="str">
        <f>'ﾃﾞｰﾀ元'!F15</f>
        <v>－</v>
      </c>
      <c r="G21" s="30" t="str">
        <f>'ﾃﾞｰﾀ元'!G15</f>
        <v>－</v>
      </c>
      <c r="H21" s="30" t="str">
        <f>'ﾃﾞｰﾀ元'!H15</f>
        <v>－</v>
      </c>
      <c r="I21" s="48">
        <f>'ﾃﾞｰﾀ元'!I15</f>
        <v>337</v>
      </c>
      <c r="J21" s="20"/>
      <c r="K21" s="4"/>
      <c r="L21" s="3" t="s">
        <v>76</v>
      </c>
      <c r="M21" s="1"/>
      <c r="N21" s="10">
        <f>'ﾃﾞｰﾀ元'!D49</f>
        <v>64</v>
      </c>
      <c r="O21" s="10">
        <f>'ﾃﾞｰﾀ元'!E49</f>
        <v>65</v>
      </c>
      <c r="P21" s="10">
        <f>'ﾃﾞｰﾀ元'!F49</f>
        <v>64</v>
      </c>
      <c r="Q21" s="10">
        <f>'ﾃﾞｰﾀ元'!G49</f>
        <v>65</v>
      </c>
      <c r="R21" s="10">
        <f>'ﾃﾞｰﾀ元'!H49</f>
        <v>59</v>
      </c>
      <c r="S21" s="48">
        <f>'ﾃﾞｰﾀ元'!I49</f>
        <v>63</v>
      </c>
    </row>
    <row r="22" spans="1:13" ht="13.5">
      <c r="A22" s="4"/>
      <c r="B22" s="28" t="s">
        <v>121</v>
      </c>
      <c r="C22" s="1"/>
      <c r="D22" s="10"/>
      <c r="E22" s="30" t="str">
        <f>'ﾃﾞｰﾀ元'!E16</f>
        <v>－</v>
      </c>
      <c r="F22" s="30" t="str">
        <f>'ﾃﾞｰﾀ元'!F16</f>
        <v>－</v>
      </c>
      <c r="G22" s="30" t="str">
        <f>'ﾃﾞｰﾀ元'!G16</f>
        <v>－</v>
      </c>
      <c r="H22" s="30" t="str">
        <f>'ﾃﾞｰﾀ元'!H16</f>
        <v>－</v>
      </c>
      <c r="I22" s="48">
        <f>'ﾃﾞｰﾀ元'!I16</f>
        <v>479</v>
      </c>
      <c r="J22" s="20"/>
      <c r="K22" s="4"/>
      <c r="L22" s="4"/>
      <c r="M22" s="2"/>
    </row>
    <row r="23" spans="1:19" ht="13.5">
      <c r="A23" s="4"/>
      <c r="B23" s="28" t="s">
        <v>122</v>
      </c>
      <c r="C23" s="1"/>
      <c r="D23" s="10"/>
      <c r="E23" s="30" t="str">
        <f>'ﾃﾞｰﾀ元'!E17</f>
        <v>－</v>
      </c>
      <c r="F23" s="30" t="str">
        <f>'ﾃﾞｰﾀ元'!F17</f>
        <v>－</v>
      </c>
      <c r="G23" s="30" t="str">
        <f>'ﾃﾞｰﾀ元'!G17</f>
        <v>－</v>
      </c>
      <c r="H23" s="30" t="str">
        <f>'ﾃﾞｰﾀ元'!H17</f>
        <v>－</v>
      </c>
      <c r="I23" s="48">
        <f>'ﾃﾞｰﾀ元'!I17</f>
        <v>328</v>
      </c>
      <c r="J23" s="20"/>
      <c r="K23" s="4"/>
      <c r="L23" s="3" t="s">
        <v>80</v>
      </c>
      <c r="M23" s="2"/>
      <c r="N23" s="5">
        <f aca="true" t="shared" si="4" ref="N23:S23">SUM(N24)</f>
        <v>47</v>
      </c>
      <c r="O23" s="5">
        <f t="shared" si="4"/>
        <v>52</v>
      </c>
      <c r="P23" s="5">
        <f t="shared" si="4"/>
        <v>47</v>
      </c>
      <c r="Q23" s="5">
        <f t="shared" si="4"/>
        <v>49</v>
      </c>
      <c r="R23" s="5">
        <f t="shared" si="4"/>
        <v>47</v>
      </c>
      <c r="S23" s="53">
        <f t="shared" si="4"/>
        <v>48</v>
      </c>
    </row>
    <row r="24" spans="1:19" ht="13.5">
      <c r="A24" s="4"/>
      <c r="B24" s="28" t="s">
        <v>123</v>
      </c>
      <c r="C24" s="1"/>
      <c r="D24" s="10"/>
      <c r="E24" s="30" t="str">
        <f>'ﾃﾞｰﾀ元'!E18</f>
        <v>－</v>
      </c>
      <c r="F24" s="30" t="str">
        <f>'ﾃﾞｰﾀ元'!F18</f>
        <v>－</v>
      </c>
      <c r="G24" s="30" t="str">
        <f>'ﾃﾞｰﾀ元'!G18</f>
        <v>－</v>
      </c>
      <c r="H24" s="30" t="str">
        <f>'ﾃﾞｰﾀ元'!H18</f>
        <v>－</v>
      </c>
      <c r="I24" s="48">
        <f>'ﾃﾞｰﾀ元'!I18</f>
        <v>406</v>
      </c>
      <c r="J24" s="20"/>
      <c r="K24" s="4"/>
      <c r="L24" s="3" t="s">
        <v>45</v>
      </c>
      <c r="M24" s="2"/>
      <c r="N24" s="5">
        <f>'ﾃﾞｰﾀ元'!D50</f>
        <v>47</v>
      </c>
      <c r="O24" s="5">
        <f>'ﾃﾞｰﾀ元'!E50</f>
        <v>52</v>
      </c>
      <c r="P24" s="5">
        <f>'ﾃﾞｰﾀ元'!F50</f>
        <v>47</v>
      </c>
      <c r="Q24" s="5">
        <f>'ﾃﾞｰﾀ元'!G50</f>
        <v>49</v>
      </c>
      <c r="R24" s="5">
        <f>'ﾃﾞｰﾀ元'!H50</f>
        <v>47</v>
      </c>
      <c r="S24" s="48">
        <f>'ﾃﾞｰﾀ元'!I50</f>
        <v>48</v>
      </c>
    </row>
    <row r="25" spans="1:18" ht="13.5">
      <c r="A25" s="4"/>
      <c r="B25" s="28" t="s">
        <v>124</v>
      </c>
      <c r="C25" s="1"/>
      <c r="D25" s="10"/>
      <c r="E25" s="30" t="str">
        <f>'ﾃﾞｰﾀ元'!E19</f>
        <v>－</v>
      </c>
      <c r="F25" s="30" t="str">
        <f>'ﾃﾞｰﾀ元'!F19</f>
        <v>－</v>
      </c>
      <c r="G25" s="30" t="str">
        <f>'ﾃﾞｰﾀ元'!G19</f>
        <v>－</v>
      </c>
      <c r="H25" s="30" t="str">
        <f>'ﾃﾞｰﾀ元'!H19</f>
        <v>－</v>
      </c>
      <c r="I25" s="48">
        <f>'ﾃﾞｰﾀ元'!I19</f>
        <v>137</v>
      </c>
      <c r="J25" s="20"/>
      <c r="K25" s="4"/>
      <c r="L25" s="4"/>
      <c r="M25" s="2"/>
      <c r="N25" s="5"/>
      <c r="O25" s="5"/>
      <c r="P25" s="5"/>
      <c r="Q25" s="5"/>
      <c r="R25" s="5"/>
    </row>
    <row r="26" spans="1:19" ht="13.5">
      <c r="A26" s="4"/>
      <c r="B26" s="3"/>
      <c r="C26" s="1"/>
      <c r="D26" s="10"/>
      <c r="E26" s="10"/>
      <c r="F26" s="10"/>
      <c r="G26" s="10"/>
      <c r="H26" s="10"/>
      <c r="I26" s="48"/>
      <c r="J26" s="20"/>
      <c r="K26" s="4"/>
      <c r="L26" s="3" t="s">
        <v>81</v>
      </c>
      <c r="M26" s="2"/>
      <c r="N26" s="5">
        <f aca="true" t="shared" si="5" ref="N26:S26">SUM(N27:N28)</f>
        <v>120</v>
      </c>
      <c r="O26" s="5">
        <f t="shared" si="5"/>
        <v>119</v>
      </c>
      <c r="P26" s="5">
        <f t="shared" si="5"/>
        <v>114</v>
      </c>
      <c r="Q26" s="5">
        <f t="shared" si="5"/>
        <v>114</v>
      </c>
      <c r="R26" s="5">
        <f t="shared" si="5"/>
        <v>109</v>
      </c>
      <c r="S26" s="53">
        <f t="shared" si="5"/>
        <v>106</v>
      </c>
    </row>
    <row r="27" spans="1:19" ht="13.5">
      <c r="A27" s="4"/>
      <c r="B27" s="3" t="s">
        <v>42</v>
      </c>
      <c r="C27" s="1"/>
      <c r="D27" s="10">
        <f>'ﾃﾞｰﾀ元'!D20</f>
        <v>811</v>
      </c>
      <c r="E27" s="10">
        <f>'ﾃﾞｰﾀ元'!E20</f>
        <v>818</v>
      </c>
      <c r="F27" s="10">
        <f>'ﾃﾞｰﾀ元'!F20</f>
        <v>764</v>
      </c>
      <c r="G27" s="10">
        <f>'ﾃﾞｰﾀ元'!G20</f>
        <v>782</v>
      </c>
      <c r="H27" s="10">
        <f>'ﾃﾞｰﾀ元'!H20</f>
        <v>755</v>
      </c>
      <c r="I27" s="48">
        <f>'ﾃﾞｰﾀ元'!I20</f>
        <v>760</v>
      </c>
      <c r="J27" s="20"/>
      <c r="K27" s="4"/>
      <c r="L27" s="3" t="s">
        <v>47</v>
      </c>
      <c r="M27" s="2"/>
      <c r="N27" s="5">
        <f>'ﾃﾞｰﾀ元'!D51</f>
        <v>64</v>
      </c>
      <c r="O27" s="5">
        <f>'ﾃﾞｰﾀ元'!E51</f>
        <v>61</v>
      </c>
      <c r="P27" s="5">
        <f>'ﾃﾞｰﾀ元'!F51</f>
        <v>60</v>
      </c>
      <c r="Q27" s="5">
        <f>'ﾃﾞｰﾀ元'!G51</f>
        <v>59</v>
      </c>
      <c r="R27" s="5">
        <f>'ﾃﾞｰﾀ元'!H51</f>
        <v>58</v>
      </c>
      <c r="S27" s="48">
        <f>'ﾃﾞｰﾀ元'!I51</f>
        <v>57</v>
      </c>
    </row>
    <row r="28" spans="1:19" ht="13.5">
      <c r="A28" s="4"/>
      <c r="B28" s="3" t="s">
        <v>52</v>
      </c>
      <c r="C28" s="1"/>
      <c r="D28" s="10">
        <f>'ﾃﾞｰﾀ元'!D21</f>
        <v>47</v>
      </c>
      <c r="E28" s="10">
        <f>'ﾃﾞｰﾀ元'!E21</f>
        <v>48</v>
      </c>
      <c r="F28" s="10">
        <f>'ﾃﾞｰﾀ元'!F21</f>
        <v>42</v>
      </c>
      <c r="G28" s="10">
        <f>'ﾃﾞｰﾀ元'!G21</f>
        <v>48</v>
      </c>
      <c r="H28" s="10">
        <f>'ﾃﾞｰﾀ元'!H21</f>
        <v>47</v>
      </c>
      <c r="I28" s="48">
        <f>'ﾃﾞｰﾀ元'!I21</f>
        <v>45</v>
      </c>
      <c r="J28" s="20"/>
      <c r="K28" s="4"/>
      <c r="L28" s="3" t="s">
        <v>49</v>
      </c>
      <c r="M28" s="2"/>
      <c r="N28" s="5">
        <f>'ﾃﾞｰﾀ元'!D52</f>
        <v>56</v>
      </c>
      <c r="O28" s="5">
        <f>'ﾃﾞｰﾀ元'!E52</f>
        <v>58</v>
      </c>
      <c r="P28" s="5">
        <f>'ﾃﾞｰﾀ元'!F52</f>
        <v>54</v>
      </c>
      <c r="Q28" s="5">
        <f>'ﾃﾞｰﾀ元'!G52</f>
        <v>55</v>
      </c>
      <c r="R28" s="5">
        <f>'ﾃﾞｰﾀ元'!H52</f>
        <v>51</v>
      </c>
      <c r="S28" s="48">
        <f>'ﾃﾞｰﾀ元'!I52</f>
        <v>49</v>
      </c>
    </row>
    <row r="29" spans="1:18" ht="13.5">
      <c r="A29" s="4"/>
      <c r="B29" s="3" t="s">
        <v>53</v>
      </c>
      <c r="C29" s="1"/>
      <c r="D29" s="10">
        <f>'ﾃﾞｰﾀ元'!D22</f>
        <v>251</v>
      </c>
      <c r="E29" s="10">
        <f>'ﾃﾞｰﾀ元'!E22</f>
        <v>263</v>
      </c>
      <c r="F29" s="10">
        <f>'ﾃﾞｰﾀ元'!F22</f>
        <v>246</v>
      </c>
      <c r="G29" s="10">
        <f>'ﾃﾞｰﾀ元'!G22</f>
        <v>258</v>
      </c>
      <c r="H29" s="10">
        <f>'ﾃﾞｰﾀ元'!H22</f>
        <v>236</v>
      </c>
      <c r="I29" s="48">
        <f>'ﾃﾞｰﾀ元'!I22</f>
        <v>235</v>
      </c>
      <c r="J29" s="20"/>
      <c r="K29" s="4"/>
      <c r="L29" s="4"/>
      <c r="M29" s="2"/>
      <c r="N29" s="5"/>
      <c r="O29" s="5"/>
      <c r="P29" s="5"/>
      <c r="Q29" s="5"/>
      <c r="R29" s="5"/>
    </row>
    <row r="30" spans="1:19" ht="13.5">
      <c r="A30" s="4"/>
      <c r="B30" s="3" t="s">
        <v>54</v>
      </c>
      <c r="C30" s="1"/>
      <c r="D30" s="10">
        <f>'ﾃﾞｰﾀ元'!D23</f>
        <v>363</v>
      </c>
      <c r="E30" s="10">
        <f>'ﾃﾞｰﾀ元'!E23</f>
        <v>380</v>
      </c>
      <c r="F30" s="10">
        <f>'ﾃﾞｰﾀ元'!F23</f>
        <v>357</v>
      </c>
      <c r="G30" s="10">
        <f>'ﾃﾞｰﾀ元'!G23</f>
        <v>368</v>
      </c>
      <c r="H30" s="10">
        <f>'ﾃﾞｰﾀ元'!H23</f>
        <v>345</v>
      </c>
      <c r="I30" s="48">
        <f>'ﾃﾞｰﾀ元'!I23</f>
        <v>355</v>
      </c>
      <c r="J30" s="20"/>
      <c r="K30" s="4"/>
      <c r="L30" s="3" t="s">
        <v>82</v>
      </c>
      <c r="M30" s="2"/>
      <c r="N30" s="5">
        <f aca="true" t="shared" si="6" ref="N30:S30">SUM(N31:N32)</f>
        <v>216</v>
      </c>
      <c r="O30" s="5">
        <f t="shared" si="6"/>
        <v>218</v>
      </c>
      <c r="P30" s="5">
        <f t="shared" si="6"/>
        <v>210</v>
      </c>
      <c r="Q30" s="5">
        <f t="shared" si="6"/>
        <v>215</v>
      </c>
      <c r="R30" s="5">
        <f t="shared" si="6"/>
        <v>216</v>
      </c>
      <c r="S30" s="53">
        <f t="shared" si="6"/>
        <v>222</v>
      </c>
    </row>
    <row r="31" spans="1:19" ht="13.5">
      <c r="A31" s="4"/>
      <c r="B31" s="3" t="s">
        <v>56</v>
      </c>
      <c r="C31" s="1"/>
      <c r="D31" s="10">
        <f>'ﾃﾞｰﾀ元'!D24</f>
        <v>93</v>
      </c>
      <c r="E31" s="10">
        <f>'ﾃﾞｰﾀ元'!E24</f>
        <v>99</v>
      </c>
      <c r="F31" s="10">
        <f>'ﾃﾞｰﾀ元'!F24</f>
        <v>81</v>
      </c>
      <c r="G31" s="10">
        <f>'ﾃﾞｰﾀ元'!G24</f>
        <v>90</v>
      </c>
      <c r="H31" s="10">
        <f>'ﾃﾞｰﾀ元'!H24</f>
        <v>79</v>
      </c>
      <c r="I31" s="48">
        <f>'ﾃﾞｰﾀ元'!I24</f>
        <v>75</v>
      </c>
      <c r="J31" s="20"/>
      <c r="K31" s="4"/>
      <c r="L31" s="3" t="s">
        <v>50</v>
      </c>
      <c r="M31" s="2"/>
      <c r="N31" s="5">
        <f>'ﾃﾞｰﾀ元'!D53</f>
        <v>68</v>
      </c>
      <c r="O31" s="5">
        <f>'ﾃﾞｰﾀ元'!E53</f>
        <v>66</v>
      </c>
      <c r="P31" s="5">
        <f>'ﾃﾞｰﾀ元'!F53</f>
        <v>64</v>
      </c>
      <c r="Q31" s="5">
        <f>'ﾃﾞｰﾀ元'!G53</f>
        <v>68</v>
      </c>
      <c r="R31" s="5">
        <f>'ﾃﾞｰﾀ元'!H53</f>
        <v>70</v>
      </c>
      <c r="S31" s="48">
        <f>'ﾃﾞｰﾀ元'!I53</f>
        <v>67</v>
      </c>
    </row>
    <row r="32" spans="1:19" ht="13.5">
      <c r="A32" s="4"/>
      <c r="C32" s="2"/>
      <c r="J32" s="20"/>
      <c r="K32" s="4"/>
      <c r="L32" s="3" t="s">
        <v>51</v>
      </c>
      <c r="M32" s="2"/>
      <c r="N32" s="5">
        <f>'ﾃﾞｰﾀ元'!D54</f>
        <v>148</v>
      </c>
      <c r="O32" s="5">
        <f>'ﾃﾞｰﾀ元'!E54</f>
        <v>152</v>
      </c>
      <c r="P32" s="5">
        <f>'ﾃﾞｰﾀ元'!F54</f>
        <v>146</v>
      </c>
      <c r="Q32" s="5">
        <f>'ﾃﾞｰﾀ元'!G54</f>
        <v>147</v>
      </c>
      <c r="R32" s="5">
        <f>'ﾃﾞｰﾀ元'!H54</f>
        <v>146</v>
      </c>
      <c r="S32" s="48">
        <f>'ﾃﾞｰﾀ元'!I54</f>
        <v>155</v>
      </c>
    </row>
    <row r="33" spans="1:18" ht="13.5">
      <c r="A33" s="4"/>
      <c r="B33" s="3" t="s">
        <v>57</v>
      </c>
      <c r="C33" s="1"/>
      <c r="D33" s="10">
        <f>'ﾃﾞｰﾀ元'!D25</f>
        <v>411</v>
      </c>
      <c r="E33" s="10">
        <f>'ﾃﾞｰﾀ元'!E25</f>
        <v>409</v>
      </c>
      <c r="F33" s="10">
        <f>'ﾃﾞｰﾀ元'!F25</f>
        <v>384</v>
      </c>
      <c r="G33" s="10">
        <f>'ﾃﾞｰﾀ元'!G25</f>
        <v>404</v>
      </c>
      <c r="H33" s="10">
        <f>'ﾃﾞｰﾀ元'!H25</f>
        <v>380</v>
      </c>
      <c r="I33" s="48">
        <f>'ﾃﾞｰﾀ元'!I25</f>
        <v>380</v>
      </c>
      <c r="J33" s="20"/>
      <c r="K33" s="4"/>
      <c r="L33" s="4"/>
      <c r="M33" s="2"/>
      <c r="N33" s="5"/>
      <c r="O33" s="5"/>
      <c r="P33" s="5"/>
      <c r="Q33" s="5"/>
      <c r="R33" s="5"/>
    </row>
    <row r="34" spans="1:19" ht="13.5">
      <c r="A34" s="4"/>
      <c r="B34" s="3" t="s">
        <v>41</v>
      </c>
      <c r="C34" s="1"/>
      <c r="D34" s="10">
        <f>'ﾃﾞｰﾀ元'!D26</f>
        <v>1073</v>
      </c>
      <c r="E34" s="10">
        <f>'ﾃﾞｰﾀ元'!E26</f>
        <v>1099</v>
      </c>
      <c r="F34" s="10">
        <f>'ﾃﾞｰﾀ元'!F26</f>
        <v>1024</v>
      </c>
      <c r="G34" s="10">
        <f>'ﾃﾞｰﾀ元'!G26</f>
        <v>1045</v>
      </c>
      <c r="H34" s="10">
        <f>'ﾃﾞｰﾀ元'!H26</f>
        <v>1003</v>
      </c>
      <c r="I34" s="48">
        <f>'ﾃﾞｰﾀ元'!I26</f>
        <v>1005</v>
      </c>
      <c r="J34" s="20"/>
      <c r="K34" s="4"/>
      <c r="L34" s="3" t="s">
        <v>83</v>
      </c>
      <c r="M34" s="2"/>
      <c r="N34" s="5">
        <f aca="true" t="shared" si="7" ref="N34:S34">SUM(N35:N37)</f>
        <v>246</v>
      </c>
      <c r="O34" s="5">
        <f t="shared" si="7"/>
        <v>246</v>
      </c>
      <c r="P34" s="5">
        <f t="shared" si="7"/>
        <v>236</v>
      </c>
      <c r="Q34" s="5">
        <f t="shared" si="7"/>
        <v>245</v>
      </c>
      <c r="R34" s="5">
        <f t="shared" si="7"/>
        <v>223</v>
      </c>
      <c r="S34" s="53">
        <f t="shared" si="7"/>
        <v>215</v>
      </c>
    </row>
    <row r="35" spans="1:19" ht="13.5">
      <c r="A35" s="4"/>
      <c r="B35" s="3" t="s">
        <v>44</v>
      </c>
      <c r="C35" s="1"/>
      <c r="D35" s="10">
        <f>'ﾃﾞｰﾀ元'!D27</f>
        <v>758</v>
      </c>
      <c r="E35" s="10">
        <f>'ﾃﾞｰﾀ元'!E27</f>
        <v>768</v>
      </c>
      <c r="F35" s="10">
        <f>'ﾃﾞｰﾀ元'!F27</f>
        <v>720</v>
      </c>
      <c r="G35" s="10">
        <f>'ﾃﾞｰﾀ元'!G27</f>
        <v>751</v>
      </c>
      <c r="H35" s="10">
        <f>'ﾃﾞｰﾀ元'!H27</f>
        <v>737</v>
      </c>
      <c r="I35" s="48">
        <f>'ﾃﾞｰﾀ元'!I27</f>
        <v>737</v>
      </c>
      <c r="J35" s="20"/>
      <c r="K35" s="4"/>
      <c r="L35" s="3" t="s">
        <v>55</v>
      </c>
      <c r="M35" s="2"/>
      <c r="N35" s="5">
        <f>'ﾃﾞｰﾀ元'!D55</f>
        <v>169</v>
      </c>
      <c r="O35" s="5">
        <f>'ﾃﾞｰﾀ元'!E55</f>
        <v>176</v>
      </c>
      <c r="P35" s="5">
        <f>'ﾃﾞｰﾀ元'!F55</f>
        <v>172</v>
      </c>
      <c r="Q35" s="5">
        <f>'ﾃﾞｰﾀ元'!G55</f>
        <v>181</v>
      </c>
      <c r="R35" s="5">
        <f>'ﾃﾞｰﾀ元'!H55</f>
        <v>167</v>
      </c>
      <c r="S35" s="48">
        <f>'ﾃﾞｰﾀ元'!I55</f>
        <v>165</v>
      </c>
    </row>
    <row r="36" spans="1:19" ht="13.5">
      <c r="A36" s="4"/>
      <c r="B36" s="3" t="s">
        <v>59</v>
      </c>
      <c r="C36" s="1"/>
      <c r="D36" s="10">
        <f>'ﾃﾞｰﾀ元'!D28</f>
        <v>576</v>
      </c>
      <c r="E36" s="10">
        <f>'ﾃﾞｰﾀ元'!E28</f>
        <v>587</v>
      </c>
      <c r="F36" s="10">
        <f>'ﾃﾞｰﾀ元'!F28</f>
        <v>547</v>
      </c>
      <c r="G36" s="10">
        <f>'ﾃﾞｰﾀ元'!G28</f>
        <v>555</v>
      </c>
      <c r="H36" s="10">
        <f>'ﾃﾞｰﾀ元'!H28</f>
        <v>534</v>
      </c>
      <c r="I36" s="48">
        <f>'ﾃﾞｰﾀ元'!I28</f>
        <v>540</v>
      </c>
      <c r="J36" s="20"/>
      <c r="K36" s="4"/>
      <c r="L36" s="3" t="s">
        <v>58</v>
      </c>
      <c r="M36" s="2"/>
      <c r="N36" s="5">
        <f>'ﾃﾞｰﾀ元'!D56</f>
        <v>40</v>
      </c>
      <c r="O36" s="5">
        <f>'ﾃﾞｰﾀ元'!E56</f>
        <v>33</v>
      </c>
      <c r="P36" s="5">
        <f>'ﾃﾞｰﾀ元'!F56</f>
        <v>29</v>
      </c>
      <c r="Q36" s="5">
        <f>'ﾃﾞｰﾀ元'!G56</f>
        <v>31</v>
      </c>
      <c r="R36" s="5">
        <f>'ﾃﾞｰﾀ元'!H56</f>
        <v>27</v>
      </c>
      <c r="S36" s="48">
        <f>'ﾃﾞｰﾀ元'!I56</f>
        <v>25</v>
      </c>
    </row>
    <row r="37" spans="1:19" ht="13.5">
      <c r="A37" s="4"/>
      <c r="B37" s="3" t="s">
        <v>60</v>
      </c>
      <c r="C37" s="1"/>
      <c r="D37" s="10">
        <f>'ﾃﾞｰﾀ元'!D29</f>
        <v>491</v>
      </c>
      <c r="E37" s="10">
        <f>'ﾃﾞｰﾀ元'!E29</f>
        <v>487</v>
      </c>
      <c r="F37" s="10">
        <f>'ﾃﾞｰﾀ元'!F29</f>
        <v>461</v>
      </c>
      <c r="G37" s="10">
        <f>'ﾃﾞｰﾀ元'!G29</f>
        <v>468</v>
      </c>
      <c r="H37" s="10">
        <f>'ﾃﾞｰﾀ元'!H29</f>
        <v>441</v>
      </c>
      <c r="I37" s="48">
        <f>'ﾃﾞｰﾀ元'!I29</f>
        <v>433</v>
      </c>
      <c r="J37" s="20"/>
      <c r="K37" s="4"/>
      <c r="L37" s="3" t="s">
        <v>107</v>
      </c>
      <c r="M37" s="2"/>
      <c r="N37" s="5">
        <f>'ﾃﾞｰﾀ元'!D57</f>
        <v>37</v>
      </c>
      <c r="O37" s="5">
        <f>'ﾃﾞｰﾀ元'!E57</f>
        <v>37</v>
      </c>
      <c r="P37" s="5">
        <f>'ﾃﾞｰﾀ元'!F57</f>
        <v>35</v>
      </c>
      <c r="Q37" s="5">
        <f>'ﾃﾞｰﾀ元'!G57</f>
        <v>33</v>
      </c>
      <c r="R37" s="5">
        <f>'ﾃﾞｰﾀ元'!H57</f>
        <v>29</v>
      </c>
      <c r="S37" s="48">
        <f>'ﾃﾞｰﾀ元'!I57</f>
        <v>25</v>
      </c>
    </row>
    <row r="38" spans="1:18" ht="13.5">
      <c r="A38" s="4"/>
      <c r="C38" s="2"/>
      <c r="J38" s="20"/>
      <c r="K38" s="4"/>
      <c r="L38" s="3"/>
      <c r="M38" s="2"/>
      <c r="N38" s="5"/>
      <c r="O38" s="5"/>
      <c r="P38" s="5"/>
      <c r="Q38" s="5"/>
      <c r="R38" s="5"/>
    </row>
    <row r="39" spans="1:19" ht="13.5">
      <c r="A39" s="4"/>
      <c r="B39" s="3" t="s">
        <v>61</v>
      </c>
      <c r="C39" s="1"/>
      <c r="D39" s="10">
        <f>'ﾃﾞｰﾀ元'!D30</f>
        <v>426</v>
      </c>
      <c r="E39" s="10">
        <f>'ﾃﾞｰﾀ元'!E30</f>
        <v>417</v>
      </c>
      <c r="F39" s="10">
        <f>'ﾃﾞｰﾀ元'!F30</f>
        <v>391</v>
      </c>
      <c r="G39" s="10">
        <f>'ﾃﾞｰﾀ元'!G30</f>
        <v>408</v>
      </c>
      <c r="H39" s="10">
        <f>'ﾃﾞｰﾀ元'!H30</f>
        <v>379</v>
      </c>
      <c r="I39" s="48">
        <f>'ﾃﾞｰﾀ元'!I30</f>
        <v>366</v>
      </c>
      <c r="J39" s="20"/>
      <c r="K39" s="4"/>
      <c r="L39" s="3" t="s">
        <v>84</v>
      </c>
      <c r="M39" s="2"/>
      <c r="N39" s="5">
        <f>SUM(N40:N40)</f>
        <v>109</v>
      </c>
      <c r="O39" s="5">
        <f>SUM(O40:O40)</f>
        <v>115</v>
      </c>
      <c r="P39" s="5">
        <f>SUM(P40:P40)</f>
        <v>110</v>
      </c>
      <c r="Q39" s="5">
        <f>SUM(Q40:Q40)</f>
        <v>109</v>
      </c>
      <c r="R39" s="5">
        <f>SUM(R40:R40)</f>
        <v>101</v>
      </c>
      <c r="S39" s="53">
        <f>SUM(S40)</f>
        <v>103</v>
      </c>
    </row>
    <row r="40" spans="1:19" ht="13.5">
      <c r="A40" s="4"/>
      <c r="B40" s="3" t="s">
        <v>62</v>
      </c>
      <c r="C40" s="1"/>
      <c r="D40" s="10">
        <f>'ﾃﾞｰﾀ元'!D31</f>
        <v>198</v>
      </c>
      <c r="E40" s="10">
        <f>'ﾃﾞｰﾀ元'!E31</f>
        <v>195</v>
      </c>
      <c r="F40" s="10">
        <f>'ﾃﾞｰﾀ元'!F31</f>
        <v>183</v>
      </c>
      <c r="G40" s="10">
        <f>'ﾃﾞｰﾀ元'!G31</f>
        <v>187</v>
      </c>
      <c r="H40" s="10">
        <f>'ﾃﾞｰﾀ元'!H31</f>
        <v>184</v>
      </c>
      <c r="I40" s="48">
        <f>'ﾃﾞｰﾀ元'!I31</f>
        <v>189</v>
      </c>
      <c r="J40" s="20"/>
      <c r="K40" s="4"/>
      <c r="L40" s="3" t="s">
        <v>64</v>
      </c>
      <c r="M40" s="2"/>
      <c r="N40" s="5">
        <f>'ﾃﾞｰﾀ元'!D58</f>
        <v>109</v>
      </c>
      <c r="O40" s="5">
        <f>'ﾃﾞｰﾀ元'!E58</f>
        <v>115</v>
      </c>
      <c r="P40" s="5">
        <f>'ﾃﾞｰﾀ元'!F58</f>
        <v>110</v>
      </c>
      <c r="Q40" s="5">
        <f>'ﾃﾞｰﾀ元'!G58</f>
        <v>109</v>
      </c>
      <c r="R40" s="5">
        <f>'ﾃﾞｰﾀ元'!H58</f>
        <v>101</v>
      </c>
      <c r="S40" s="48">
        <f>'ﾃﾞｰﾀ元'!I58</f>
        <v>103</v>
      </c>
    </row>
    <row r="41" spans="1:18" ht="13.5">
      <c r="A41" s="4"/>
      <c r="B41" s="3" t="s">
        <v>63</v>
      </c>
      <c r="C41" s="1"/>
      <c r="D41" s="10">
        <f>'ﾃﾞｰﾀ元'!D32</f>
        <v>302</v>
      </c>
      <c r="E41" s="10">
        <f>'ﾃﾞｰﾀ元'!E32</f>
        <v>308</v>
      </c>
      <c r="F41" s="10">
        <f>'ﾃﾞｰﾀ元'!F32</f>
        <v>283</v>
      </c>
      <c r="G41" s="10">
        <f>'ﾃﾞｰﾀ元'!G32</f>
        <v>288</v>
      </c>
      <c r="H41" s="10">
        <f>'ﾃﾞｰﾀ元'!H32</f>
        <v>272</v>
      </c>
      <c r="I41" s="48">
        <f>'ﾃﾞｰﾀ元'!I32</f>
        <v>273</v>
      </c>
      <c r="J41" s="20"/>
      <c r="K41" s="4"/>
      <c r="L41" s="3"/>
      <c r="M41" s="2"/>
      <c r="N41" s="5"/>
      <c r="O41" s="5"/>
      <c r="P41" s="5"/>
      <c r="Q41" s="5"/>
      <c r="R41" s="5"/>
    </row>
    <row r="42" spans="1:19" ht="13.5">
      <c r="A42" s="4"/>
      <c r="B42" s="3" t="s">
        <v>65</v>
      </c>
      <c r="C42" s="1"/>
      <c r="D42" s="10">
        <f>'ﾃﾞｰﾀ元'!D33</f>
        <v>24</v>
      </c>
      <c r="E42" s="10">
        <f>'ﾃﾞｰﾀ元'!E33</f>
        <v>26</v>
      </c>
      <c r="F42" s="10">
        <f>'ﾃﾞｰﾀ元'!F33</f>
        <v>23</v>
      </c>
      <c r="G42" s="10">
        <f>'ﾃﾞｰﾀ元'!G33</f>
        <v>27</v>
      </c>
      <c r="H42" s="10">
        <f>'ﾃﾞｰﾀ元'!H33</f>
        <v>23</v>
      </c>
      <c r="I42" s="48">
        <f>'ﾃﾞｰﾀ元'!I33</f>
        <v>19</v>
      </c>
      <c r="J42" s="20"/>
      <c r="K42" s="4"/>
      <c r="L42" s="3" t="s">
        <v>85</v>
      </c>
      <c r="M42" s="2"/>
      <c r="N42" s="5">
        <f>SUM(N43:N43)</f>
        <v>89</v>
      </c>
      <c r="O42" s="5">
        <f>SUM(O43:O43)</f>
        <v>89</v>
      </c>
      <c r="P42" s="5">
        <f>SUM(P43:P43)</f>
        <v>87</v>
      </c>
      <c r="Q42" s="5">
        <f>SUM(Q43:Q43)</f>
        <v>90</v>
      </c>
      <c r="R42" s="5">
        <f>SUM(R43:R43)</f>
        <v>87</v>
      </c>
      <c r="S42" s="53">
        <f>SUM(S43)</f>
        <v>85</v>
      </c>
    </row>
    <row r="43" spans="1:19" ht="13.5">
      <c r="A43" s="4"/>
      <c r="B43" s="3" t="s">
        <v>66</v>
      </c>
      <c r="C43" s="1"/>
      <c r="D43" s="10">
        <f>'ﾃﾞｰﾀ元'!D34</f>
        <v>136</v>
      </c>
      <c r="E43" s="10">
        <f>'ﾃﾞｰﾀ元'!E34</f>
        <v>149</v>
      </c>
      <c r="F43" s="10">
        <f>'ﾃﾞｰﾀ元'!F34</f>
        <v>147</v>
      </c>
      <c r="G43" s="10">
        <f>'ﾃﾞｰﾀ元'!G34</f>
        <v>153</v>
      </c>
      <c r="H43" s="10">
        <f>'ﾃﾞｰﾀ元'!H34</f>
        <v>138</v>
      </c>
      <c r="I43" s="48">
        <f>'ﾃﾞｰﾀ元'!I34</f>
        <v>136</v>
      </c>
      <c r="J43" s="20"/>
      <c r="K43" s="4"/>
      <c r="L43" s="3" t="s">
        <v>72</v>
      </c>
      <c r="M43" s="2"/>
      <c r="N43" s="5">
        <f>'ﾃﾞｰﾀ元'!D59</f>
        <v>89</v>
      </c>
      <c r="O43" s="5">
        <f>'ﾃﾞｰﾀ元'!E59</f>
        <v>89</v>
      </c>
      <c r="P43" s="5">
        <f>'ﾃﾞｰﾀ元'!F59</f>
        <v>87</v>
      </c>
      <c r="Q43" s="5">
        <f>'ﾃﾞｰﾀ元'!G59</f>
        <v>90</v>
      </c>
      <c r="R43" s="5">
        <f>'ﾃﾞｰﾀ元'!H59</f>
        <v>87</v>
      </c>
      <c r="S43" s="48">
        <f>'ﾃﾞｰﾀ元'!I59</f>
        <v>85</v>
      </c>
    </row>
    <row r="44" spans="1:19" ht="13.5">
      <c r="A44" s="4"/>
      <c r="C44" s="2"/>
      <c r="J44" s="20"/>
      <c r="K44" s="4"/>
      <c r="L44" s="3"/>
      <c r="M44" s="2"/>
      <c r="N44" s="10"/>
      <c r="O44" s="10"/>
      <c r="P44" s="10"/>
      <c r="Q44" s="10"/>
      <c r="R44" s="10"/>
      <c r="S44" s="4"/>
    </row>
    <row r="45" spans="1:19" ht="13.5">
      <c r="A45" s="4"/>
      <c r="B45" s="3" t="s">
        <v>43</v>
      </c>
      <c r="C45" s="1"/>
      <c r="D45" s="10">
        <f>'ﾃﾞｰﾀ元'!D35</f>
        <v>195</v>
      </c>
      <c r="E45" s="10">
        <f>'ﾃﾞｰﾀ元'!E35</f>
        <v>209</v>
      </c>
      <c r="F45" s="10">
        <f>'ﾃﾞｰﾀ元'!F35</f>
        <v>193</v>
      </c>
      <c r="G45" s="10">
        <f>'ﾃﾞｰﾀ元'!G35</f>
        <v>210</v>
      </c>
      <c r="H45" s="10">
        <f>'ﾃﾞｰﾀ元'!H35</f>
        <v>205</v>
      </c>
      <c r="I45" s="48">
        <f>'ﾃﾞｰﾀ元'!I35</f>
        <v>204</v>
      </c>
      <c r="J45" s="20"/>
      <c r="K45" s="4"/>
      <c r="L45" s="3"/>
      <c r="M45" s="2"/>
      <c r="N45" s="10"/>
      <c r="O45" s="10"/>
      <c r="P45" s="10"/>
      <c r="Q45" s="10"/>
      <c r="R45" s="10"/>
      <c r="S45" s="4"/>
    </row>
    <row r="46" spans="1:19" ht="13.5">
      <c r="A46" s="4"/>
      <c r="B46" s="3" t="s">
        <v>91</v>
      </c>
      <c r="C46" s="1"/>
      <c r="D46" s="10">
        <f>'ﾃﾞｰﾀ元'!D36</f>
        <v>94</v>
      </c>
      <c r="E46" s="10">
        <f>'ﾃﾞｰﾀ元'!E36</f>
        <v>102</v>
      </c>
      <c r="F46" s="10">
        <f>'ﾃﾞｰﾀ元'!F36</f>
        <v>86</v>
      </c>
      <c r="G46" s="10">
        <f>'ﾃﾞｰﾀ元'!G36</f>
        <v>96</v>
      </c>
      <c r="H46" s="10">
        <f>'ﾃﾞｰﾀ元'!H36</f>
        <v>93</v>
      </c>
      <c r="I46" s="48">
        <f>'ﾃﾞｰﾀ元'!I36</f>
        <v>90</v>
      </c>
      <c r="J46" s="20"/>
      <c r="K46" s="4"/>
      <c r="L46" s="3"/>
      <c r="M46" s="2"/>
      <c r="N46" s="10"/>
      <c r="O46" s="10"/>
      <c r="P46" s="10"/>
      <c r="Q46" s="10"/>
      <c r="R46" s="10"/>
      <c r="S46" s="4"/>
    </row>
    <row r="47" spans="1:19" ht="13.5">
      <c r="A47" s="4"/>
      <c r="B47" s="3" t="s">
        <v>92</v>
      </c>
      <c r="C47" s="1"/>
      <c r="D47" s="10">
        <f>'ﾃﾞｰﾀ元'!D37</f>
        <v>147</v>
      </c>
      <c r="E47" s="10">
        <f>'ﾃﾞｰﾀ元'!E37</f>
        <v>150</v>
      </c>
      <c r="F47" s="10">
        <f>'ﾃﾞｰﾀ元'!F37</f>
        <v>137</v>
      </c>
      <c r="G47" s="10">
        <f>'ﾃﾞｰﾀ元'!G37</f>
        <v>144</v>
      </c>
      <c r="H47" s="10">
        <f>'ﾃﾞｰﾀ元'!H37</f>
        <v>131</v>
      </c>
      <c r="I47" s="48">
        <f>'ﾃﾞｰﾀ元'!I37</f>
        <v>134</v>
      </c>
      <c r="J47" s="20"/>
      <c r="K47" s="4"/>
      <c r="L47" s="3"/>
      <c r="M47" s="2"/>
      <c r="N47" s="10"/>
      <c r="O47" s="10"/>
      <c r="P47" s="10"/>
      <c r="Q47" s="10"/>
      <c r="R47" s="10"/>
      <c r="S47" s="4"/>
    </row>
    <row r="48" spans="1:19" ht="13.5">
      <c r="A48" s="4"/>
      <c r="B48" s="29" t="s">
        <v>103</v>
      </c>
      <c r="C48" s="2"/>
      <c r="D48" s="10">
        <f>'ﾃﾞｰﾀ元'!D38</f>
        <v>204</v>
      </c>
      <c r="E48" s="10">
        <f>'ﾃﾞｰﾀ元'!E38</f>
        <v>214</v>
      </c>
      <c r="F48" s="10">
        <f>'ﾃﾞｰﾀ元'!F38</f>
        <v>202</v>
      </c>
      <c r="G48" s="10">
        <f>'ﾃﾞｰﾀ元'!G38</f>
        <v>200</v>
      </c>
      <c r="H48" s="10">
        <f>'ﾃﾞｰﾀ元'!H38</f>
        <v>198</v>
      </c>
      <c r="I48" s="48">
        <f>'ﾃﾞｰﾀ元'!I38</f>
        <v>189</v>
      </c>
      <c r="J48" s="20"/>
      <c r="K48" s="4"/>
      <c r="L48" s="3"/>
      <c r="M48" s="2"/>
      <c r="N48" s="10"/>
      <c r="O48" s="10"/>
      <c r="P48" s="10"/>
      <c r="Q48" s="10"/>
      <c r="R48" s="10"/>
      <c r="S48" s="4"/>
    </row>
    <row r="49" spans="1:19" ht="13.5">
      <c r="A49" s="4"/>
      <c r="B49" s="3" t="s">
        <v>105</v>
      </c>
      <c r="C49" s="1"/>
      <c r="D49" s="10">
        <f>'ﾃﾞｰﾀ元'!D39</f>
        <v>162</v>
      </c>
      <c r="E49" s="10">
        <f>'ﾃﾞｰﾀ元'!E39</f>
        <v>163</v>
      </c>
      <c r="F49" s="10">
        <f>'ﾃﾞｰﾀ元'!F39</f>
        <v>152</v>
      </c>
      <c r="G49" s="10">
        <f>'ﾃﾞｰﾀ元'!G39</f>
        <v>154</v>
      </c>
      <c r="H49" s="10">
        <f>'ﾃﾞｰﾀ元'!H39</f>
        <v>138</v>
      </c>
      <c r="I49" s="48">
        <f>'ﾃﾞｰﾀ元'!I39</f>
        <v>126</v>
      </c>
      <c r="J49" s="20"/>
      <c r="K49" s="4"/>
      <c r="L49" s="3"/>
      <c r="M49" s="2"/>
      <c r="N49" s="10"/>
      <c r="O49" s="10"/>
      <c r="P49" s="10"/>
      <c r="Q49" s="10"/>
      <c r="R49" s="10"/>
      <c r="S49" s="4"/>
    </row>
    <row r="50" spans="1:19" ht="13.5">
      <c r="A50" s="4"/>
      <c r="C50" s="2"/>
      <c r="J50" s="20"/>
      <c r="K50" s="4"/>
      <c r="L50" s="3"/>
      <c r="M50" s="2"/>
      <c r="N50" s="10"/>
      <c r="O50" s="10"/>
      <c r="P50" s="10"/>
      <c r="Q50" s="10"/>
      <c r="R50" s="10"/>
      <c r="S50" s="4"/>
    </row>
    <row r="51" spans="1:19" ht="13.5">
      <c r="A51" s="4"/>
      <c r="B51" s="3" t="s">
        <v>106</v>
      </c>
      <c r="C51" s="1"/>
      <c r="D51" s="10">
        <f>'ﾃﾞｰﾀ元'!D40</f>
        <v>285</v>
      </c>
      <c r="E51" s="10">
        <f>'ﾃﾞｰﾀ元'!E40</f>
        <v>310</v>
      </c>
      <c r="F51" s="10">
        <f>'ﾃﾞｰﾀ元'!F40</f>
        <v>283</v>
      </c>
      <c r="G51" s="10">
        <f>'ﾃﾞｰﾀ元'!G40</f>
        <v>246</v>
      </c>
      <c r="H51" s="10">
        <f>'ﾃﾞｰﾀ元'!H40</f>
        <v>237</v>
      </c>
      <c r="I51" s="48">
        <f>'ﾃﾞｰﾀ元'!I40</f>
        <v>240</v>
      </c>
      <c r="J51" s="20"/>
      <c r="K51" s="4"/>
      <c r="L51" s="3"/>
      <c r="M51" s="2"/>
      <c r="N51" s="10"/>
      <c r="O51" s="10"/>
      <c r="P51" s="10"/>
      <c r="Q51" s="10"/>
      <c r="R51" s="10"/>
      <c r="S51" s="4"/>
    </row>
    <row r="52" spans="1:19" ht="14.25" thickBot="1">
      <c r="A52" s="4"/>
      <c r="B52" s="11"/>
      <c r="C52" s="12"/>
      <c r="D52" s="11"/>
      <c r="E52" s="11"/>
      <c r="F52" s="11"/>
      <c r="G52" s="11"/>
      <c r="H52" s="11"/>
      <c r="I52" s="11"/>
      <c r="J52" s="21"/>
      <c r="K52" s="11"/>
      <c r="L52" s="34"/>
      <c r="M52" s="12"/>
      <c r="N52" s="35"/>
      <c r="O52" s="35"/>
      <c r="P52" s="35"/>
      <c r="Q52" s="35"/>
      <c r="R52" s="35"/>
      <c r="S52" s="11"/>
    </row>
    <row r="53" spans="1:18" ht="13.5">
      <c r="A53" s="4"/>
      <c r="B53" s="22"/>
      <c r="C53" s="22"/>
      <c r="D53" s="22"/>
      <c r="E53" s="22"/>
      <c r="F53" s="22"/>
      <c r="G53" s="22"/>
      <c r="H53" s="4"/>
      <c r="I53" s="4"/>
      <c r="J53" s="4"/>
      <c r="K53" s="4"/>
      <c r="L53" s="4"/>
      <c r="M53" s="4"/>
      <c r="N53" s="10"/>
      <c r="O53" s="10"/>
      <c r="P53" s="10"/>
      <c r="Q53" s="10"/>
      <c r="R53" s="10"/>
    </row>
    <row r="54" spans="1:18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10"/>
      <c r="O54" s="10"/>
      <c r="P54" s="10"/>
      <c r="Q54" s="10"/>
      <c r="R54" s="10"/>
    </row>
    <row r="55" spans="1:18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10"/>
      <c r="O55" s="10"/>
      <c r="P55" s="10"/>
      <c r="Q55" s="10"/>
      <c r="R55" s="10"/>
    </row>
    <row r="56" spans="1:18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10"/>
      <c r="O56" s="10"/>
      <c r="P56" s="10"/>
      <c r="Q56" s="10"/>
      <c r="R56" s="10"/>
    </row>
    <row r="57" spans="1:18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10"/>
      <c r="O57" s="10"/>
      <c r="P57" s="10"/>
      <c r="Q57" s="10"/>
      <c r="R57" s="10"/>
    </row>
    <row r="58" spans="1:18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10"/>
      <c r="O58" s="10"/>
      <c r="P58" s="10"/>
      <c r="Q58" s="10"/>
      <c r="R58" s="10"/>
    </row>
    <row r="59" spans="1:18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10"/>
      <c r="O59" s="10"/>
      <c r="P59" s="10"/>
      <c r="Q59" s="10"/>
      <c r="R59" s="10"/>
    </row>
    <row r="60" spans="1:18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10"/>
      <c r="O60" s="10"/>
      <c r="P60" s="10"/>
      <c r="Q60" s="10"/>
      <c r="R60" s="10"/>
    </row>
    <row r="61" spans="2:18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10"/>
      <c r="O61" s="10"/>
      <c r="P61" s="10"/>
      <c r="Q61" s="10"/>
      <c r="R61" s="10"/>
    </row>
    <row r="62" spans="2:18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10"/>
      <c r="O62" s="10"/>
      <c r="P62" s="10"/>
      <c r="Q62" s="10"/>
      <c r="R62" s="10"/>
    </row>
    <row r="63" spans="2:18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0"/>
      <c r="O63" s="10"/>
      <c r="P63" s="10"/>
      <c r="Q63" s="10"/>
      <c r="R63" s="10"/>
    </row>
    <row r="64" spans="2:18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10"/>
      <c r="O64" s="10"/>
      <c r="P64" s="10"/>
      <c r="Q64" s="10"/>
      <c r="R64" s="10"/>
    </row>
    <row r="65" spans="2:18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10"/>
      <c r="O65" s="10"/>
      <c r="P65" s="10"/>
      <c r="Q65" s="10"/>
      <c r="R65" s="10"/>
    </row>
    <row r="66" spans="2:18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10"/>
      <c r="O66" s="10"/>
      <c r="P66" s="10"/>
      <c r="Q66" s="10"/>
      <c r="R66" s="10"/>
    </row>
    <row r="67" spans="2:18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10"/>
      <c r="O67" s="10"/>
      <c r="P67" s="10"/>
      <c r="Q67" s="10"/>
      <c r="R67" s="10"/>
    </row>
    <row r="68" spans="2:18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0"/>
      <c r="O68" s="10"/>
      <c r="P68" s="10"/>
      <c r="Q68" s="10"/>
      <c r="R68" s="10"/>
    </row>
    <row r="69" spans="2:18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10"/>
      <c r="O69" s="10"/>
      <c r="P69" s="10"/>
      <c r="Q69" s="10"/>
      <c r="R69" s="10"/>
    </row>
    <row r="70" spans="2:18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10"/>
      <c r="O70" s="10"/>
      <c r="P70" s="10"/>
      <c r="Q70" s="10"/>
      <c r="R70" s="10"/>
    </row>
    <row r="71" spans="2:18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10"/>
      <c r="O71" s="10"/>
      <c r="P71" s="10"/>
      <c r="Q71" s="10"/>
      <c r="R71" s="10"/>
    </row>
    <row r="72" spans="2:18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10"/>
      <c r="O72" s="10"/>
      <c r="P72" s="10"/>
      <c r="Q72" s="10"/>
      <c r="R72" s="10"/>
    </row>
    <row r="73" spans="2:18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2:18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18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2:18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9" ht="13.5">
      <c r="B84" s="4"/>
      <c r="C84" s="4"/>
      <c r="D84" s="4"/>
      <c r="E84" s="4"/>
      <c r="F84" s="4"/>
      <c r="G84" s="4"/>
      <c r="H84" s="4"/>
      <c r="I84" s="4"/>
    </row>
    <row r="85" spans="2:9" ht="13.5">
      <c r="B85" s="4"/>
      <c r="C85" s="4"/>
      <c r="D85" s="4"/>
      <c r="E85" s="4"/>
      <c r="F85" s="4"/>
      <c r="G85" s="4"/>
      <c r="H85" s="4"/>
      <c r="I85" s="4"/>
    </row>
    <row r="86" spans="2:9" ht="13.5">
      <c r="B86" s="4"/>
      <c r="C86" s="4"/>
      <c r="D86" s="4"/>
      <c r="E86" s="4"/>
      <c r="F86" s="4"/>
      <c r="G86" s="4"/>
      <c r="H86" s="4"/>
      <c r="I86" s="4"/>
    </row>
    <row r="87" spans="2:9" ht="13.5">
      <c r="B87" s="4"/>
      <c r="C87" s="4"/>
      <c r="D87" s="4"/>
      <c r="E87" s="4"/>
      <c r="F87" s="4"/>
      <c r="G87" s="4"/>
      <c r="H87" s="4"/>
      <c r="I87" s="4"/>
    </row>
    <row r="88" spans="2:9" ht="13.5">
      <c r="B88" s="4"/>
      <c r="C88" s="4"/>
      <c r="D88" s="4"/>
      <c r="E88" s="4"/>
      <c r="F88" s="4"/>
      <c r="G88" s="4"/>
      <c r="H88" s="4"/>
      <c r="I88" s="4"/>
    </row>
    <row r="89" spans="2:9" ht="13.5">
      <c r="B89" s="4"/>
      <c r="C89" s="4"/>
      <c r="D89" s="4"/>
      <c r="E89" s="4"/>
      <c r="F89" s="4"/>
      <c r="G89" s="4"/>
      <c r="H89" s="4"/>
      <c r="I89" s="4"/>
    </row>
    <row r="90" spans="2:9" ht="13.5">
      <c r="B90" s="4"/>
      <c r="C90" s="4"/>
      <c r="D90" s="4"/>
      <c r="E90" s="4"/>
      <c r="F90" s="4"/>
      <c r="G90" s="4"/>
      <c r="H90" s="4"/>
      <c r="I90" s="4"/>
    </row>
  </sheetData>
  <mergeCells count="4">
    <mergeCell ref="L5:L6"/>
    <mergeCell ref="B5:B6"/>
    <mergeCell ref="N5:S5"/>
    <mergeCell ref="D5:I5"/>
  </mergeCells>
  <printOptions horizontalCentered="1"/>
  <pageMargins left="0.3937007874015748" right="0.3937007874015748" top="0.984251968503937" bottom="0.984251968503937" header="0.31496062992125984" footer="0.31496062992125984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90"/>
  <sheetViews>
    <sheetView workbookViewId="0" topLeftCell="A26">
      <selection activeCell="B5" sqref="B5:B6"/>
    </sheetView>
  </sheetViews>
  <sheetFormatPr defaultColWidth="9.00390625" defaultRowHeight="13.5"/>
  <cols>
    <col min="2" max="2" width="12.00390625" style="0" customWidth="1"/>
    <col min="3" max="3" width="0.6171875" style="0" customWidth="1"/>
    <col min="4" max="4" width="0" style="0" hidden="1" customWidth="1"/>
    <col min="10" max="11" width="0.6171875" style="0" customWidth="1"/>
    <col min="12" max="12" width="12.00390625" style="0" customWidth="1"/>
    <col min="13" max="13" width="0.6171875" style="0" customWidth="1"/>
    <col min="14" max="14" width="0" style="0" hidden="1" customWidth="1"/>
  </cols>
  <sheetData>
    <row r="3" ht="13.5">
      <c r="B3" s="26" t="s">
        <v>129</v>
      </c>
    </row>
    <row r="4" ht="14.25" thickBot="1"/>
    <row r="5" spans="1:19" ht="13.5">
      <c r="A5" s="4"/>
      <c r="B5" s="63" t="s">
        <v>128</v>
      </c>
      <c r="C5" s="23"/>
      <c r="D5" s="65" t="s">
        <v>116</v>
      </c>
      <c r="E5" s="66"/>
      <c r="F5" s="66"/>
      <c r="G5" s="66"/>
      <c r="H5" s="66"/>
      <c r="I5" s="66"/>
      <c r="J5" s="67"/>
      <c r="K5" s="13"/>
      <c r="L5" s="63" t="s">
        <v>126</v>
      </c>
      <c r="M5" s="23"/>
      <c r="N5" s="65" t="s">
        <v>116</v>
      </c>
      <c r="O5" s="66"/>
      <c r="P5" s="66"/>
      <c r="Q5" s="66"/>
      <c r="R5" s="66"/>
      <c r="S5" s="66"/>
    </row>
    <row r="6" spans="1:19" ht="14.25" thickBot="1">
      <c r="A6" s="4"/>
      <c r="B6" s="64"/>
      <c r="C6" s="24"/>
      <c r="D6" s="15" t="str">
        <f>'ﾃﾞｰﾀ元'!N4</f>
        <v>14年</v>
      </c>
      <c r="E6" s="15" t="str">
        <f>'ﾃﾞｰﾀ元'!O4</f>
        <v>15年</v>
      </c>
      <c r="F6" s="16" t="str">
        <f>'ﾃﾞｰﾀ元'!P4</f>
        <v>16年</v>
      </c>
      <c r="G6" s="17" t="str">
        <f>'ﾃﾞｰﾀ元'!Q4</f>
        <v>17年</v>
      </c>
      <c r="H6" s="57" t="str">
        <f>'ﾃﾞｰﾀ元'!R4</f>
        <v>18年</v>
      </c>
      <c r="I6" s="60" t="str">
        <f>'ﾃﾞｰﾀ元'!S4</f>
        <v>19年</v>
      </c>
      <c r="J6" s="19"/>
      <c r="K6" s="17"/>
      <c r="L6" s="64"/>
      <c r="M6" s="24"/>
      <c r="N6" s="15" t="str">
        <f aca="true" t="shared" si="0" ref="N6:S6">D6</f>
        <v>14年</v>
      </c>
      <c r="O6" s="15" t="str">
        <f t="shared" si="0"/>
        <v>15年</v>
      </c>
      <c r="P6" s="16" t="str">
        <f t="shared" si="0"/>
        <v>16年</v>
      </c>
      <c r="Q6" s="17" t="str">
        <f t="shared" si="0"/>
        <v>17年</v>
      </c>
      <c r="R6" s="57" t="str">
        <f t="shared" si="0"/>
        <v>18年</v>
      </c>
      <c r="S6" s="60" t="str">
        <f t="shared" si="0"/>
        <v>19年</v>
      </c>
    </row>
    <row r="7" spans="1:13" ht="13.5">
      <c r="A7" s="4"/>
      <c r="B7" s="4"/>
      <c r="C7" s="2"/>
      <c r="D7" s="4"/>
      <c r="E7" s="4"/>
      <c r="F7" s="4"/>
      <c r="G7" s="4"/>
      <c r="H7" s="4"/>
      <c r="I7" s="4"/>
      <c r="J7" s="20"/>
      <c r="K7" s="4"/>
      <c r="L7" s="4"/>
      <c r="M7" s="2"/>
    </row>
    <row r="8" spans="1:19" ht="13.5">
      <c r="A8" s="4"/>
      <c r="B8" s="3" t="s">
        <v>86</v>
      </c>
      <c r="C8" s="1"/>
      <c r="D8" s="10">
        <f aca="true" t="shared" si="1" ref="D8:I8">SUM(D10:D11)</f>
        <v>437004</v>
      </c>
      <c r="E8" s="10">
        <f t="shared" si="1"/>
        <v>433906</v>
      </c>
      <c r="F8" s="10">
        <f t="shared" si="1"/>
        <v>433061</v>
      </c>
      <c r="G8" s="10">
        <f t="shared" si="1"/>
        <v>441562</v>
      </c>
      <c r="H8" s="10">
        <f t="shared" si="1"/>
        <v>446948</v>
      </c>
      <c r="I8" s="10">
        <f t="shared" si="1"/>
        <v>457695</v>
      </c>
      <c r="J8" s="20"/>
      <c r="K8" s="4"/>
      <c r="L8" s="3" t="s">
        <v>77</v>
      </c>
      <c r="M8" s="1"/>
      <c r="N8" s="10">
        <f aca="true" t="shared" si="2" ref="N8:S8">SUM(N9:N13)</f>
        <v>1233</v>
      </c>
      <c r="O8" s="10">
        <f t="shared" si="2"/>
        <v>1221</v>
      </c>
      <c r="P8" s="10">
        <f t="shared" si="2"/>
        <v>1188</v>
      </c>
      <c r="Q8" s="10">
        <f t="shared" si="2"/>
        <v>1164</v>
      </c>
      <c r="R8" s="10">
        <f t="shared" si="2"/>
        <v>1037</v>
      </c>
      <c r="S8" s="10">
        <f t="shared" si="2"/>
        <v>1139</v>
      </c>
    </row>
    <row r="9" spans="1:19" ht="13.5">
      <c r="A9" s="4"/>
      <c r="B9" s="4"/>
      <c r="C9" s="2"/>
      <c r="D9" s="10"/>
      <c r="E9" s="10"/>
      <c r="F9" s="10"/>
      <c r="G9" s="10"/>
      <c r="H9" s="10"/>
      <c r="I9" s="10"/>
      <c r="J9" s="20"/>
      <c r="K9" s="4"/>
      <c r="L9" s="3" t="s">
        <v>67</v>
      </c>
      <c r="M9" s="1"/>
      <c r="N9" s="10">
        <f>'ﾃﾞｰﾀ元'!N41</f>
        <v>101</v>
      </c>
      <c r="O9" s="10">
        <f>'ﾃﾞｰﾀ元'!O41</f>
        <v>100</v>
      </c>
      <c r="P9" s="10">
        <f>'ﾃﾞｰﾀ元'!P41</f>
        <v>81</v>
      </c>
      <c r="Q9" s="10">
        <f>'ﾃﾞｰﾀ元'!Q41</f>
        <v>92</v>
      </c>
      <c r="R9" s="10">
        <f>'ﾃﾞｰﾀ元'!R41</f>
        <v>67</v>
      </c>
      <c r="S9" s="10">
        <f>'ﾃﾞｰﾀ元'!S41</f>
        <v>66</v>
      </c>
    </row>
    <row r="10" spans="1:19" ht="13.5">
      <c r="A10" s="4"/>
      <c r="B10" s="3" t="s">
        <v>46</v>
      </c>
      <c r="C10" s="1"/>
      <c r="D10" s="10">
        <f>D13+D18+D27+D28+D29+D30+D32+D33+D34+D35+D36+D38+D39+D40+D41+D42+D44+D45+D46+D47+D48+D50+D51</f>
        <v>393704</v>
      </c>
      <c r="E10" s="10">
        <f>E13+E18+E27+E28+E29+E30+E32+E33+E34+E35+E36+E38+E39+E40+E41+E42+E44+E45+E46+E47+E48+E50+E51</f>
        <v>390524</v>
      </c>
      <c r="F10" s="10">
        <f>F13+F18+F27+F28+F29+F30+F32+F33+F34+F35+F36+F38+F39+F40+F41+F42+F44+F45+F46+F47+F48+F50+F51</f>
        <v>389541</v>
      </c>
      <c r="G10" s="10">
        <f>G13+G18+G27+G28+G29+G30+G32+G33+G34+G35+G36+G38+G39+G40+G41+G42+G44+G45+G46+G47+G48+G50+G51</f>
        <v>397910</v>
      </c>
      <c r="H10" s="10">
        <f>H13+H18+H27+H28+H29+H30+H32+H33+H34+H35+H36+H38+H39+H40+H41+H42+H44+H45+H46+H47+H48+H50+H51</f>
        <v>402581</v>
      </c>
      <c r="I10" s="10">
        <f>SUM(I13,I19:I30,I32:I36,I38:I42,I44:I48,I50:I51)</f>
        <v>411353</v>
      </c>
      <c r="J10" s="20"/>
      <c r="K10" s="4"/>
      <c r="L10" s="3" t="s">
        <v>68</v>
      </c>
      <c r="M10" s="2"/>
      <c r="N10" s="10">
        <f>'ﾃﾞｰﾀ元'!N42</f>
        <v>183</v>
      </c>
      <c r="O10" s="10">
        <f>'ﾃﾞｰﾀ元'!O42</f>
        <v>183</v>
      </c>
      <c r="P10" s="10">
        <f>'ﾃﾞｰﾀ元'!P42</f>
        <v>179</v>
      </c>
      <c r="Q10" s="10">
        <f>'ﾃﾞｰﾀ元'!Q42</f>
        <v>189</v>
      </c>
      <c r="R10" s="10">
        <f>'ﾃﾞｰﾀ元'!R42</f>
        <v>177</v>
      </c>
      <c r="S10" s="10">
        <f>'ﾃﾞｰﾀ元'!S42</f>
        <v>185</v>
      </c>
    </row>
    <row r="11" spans="1:19" ht="13.5">
      <c r="A11" s="4"/>
      <c r="B11" s="3" t="s">
        <v>48</v>
      </c>
      <c r="C11" s="1"/>
      <c r="D11" s="10">
        <f>N8+N15+N18+N23+N26+N30+N34+N39+N42</f>
        <v>43300</v>
      </c>
      <c r="E11" s="10">
        <f>O8+O15+O18+O23+O26+O30+O34+O39+O42</f>
        <v>43382</v>
      </c>
      <c r="F11" s="10">
        <f>P8+P15+P18+P23+P26+P30+P34+P39+P42</f>
        <v>43520</v>
      </c>
      <c r="G11" s="10">
        <f>Q8+Q15+Q18+Q23+Q26+Q30+Q34+Q39+Q42</f>
        <v>43652</v>
      </c>
      <c r="H11" s="10">
        <f>R8+R15+R18+R23+R26+R30+R34+R39+R42</f>
        <v>44367</v>
      </c>
      <c r="I11" s="10">
        <f>SUM(S8,S15,S18,S23,S26,S30,S34,S39,S42)</f>
        <v>46342</v>
      </c>
      <c r="J11" s="20"/>
      <c r="K11" s="4"/>
      <c r="L11" s="3" t="s">
        <v>69</v>
      </c>
      <c r="M11" s="1"/>
      <c r="N11" s="10">
        <f>'ﾃﾞｰﾀ元'!N43</f>
        <v>140</v>
      </c>
      <c r="O11" s="10">
        <f>'ﾃﾞｰﾀ元'!O43</f>
        <v>148</v>
      </c>
      <c r="P11" s="10">
        <f>'ﾃﾞｰﾀ元'!P43</f>
        <v>161</v>
      </c>
      <c r="Q11" s="10">
        <f>'ﾃﾞｰﾀ元'!Q43</f>
        <v>153</v>
      </c>
      <c r="R11" s="10">
        <f>'ﾃﾞｰﾀ元'!R43</f>
        <v>145</v>
      </c>
      <c r="S11" s="10">
        <f>'ﾃﾞｰﾀ元'!S43</f>
        <v>150</v>
      </c>
    </row>
    <row r="12" spans="1:19" ht="13.5">
      <c r="A12" s="4"/>
      <c r="B12" s="4"/>
      <c r="C12" s="2"/>
      <c r="D12" s="10"/>
      <c r="E12" s="10"/>
      <c r="F12" s="10"/>
      <c r="G12" s="10"/>
      <c r="H12" s="10"/>
      <c r="I12" s="10"/>
      <c r="J12" s="20"/>
      <c r="K12" s="4"/>
      <c r="L12" s="3" t="s">
        <v>70</v>
      </c>
      <c r="M12" s="1"/>
      <c r="N12" s="10">
        <f>'ﾃﾞｰﾀ元'!N44</f>
        <v>156</v>
      </c>
      <c r="O12" s="10">
        <f>'ﾃﾞｰﾀ元'!O44</f>
        <v>159</v>
      </c>
      <c r="P12" s="10">
        <f>'ﾃﾞｰﾀ元'!P44</f>
        <v>154</v>
      </c>
      <c r="Q12" s="10">
        <f>'ﾃﾞｰﾀ元'!Q44</f>
        <v>145</v>
      </c>
      <c r="R12" s="10">
        <f>'ﾃﾞｰﾀ元'!R44</f>
        <v>134</v>
      </c>
      <c r="S12" s="10">
        <f>'ﾃﾞｰﾀ元'!S44</f>
        <v>144</v>
      </c>
    </row>
    <row r="13" spans="1:19" ht="13.5">
      <c r="A13" s="4"/>
      <c r="B13" s="3" t="s">
        <v>40</v>
      </c>
      <c r="C13" s="1"/>
      <c r="D13" s="10">
        <f>'ﾃﾞｰﾀ元'!N8</f>
        <v>53775</v>
      </c>
      <c r="E13" s="10">
        <f>'ﾃﾞｰﾀ元'!O8</f>
        <v>51898</v>
      </c>
      <c r="F13" s="10">
        <f>'ﾃﾞｰﾀ元'!P8</f>
        <v>50366</v>
      </c>
      <c r="G13" s="10">
        <f>'ﾃﾞｰﾀ元'!Q8</f>
        <v>50008</v>
      </c>
      <c r="H13" s="10">
        <f>'ﾃﾞｰﾀ元'!R8</f>
        <v>48729</v>
      </c>
      <c r="I13" s="32">
        <f>SUM(I14:I16)</f>
        <v>48409</v>
      </c>
      <c r="J13" s="20"/>
      <c r="K13" s="4"/>
      <c r="L13" s="3" t="s">
        <v>71</v>
      </c>
      <c r="M13" s="1"/>
      <c r="N13" s="10">
        <f>'ﾃﾞｰﾀ元'!N45</f>
        <v>653</v>
      </c>
      <c r="O13" s="10">
        <f>'ﾃﾞｰﾀ元'!O45</f>
        <v>631</v>
      </c>
      <c r="P13" s="10">
        <f>'ﾃﾞｰﾀ元'!P45</f>
        <v>613</v>
      </c>
      <c r="Q13" s="10">
        <f>'ﾃﾞｰﾀ元'!Q45</f>
        <v>585</v>
      </c>
      <c r="R13" s="10">
        <f>'ﾃﾞｰﾀ元'!R45</f>
        <v>514</v>
      </c>
      <c r="S13" s="10">
        <f>'ﾃﾞｰﾀ元'!S45</f>
        <v>594</v>
      </c>
    </row>
    <row r="14" spans="1:19" ht="13.5">
      <c r="A14" s="4"/>
      <c r="B14" s="28" t="s">
        <v>110</v>
      </c>
      <c r="C14" s="1"/>
      <c r="D14" s="30" t="str">
        <f>'ﾃﾞｰﾀ元'!N9</f>
        <v>－</v>
      </c>
      <c r="E14" s="30" t="str">
        <f>'ﾃﾞｰﾀ元'!O9</f>
        <v>－</v>
      </c>
      <c r="F14" s="30" t="str">
        <f>'ﾃﾞｰﾀ元'!P9</f>
        <v>－</v>
      </c>
      <c r="G14" s="10">
        <f>'ﾃﾞｰﾀ元'!Q9</f>
        <v>7596</v>
      </c>
      <c r="H14" s="10">
        <f>'ﾃﾞｰﾀ元'!R9</f>
        <v>7363</v>
      </c>
      <c r="I14" s="48">
        <f>'ﾃﾞｰﾀ元'!S9</f>
        <v>7094</v>
      </c>
      <c r="J14" s="20"/>
      <c r="K14" s="4"/>
      <c r="L14" s="3"/>
      <c r="M14" s="1"/>
      <c r="N14" s="10"/>
      <c r="O14" s="10"/>
      <c r="P14" s="10"/>
      <c r="Q14" s="10"/>
      <c r="R14" s="10"/>
      <c r="S14" s="10"/>
    </row>
    <row r="15" spans="1:19" ht="13.5">
      <c r="A15" s="4"/>
      <c r="B15" s="28" t="s">
        <v>99</v>
      </c>
      <c r="C15" s="1"/>
      <c r="D15" s="30" t="str">
        <f>'ﾃﾞｰﾀ元'!N10</f>
        <v>－</v>
      </c>
      <c r="E15" s="30" t="str">
        <f>'ﾃﾞｰﾀ元'!O10</f>
        <v>－</v>
      </c>
      <c r="F15" s="30" t="str">
        <f>'ﾃﾞｰﾀ元'!P10</f>
        <v>－</v>
      </c>
      <c r="G15" s="10">
        <f>'ﾃﾞｰﾀ元'!Q10</f>
        <v>15619</v>
      </c>
      <c r="H15" s="10">
        <f>'ﾃﾞｰﾀ元'!R10</f>
        <v>15102</v>
      </c>
      <c r="I15" s="48">
        <f>'ﾃﾞｰﾀ元'!S10</f>
        <v>14937</v>
      </c>
      <c r="J15" s="20"/>
      <c r="K15" s="4"/>
      <c r="L15" s="3" t="s">
        <v>78</v>
      </c>
      <c r="M15" s="1"/>
      <c r="N15" s="10">
        <f aca="true" t="shared" si="3" ref="N15:S15">SUM(N16:N16)</f>
        <v>1734</v>
      </c>
      <c r="O15" s="10">
        <f t="shared" si="3"/>
        <v>1842</v>
      </c>
      <c r="P15" s="10">
        <f t="shared" si="3"/>
        <v>1926</v>
      </c>
      <c r="Q15" s="10">
        <f t="shared" si="3"/>
        <v>1767</v>
      </c>
      <c r="R15" s="10">
        <f t="shared" si="3"/>
        <v>1878</v>
      </c>
      <c r="S15" s="10">
        <f t="shared" si="3"/>
        <v>1892</v>
      </c>
    </row>
    <row r="16" spans="1:19" ht="13.5">
      <c r="A16" s="4"/>
      <c r="B16" s="28" t="s">
        <v>100</v>
      </c>
      <c r="C16" s="1"/>
      <c r="D16" s="30" t="str">
        <f>'ﾃﾞｰﾀ元'!N11</f>
        <v>－</v>
      </c>
      <c r="E16" s="30" t="str">
        <f>'ﾃﾞｰﾀ元'!O11</f>
        <v>－</v>
      </c>
      <c r="F16" s="30" t="str">
        <f>'ﾃﾞｰﾀ元'!P11</f>
        <v>－</v>
      </c>
      <c r="G16" s="10">
        <f>'ﾃﾞｰﾀ元'!Q11</f>
        <v>26793</v>
      </c>
      <c r="H16" s="10">
        <f>'ﾃﾞｰﾀ元'!R11</f>
        <v>26264</v>
      </c>
      <c r="I16" s="48">
        <f>'ﾃﾞｰﾀ元'!S11</f>
        <v>26378</v>
      </c>
      <c r="J16" s="20"/>
      <c r="K16" s="4"/>
      <c r="L16" s="3" t="s">
        <v>73</v>
      </c>
      <c r="M16" s="1"/>
      <c r="N16" s="10">
        <f>'ﾃﾞｰﾀ元'!N46</f>
        <v>1734</v>
      </c>
      <c r="O16" s="10">
        <f>'ﾃﾞｰﾀ元'!O46</f>
        <v>1842</v>
      </c>
      <c r="P16" s="10">
        <f>'ﾃﾞｰﾀ元'!P46</f>
        <v>1926</v>
      </c>
      <c r="Q16" s="10">
        <f>'ﾃﾞｰﾀ元'!Q46</f>
        <v>1767</v>
      </c>
      <c r="R16" s="10">
        <f>'ﾃﾞｰﾀ元'!R46</f>
        <v>1878</v>
      </c>
      <c r="S16" s="10">
        <f>'ﾃﾞｰﾀ元'!S46</f>
        <v>1892</v>
      </c>
    </row>
    <row r="17" spans="1:19" ht="13.5">
      <c r="A17" s="4"/>
      <c r="B17" s="3"/>
      <c r="C17" s="1"/>
      <c r="D17" s="9"/>
      <c r="E17" s="10"/>
      <c r="F17" s="10"/>
      <c r="G17" s="10"/>
      <c r="H17" s="10"/>
      <c r="I17" s="10"/>
      <c r="J17" s="20"/>
      <c r="K17" s="4"/>
      <c r="L17" s="4"/>
      <c r="M17" s="2"/>
      <c r="N17" s="10"/>
      <c r="O17" s="10"/>
      <c r="P17" s="10"/>
      <c r="Q17" s="10"/>
      <c r="R17" s="10"/>
      <c r="S17" s="10"/>
    </row>
    <row r="18" spans="1:19" ht="13.5">
      <c r="A18" s="4"/>
      <c r="B18" s="3" t="s">
        <v>39</v>
      </c>
      <c r="C18" s="2"/>
      <c r="D18" s="9">
        <f>'ﾃﾞｰﾀ元'!N12</f>
        <v>89227</v>
      </c>
      <c r="E18" s="10">
        <f>'ﾃﾞｰﾀ元'!O12</f>
        <v>88735</v>
      </c>
      <c r="F18" s="10">
        <f>'ﾃﾞｰﾀ元'!P12</f>
        <v>89208</v>
      </c>
      <c r="G18" s="10">
        <f>'ﾃﾞｰﾀ元'!Q12</f>
        <v>90979</v>
      </c>
      <c r="H18" s="10">
        <f>'ﾃﾞｰﾀ元'!R12</f>
        <v>92056</v>
      </c>
      <c r="I18" s="48">
        <f>'ﾃﾞｰﾀ元'!S12</f>
        <v>92627</v>
      </c>
      <c r="J18" s="20"/>
      <c r="K18" s="4"/>
      <c r="L18" s="3" t="s">
        <v>79</v>
      </c>
      <c r="M18" s="1"/>
      <c r="N18" s="10">
        <f aca="true" t="shared" si="4" ref="N18:S18">SUM(N19:N21)</f>
        <v>13447</v>
      </c>
      <c r="O18" s="10">
        <f t="shared" si="4"/>
        <v>13466</v>
      </c>
      <c r="P18" s="10">
        <f t="shared" si="4"/>
        <v>13304</v>
      </c>
      <c r="Q18" s="10">
        <f t="shared" si="4"/>
        <v>13011</v>
      </c>
      <c r="R18" s="10">
        <f t="shared" si="4"/>
        <v>13193</v>
      </c>
      <c r="S18" s="10">
        <f t="shared" si="4"/>
        <v>13542</v>
      </c>
    </row>
    <row r="19" spans="1:19" ht="13.5">
      <c r="A19" s="4"/>
      <c r="B19" s="28" t="s">
        <v>118</v>
      </c>
      <c r="C19" s="2"/>
      <c r="D19" s="9"/>
      <c r="E19" s="10" t="str">
        <f>'ﾃﾞｰﾀ元'!O13</f>
        <v>－</v>
      </c>
      <c r="F19" s="10" t="str">
        <f>'ﾃﾞｰﾀ元'!P13</f>
        <v>－</v>
      </c>
      <c r="G19" s="10" t="str">
        <f>'ﾃﾞｰﾀ元'!Q13</f>
        <v>－</v>
      </c>
      <c r="H19" s="10" t="str">
        <f>'ﾃﾞｰﾀ元'!R13</f>
        <v>－</v>
      </c>
      <c r="I19" s="10">
        <f>'ﾃﾞｰﾀ元'!S13</f>
        <v>19257</v>
      </c>
      <c r="J19" s="20"/>
      <c r="K19" s="4"/>
      <c r="L19" s="3" t="s">
        <v>74</v>
      </c>
      <c r="M19" s="1"/>
      <c r="N19" s="10">
        <f>'ﾃﾞｰﾀ元'!N47</f>
        <v>3853</v>
      </c>
      <c r="O19" s="10">
        <f>'ﾃﾞｰﾀ元'!O47</f>
        <v>3856</v>
      </c>
      <c r="P19" s="10">
        <f>'ﾃﾞｰﾀ元'!P47</f>
        <v>3713</v>
      </c>
      <c r="Q19" s="10">
        <f>'ﾃﾞｰﾀ元'!Q47</f>
        <v>3678</v>
      </c>
      <c r="R19" s="10">
        <f>'ﾃﾞｰﾀ元'!R47</f>
        <v>3841</v>
      </c>
      <c r="S19" s="10">
        <f>'ﾃﾞｰﾀ元'!S47</f>
        <v>3918</v>
      </c>
    </row>
    <row r="20" spans="1:19" ht="13.5">
      <c r="A20" s="4"/>
      <c r="B20" s="28" t="s">
        <v>119</v>
      </c>
      <c r="C20" s="2"/>
      <c r="D20" s="9"/>
      <c r="E20" s="10" t="str">
        <f>'ﾃﾞｰﾀ元'!O14</f>
        <v>－</v>
      </c>
      <c r="F20" s="10" t="str">
        <f>'ﾃﾞｰﾀ元'!P14</f>
        <v>－</v>
      </c>
      <c r="G20" s="10" t="str">
        <f>'ﾃﾞｰﾀ元'!Q14</f>
        <v>－</v>
      </c>
      <c r="H20" s="10" t="str">
        <f>'ﾃﾞｰﾀ元'!R14</f>
        <v>－</v>
      </c>
      <c r="I20" s="10">
        <f>'ﾃﾞｰﾀ元'!S14</f>
        <v>14399</v>
      </c>
      <c r="J20" s="20"/>
      <c r="K20" s="4"/>
      <c r="L20" s="3" t="s">
        <v>75</v>
      </c>
      <c r="M20" s="1"/>
      <c r="N20" s="10">
        <f>'ﾃﾞｰﾀ元'!N48</f>
        <v>6651</v>
      </c>
      <c r="O20" s="10">
        <f>'ﾃﾞｰﾀ元'!O48</f>
        <v>6629</v>
      </c>
      <c r="P20" s="10">
        <f>'ﾃﾞｰﾀ元'!P48</f>
        <v>6396</v>
      </c>
      <c r="Q20" s="10">
        <f>'ﾃﾞｰﾀ元'!Q48</f>
        <v>6317</v>
      </c>
      <c r="R20" s="10">
        <f>'ﾃﾞｰﾀ元'!R48</f>
        <v>6601</v>
      </c>
      <c r="S20" s="10">
        <f>'ﾃﾞｰﾀ元'!S48</f>
        <v>6665</v>
      </c>
    </row>
    <row r="21" spans="1:19" ht="13.5">
      <c r="A21" s="4"/>
      <c r="B21" s="28" t="s">
        <v>120</v>
      </c>
      <c r="C21" s="2"/>
      <c r="D21" s="9"/>
      <c r="E21" s="10" t="str">
        <f>'ﾃﾞｰﾀ元'!O15</f>
        <v>－</v>
      </c>
      <c r="F21" s="10" t="str">
        <f>'ﾃﾞｰﾀ元'!P15</f>
        <v>－</v>
      </c>
      <c r="G21" s="10" t="str">
        <f>'ﾃﾞｰﾀ元'!Q15</f>
        <v>－</v>
      </c>
      <c r="H21" s="10" t="str">
        <f>'ﾃﾞｰﾀ元'!R15</f>
        <v>－</v>
      </c>
      <c r="I21" s="10">
        <f>'ﾃﾞｰﾀ元'!S15</f>
        <v>10036</v>
      </c>
      <c r="J21" s="20"/>
      <c r="K21" s="4"/>
      <c r="L21" s="3" t="s">
        <v>76</v>
      </c>
      <c r="M21" s="1"/>
      <c r="N21" s="10">
        <f>'ﾃﾞｰﾀ元'!N49</f>
        <v>2943</v>
      </c>
      <c r="O21" s="10">
        <f>'ﾃﾞｰﾀ元'!O49</f>
        <v>2981</v>
      </c>
      <c r="P21" s="10">
        <f>'ﾃﾞｰﾀ元'!P49</f>
        <v>3195</v>
      </c>
      <c r="Q21" s="10">
        <f>'ﾃﾞｰﾀ元'!Q49</f>
        <v>3016</v>
      </c>
      <c r="R21" s="10">
        <f>'ﾃﾞｰﾀ元'!R49</f>
        <v>2751</v>
      </c>
      <c r="S21" s="10">
        <f>'ﾃﾞｰﾀ元'!S49</f>
        <v>2959</v>
      </c>
    </row>
    <row r="22" spans="1:13" ht="13.5">
      <c r="A22" s="4"/>
      <c r="B22" s="28" t="s">
        <v>121</v>
      </c>
      <c r="C22" s="2"/>
      <c r="D22" s="9"/>
      <c r="E22" s="10" t="str">
        <f>'ﾃﾞｰﾀ元'!O16</f>
        <v>－</v>
      </c>
      <c r="F22" s="10" t="str">
        <f>'ﾃﾞｰﾀ元'!P16</f>
        <v>－</v>
      </c>
      <c r="G22" s="10" t="str">
        <f>'ﾃﾞｰﾀ元'!Q16</f>
        <v>－</v>
      </c>
      <c r="H22" s="10" t="str">
        <f>'ﾃﾞｰﾀ元'!R16</f>
        <v>－</v>
      </c>
      <c r="I22" s="10">
        <f>'ﾃﾞｰﾀ元'!S16</f>
        <v>18679</v>
      </c>
      <c r="J22" s="20"/>
      <c r="K22" s="4"/>
      <c r="L22" s="4"/>
      <c r="M22" s="2"/>
    </row>
    <row r="23" spans="1:19" ht="13.5">
      <c r="A23" s="4"/>
      <c r="B23" s="28" t="s">
        <v>122</v>
      </c>
      <c r="C23" s="2"/>
      <c r="D23" s="9"/>
      <c r="E23" s="10" t="str">
        <f>'ﾃﾞｰﾀ元'!O17</f>
        <v>－</v>
      </c>
      <c r="F23" s="10" t="str">
        <f>'ﾃﾞｰﾀ元'!P17</f>
        <v>－</v>
      </c>
      <c r="G23" s="10" t="str">
        <f>'ﾃﾞｰﾀ元'!Q17</f>
        <v>－</v>
      </c>
      <c r="H23" s="10" t="str">
        <f>'ﾃﾞｰﾀ元'!R17</f>
        <v>－</v>
      </c>
      <c r="I23" s="10">
        <f>'ﾃﾞｰﾀ元'!S17</f>
        <v>13179</v>
      </c>
      <c r="J23" s="20"/>
      <c r="K23" s="4"/>
      <c r="L23" s="3" t="s">
        <v>80</v>
      </c>
      <c r="M23" s="1"/>
      <c r="N23" s="5">
        <f aca="true" t="shared" si="5" ref="N23:S23">SUM(N24)</f>
        <v>1396</v>
      </c>
      <c r="O23" s="5">
        <f t="shared" si="5"/>
        <v>1343</v>
      </c>
      <c r="P23" s="5">
        <f t="shared" si="5"/>
        <v>1375</v>
      </c>
      <c r="Q23" s="5">
        <f t="shared" si="5"/>
        <v>1519</v>
      </c>
      <c r="R23" s="5">
        <f t="shared" si="5"/>
        <v>1592</v>
      </c>
      <c r="S23" s="5">
        <f t="shared" si="5"/>
        <v>1598</v>
      </c>
    </row>
    <row r="24" spans="1:19" ht="13.5">
      <c r="A24" s="4"/>
      <c r="B24" s="28" t="s">
        <v>123</v>
      </c>
      <c r="C24" s="2"/>
      <c r="D24" s="9"/>
      <c r="E24" s="10" t="str">
        <f>'ﾃﾞｰﾀ元'!O18</f>
        <v>－</v>
      </c>
      <c r="F24" s="10" t="str">
        <f>'ﾃﾞｰﾀ元'!P18</f>
        <v>－</v>
      </c>
      <c r="G24" s="10" t="str">
        <f>'ﾃﾞｰﾀ元'!Q18</f>
        <v>－</v>
      </c>
      <c r="H24" s="10" t="str">
        <f>'ﾃﾞｰﾀ元'!R18</f>
        <v>－</v>
      </c>
      <c r="I24" s="10">
        <f>'ﾃﾞｰﾀ元'!S18</f>
        <v>13346</v>
      </c>
      <c r="J24" s="20"/>
      <c r="K24" s="4"/>
      <c r="L24" s="3" t="s">
        <v>45</v>
      </c>
      <c r="M24" s="1"/>
      <c r="N24" s="5">
        <f>'ﾃﾞｰﾀ元'!N50</f>
        <v>1396</v>
      </c>
      <c r="O24" s="5">
        <f>'ﾃﾞｰﾀ元'!O50</f>
        <v>1343</v>
      </c>
      <c r="P24" s="5">
        <f>'ﾃﾞｰﾀ元'!P50</f>
        <v>1375</v>
      </c>
      <c r="Q24" s="5">
        <f>'ﾃﾞｰﾀ元'!Q50</f>
        <v>1519</v>
      </c>
      <c r="R24" s="5">
        <f>'ﾃﾞｰﾀ元'!R50</f>
        <v>1592</v>
      </c>
      <c r="S24" s="5">
        <f>'ﾃﾞｰﾀ元'!S50</f>
        <v>1598</v>
      </c>
    </row>
    <row r="25" spans="1:19" ht="13.5">
      <c r="A25" s="4"/>
      <c r="B25" s="28" t="s">
        <v>124</v>
      </c>
      <c r="C25" s="2"/>
      <c r="D25" s="9"/>
      <c r="E25" s="10" t="str">
        <f>'ﾃﾞｰﾀ元'!O19</f>
        <v>－</v>
      </c>
      <c r="F25" s="10" t="str">
        <f>'ﾃﾞｰﾀ元'!P19</f>
        <v>－</v>
      </c>
      <c r="G25" s="10" t="str">
        <f>'ﾃﾞｰﾀ元'!Q19</f>
        <v>－</v>
      </c>
      <c r="H25" s="10" t="str">
        <f>'ﾃﾞｰﾀ元'!R19</f>
        <v>－</v>
      </c>
      <c r="I25" s="10">
        <f>'ﾃﾞｰﾀ元'!S19</f>
        <v>3731</v>
      </c>
      <c r="J25" s="20"/>
      <c r="K25" s="4"/>
      <c r="L25" s="4"/>
      <c r="M25" s="2"/>
      <c r="N25" s="5"/>
      <c r="O25" s="5"/>
      <c r="P25" s="5"/>
      <c r="Q25" s="5"/>
      <c r="R25" s="5"/>
      <c r="S25" s="5"/>
    </row>
    <row r="26" spans="1:19" ht="13.5">
      <c r="A26" s="4"/>
      <c r="B26" s="3"/>
      <c r="C26" s="2"/>
      <c r="D26" s="9"/>
      <c r="E26" s="10"/>
      <c r="F26" s="10"/>
      <c r="G26" s="10"/>
      <c r="H26" s="10"/>
      <c r="I26" s="48"/>
      <c r="J26" s="20"/>
      <c r="K26" s="4"/>
      <c r="L26" s="3" t="s">
        <v>81</v>
      </c>
      <c r="M26" s="1"/>
      <c r="N26" s="5">
        <f aca="true" t="shared" si="6" ref="N26:S26">SUM(N27:N28)</f>
        <v>4230</v>
      </c>
      <c r="O26" s="5">
        <f t="shared" si="6"/>
        <v>4030</v>
      </c>
      <c r="P26" s="5">
        <f t="shared" si="6"/>
        <v>3917</v>
      </c>
      <c r="Q26" s="5">
        <f t="shared" si="6"/>
        <v>3856</v>
      </c>
      <c r="R26" s="5">
        <f t="shared" si="6"/>
        <v>3827</v>
      </c>
      <c r="S26" s="5">
        <f t="shared" si="6"/>
        <v>3737</v>
      </c>
    </row>
    <row r="27" spans="1:19" ht="13.5">
      <c r="A27" s="4"/>
      <c r="B27" s="3" t="s">
        <v>42</v>
      </c>
      <c r="C27" s="1"/>
      <c r="D27" s="9">
        <f>'ﾃﾞｰﾀ元'!N20</f>
        <v>21354</v>
      </c>
      <c r="E27" s="10">
        <f>'ﾃﾞｰﾀ元'!O20</f>
        <v>21374</v>
      </c>
      <c r="F27" s="10">
        <f>'ﾃﾞｰﾀ元'!P20</f>
        <v>20840</v>
      </c>
      <c r="G27" s="10">
        <f>'ﾃﾞｰﾀ元'!Q20</f>
        <v>20694</v>
      </c>
      <c r="H27" s="10">
        <f>'ﾃﾞｰﾀ元'!R20</f>
        <v>20818</v>
      </c>
      <c r="I27" s="10">
        <f>'ﾃﾞｰﾀ元'!S20</f>
        <v>20970</v>
      </c>
      <c r="J27" s="20"/>
      <c r="K27" s="4"/>
      <c r="L27" s="3" t="s">
        <v>47</v>
      </c>
      <c r="M27" s="1"/>
      <c r="N27" s="5">
        <f>'ﾃﾞｰﾀ元'!N51</f>
        <v>3137</v>
      </c>
      <c r="O27" s="5">
        <f>'ﾃﾞｰﾀ元'!O51</f>
        <v>2950</v>
      </c>
      <c r="P27" s="5">
        <f>'ﾃﾞｰﾀ元'!P51</f>
        <v>2890</v>
      </c>
      <c r="Q27" s="5">
        <f>'ﾃﾞｰﾀ元'!Q51</f>
        <v>2857</v>
      </c>
      <c r="R27" s="5">
        <f>'ﾃﾞｰﾀ元'!R51</f>
        <v>2850</v>
      </c>
      <c r="S27" s="5">
        <f>'ﾃﾞｰﾀ元'!S51</f>
        <v>2812</v>
      </c>
    </row>
    <row r="28" spans="1:19" ht="13.5">
      <c r="A28" s="4"/>
      <c r="B28" s="3" t="s">
        <v>52</v>
      </c>
      <c r="C28" s="1"/>
      <c r="D28" s="9">
        <f>'ﾃﾞｰﾀ元'!N21</f>
        <v>400</v>
      </c>
      <c r="E28" s="10">
        <f>'ﾃﾞｰﾀ元'!O21</f>
        <v>380</v>
      </c>
      <c r="F28" s="10">
        <f>'ﾃﾞｰﾀ元'!P21</f>
        <v>343</v>
      </c>
      <c r="G28" s="10">
        <f>'ﾃﾞｰﾀ元'!Q21</f>
        <v>365</v>
      </c>
      <c r="H28" s="10">
        <f>'ﾃﾞｰﾀ元'!R21</f>
        <v>380</v>
      </c>
      <c r="I28" s="10">
        <f>'ﾃﾞｰﾀ元'!S21</f>
        <v>374</v>
      </c>
      <c r="J28" s="20"/>
      <c r="K28" s="4"/>
      <c r="L28" s="3" t="s">
        <v>49</v>
      </c>
      <c r="M28" s="1"/>
      <c r="N28" s="5">
        <f>'ﾃﾞｰﾀ元'!N52</f>
        <v>1093</v>
      </c>
      <c r="O28" s="5">
        <f>'ﾃﾞｰﾀ元'!O52</f>
        <v>1080</v>
      </c>
      <c r="P28" s="5">
        <f>'ﾃﾞｰﾀ元'!P52</f>
        <v>1027</v>
      </c>
      <c r="Q28" s="5">
        <f>'ﾃﾞｰﾀ元'!Q52</f>
        <v>999</v>
      </c>
      <c r="R28" s="5">
        <f>'ﾃﾞｰﾀ元'!R52</f>
        <v>977</v>
      </c>
      <c r="S28" s="5">
        <f>'ﾃﾞｰﾀ元'!S52</f>
        <v>925</v>
      </c>
    </row>
    <row r="29" spans="1:19" ht="13.5">
      <c r="A29" s="4"/>
      <c r="B29" s="3" t="s">
        <v>53</v>
      </c>
      <c r="C29" s="1"/>
      <c r="D29" s="9">
        <f>'ﾃﾞｰﾀ元'!N22</f>
        <v>8790</v>
      </c>
      <c r="E29" s="10">
        <f>'ﾃﾞｰﾀ元'!O22</f>
        <v>8405</v>
      </c>
      <c r="F29" s="10">
        <f>'ﾃﾞｰﾀ元'!P22</f>
        <v>8209</v>
      </c>
      <c r="G29" s="10">
        <f>'ﾃﾞｰﾀ元'!Q22</f>
        <v>8425</v>
      </c>
      <c r="H29" s="10">
        <f>'ﾃﾞｰﾀ元'!R22</f>
        <v>7984</v>
      </c>
      <c r="I29" s="10">
        <f>'ﾃﾞｰﾀ元'!S22</f>
        <v>8380</v>
      </c>
      <c r="J29" s="20"/>
      <c r="K29" s="4"/>
      <c r="L29" s="4"/>
      <c r="M29" s="2"/>
      <c r="N29" s="5"/>
      <c r="O29" s="5"/>
      <c r="P29" s="5"/>
      <c r="Q29" s="5"/>
      <c r="R29" s="5"/>
      <c r="S29" s="5"/>
    </row>
    <row r="30" spans="1:19" ht="13.5">
      <c r="A30" s="4"/>
      <c r="B30" s="3" t="s">
        <v>54</v>
      </c>
      <c r="C30" s="1"/>
      <c r="D30" s="9">
        <f>'ﾃﾞｰﾀ元'!N23</f>
        <v>16354</v>
      </c>
      <c r="E30" s="10">
        <f>'ﾃﾞｰﾀ元'!O23</f>
        <v>16548</v>
      </c>
      <c r="F30" s="10">
        <f>'ﾃﾞｰﾀ元'!P23</f>
        <v>16942</v>
      </c>
      <c r="G30" s="10">
        <f>'ﾃﾞｰﾀ元'!Q23</f>
        <v>17454</v>
      </c>
      <c r="H30" s="10">
        <f>'ﾃﾞｰﾀ元'!R23</f>
        <v>17747</v>
      </c>
      <c r="I30" s="10">
        <f>'ﾃﾞｰﾀ元'!S23</f>
        <v>18745</v>
      </c>
      <c r="J30" s="20"/>
      <c r="K30" s="4"/>
      <c r="L30" s="3" t="s">
        <v>82</v>
      </c>
      <c r="M30" s="1"/>
      <c r="N30" s="5">
        <f aca="true" t="shared" si="7" ref="N30:S30">SUM(N31:N32)</f>
        <v>7228</v>
      </c>
      <c r="O30" s="5">
        <f t="shared" si="7"/>
        <v>7475</v>
      </c>
      <c r="P30" s="5">
        <f t="shared" si="7"/>
        <v>7568</v>
      </c>
      <c r="Q30" s="5">
        <f t="shared" si="7"/>
        <v>7639</v>
      </c>
      <c r="R30" s="5">
        <f t="shared" si="7"/>
        <v>7744</v>
      </c>
      <c r="S30" s="5">
        <f t="shared" si="7"/>
        <v>8161</v>
      </c>
    </row>
    <row r="31" spans="1:19" ht="13.5">
      <c r="A31" s="4"/>
      <c r="B31" s="3"/>
      <c r="C31" s="1"/>
      <c r="D31" s="9"/>
      <c r="E31" s="10"/>
      <c r="F31" s="10"/>
      <c r="G31" s="10"/>
      <c r="H31" s="10"/>
      <c r="I31" s="10"/>
      <c r="J31" s="20"/>
      <c r="K31" s="4"/>
      <c r="L31" s="3" t="s">
        <v>50</v>
      </c>
      <c r="M31" s="1"/>
      <c r="N31" s="5">
        <f>'ﾃﾞｰﾀ元'!N53</f>
        <v>1529</v>
      </c>
      <c r="O31" s="5">
        <f>'ﾃﾞｰﾀ元'!O53</f>
        <v>1556</v>
      </c>
      <c r="P31" s="5">
        <f>'ﾃﾞｰﾀ元'!P53</f>
        <v>1573</v>
      </c>
      <c r="Q31" s="5">
        <f>'ﾃﾞｰﾀ元'!Q53</f>
        <v>1591</v>
      </c>
      <c r="R31" s="5">
        <f>'ﾃﾞｰﾀ元'!R53</f>
        <v>1656</v>
      </c>
      <c r="S31" s="5">
        <f>'ﾃﾞｰﾀ元'!S53</f>
        <v>1667</v>
      </c>
    </row>
    <row r="32" spans="1:19" ht="13.5">
      <c r="A32" s="4"/>
      <c r="B32" s="3" t="s">
        <v>56</v>
      </c>
      <c r="C32" s="2"/>
      <c r="D32" s="9">
        <f>'ﾃﾞｰﾀ元'!N24</f>
        <v>1181</v>
      </c>
      <c r="E32" s="10">
        <f>'ﾃﾞｰﾀ元'!O24</f>
        <v>1223</v>
      </c>
      <c r="F32" s="10">
        <f>'ﾃﾞｰﾀ元'!P24</f>
        <v>1083</v>
      </c>
      <c r="G32" s="10">
        <f>'ﾃﾞｰﾀ元'!Q24</f>
        <v>1115</v>
      </c>
      <c r="H32" s="10">
        <f>'ﾃﾞｰﾀ元'!R24</f>
        <v>1002</v>
      </c>
      <c r="I32" s="10">
        <f>'ﾃﾞｰﾀ元'!S24</f>
        <v>1018</v>
      </c>
      <c r="J32" s="20"/>
      <c r="K32" s="4"/>
      <c r="L32" s="3" t="s">
        <v>51</v>
      </c>
      <c r="M32" s="1"/>
      <c r="N32" s="5">
        <f>'ﾃﾞｰﾀ元'!N54</f>
        <v>5699</v>
      </c>
      <c r="O32" s="5">
        <f>'ﾃﾞｰﾀ元'!O54</f>
        <v>5919</v>
      </c>
      <c r="P32" s="5">
        <f>'ﾃﾞｰﾀ元'!P54</f>
        <v>5995</v>
      </c>
      <c r="Q32" s="5">
        <f>'ﾃﾞｰﾀ元'!Q54</f>
        <v>6048</v>
      </c>
      <c r="R32" s="5">
        <f>'ﾃﾞｰﾀ元'!R54</f>
        <v>6088</v>
      </c>
      <c r="S32" s="5">
        <f>'ﾃﾞｰﾀ元'!S54</f>
        <v>6494</v>
      </c>
    </row>
    <row r="33" spans="1:19" ht="13.5">
      <c r="A33" s="4"/>
      <c r="B33" s="3" t="s">
        <v>57</v>
      </c>
      <c r="C33" s="1"/>
      <c r="D33" s="9">
        <f>'ﾃﾞｰﾀ元'!N25</f>
        <v>11672</v>
      </c>
      <c r="E33" s="10">
        <f>'ﾃﾞｰﾀ元'!O25</f>
        <v>11249</v>
      </c>
      <c r="F33" s="10">
        <f>'ﾃﾞｰﾀ元'!P25</f>
        <v>10701</v>
      </c>
      <c r="G33" s="10">
        <f>'ﾃﾞｰﾀ元'!Q25</f>
        <v>11478</v>
      </c>
      <c r="H33" s="10">
        <f>'ﾃﾞｰﾀ元'!R25</f>
        <v>12259</v>
      </c>
      <c r="I33" s="10">
        <f>'ﾃﾞｰﾀ元'!S25</f>
        <v>12570</v>
      </c>
      <c r="J33" s="20"/>
      <c r="K33" s="4"/>
      <c r="L33" s="4"/>
      <c r="M33" s="2"/>
      <c r="N33" s="5"/>
      <c r="O33" s="5"/>
      <c r="P33" s="5"/>
      <c r="Q33" s="5"/>
      <c r="R33" s="5"/>
      <c r="S33" s="5"/>
    </row>
    <row r="34" spans="1:19" ht="13.5">
      <c r="A34" s="4"/>
      <c r="B34" s="3" t="s">
        <v>41</v>
      </c>
      <c r="C34" s="1"/>
      <c r="D34" s="9">
        <f>'ﾃﾞｰﾀ元'!N26</f>
        <v>38149</v>
      </c>
      <c r="E34" s="10">
        <f>'ﾃﾞｰﾀ元'!O26</f>
        <v>38022</v>
      </c>
      <c r="F34" s="10">
        <f>'ﾃﾞｰﾀ元'!P26</f>
        <v>35961</v>
      </c>
      <c r="G34" s="10">
        <f>'ﾃﾞｰﾀ元'!Q26</f>
        <v>35606</v>
      </c>
      <c r="H34" s="10">
        <f>'ﾃﾞｰﾀ元'!R26</f>
        <v>36110</v>
      </c>
      <c r="I34" s="10">
        <f>'ﾃﾞｰﾀ元'!S26</f>
        <v>36533</v>
      </c>
      <c r="J34" s="20"/>
      <c r="K34" s="4"/>
      <c r="L34" s="3" t="s">
        <v>83</v>
      </c>
      <c r="M34" s="1"/>
      <c r="N34" s="5">
        <f aca="true" t="shared" si="8" ref="N34:S34">SUM(N35:N37)</f>
        <v>8430</v>
      </c>
      <c r="O34" s="5">
        <f t="shared" si="8"/>
        <v>8385</v>
      </c>
      <c r="P34" s="5">
        <f t="shared" si="8"/>
        <v>8675</v>
      </c>
      <c r="Q34" s="5">
        <f t="shared" si="8"/>
        <v>9021</v>
      </c>
      <c r="R34" s="5">
        <f t="shared" si="8"/>
        <v>9029</v>
      </c>
      <c r="S34" s="5">
        <f t="shared" si="8"/>
        <v>9551</v>
      </c>
    </row>
    <row r="35" spans="1:19" ht="13.5">
      <c r="A35" s="4"/>
      <c r="B35" s="3" t="s">
        <v>44</v>
      </c>
      <c r="C35" s="1"/>
      <c r="D35" s="9">
        <f>'ﾃﾞｰﾀ元'!N27</f>
        <v>35583</v>
      </c>
      <c r="E35" s="10">
        <f>'ﾃﾞｰﾀ元'!O27</f>
        <v>35489</v>
      </c>
      <c r="F35" s="10">
        <f>'ﾃﾞｰﾀ元'!P27</f>
        <v>37260</v>
      </c>
      <c r="G35" s="10">
        <f>'ﾃﾞｰﾀ元'!Q27</f>
        <v>39395</v>
      </c>
      <c r="H35" s="10">
        <f>'ﾃﾞｰﾀ元'!R27</f>
        <v>39865</v>
      </c>
      <c r="I35" s="10">
        <f>'ﾃﾞｰﾀ元'!S27</f>
        <v>40248</v>
      </c>
      <c r="J35" s="20"/>
      <c r="K35" s="4"/>
      <c r="L35" s="3" t="s">
        <v>55</v>
      </c>
      <c r="M35" s="1"/>
      <c r="N35" s="5">
        <f>'ﾃﾞｰﾀ元'!N55</f>
        <v>6896</v>
      </c>
      <c r="O35" s="5">
        <f>'ﾃﾞｰﾀ元'!O55</f>
        <v>6962</v>
      </c>
      <c r="P35" s="5">
        <f>'ﾃﾞｰﾀ元'!P55</f>
        <v>7274</v>
      </c>
      <c r="Q35" s="5">
        <f>'ﾃﾞｰﾀ元'!Q55</f>
        <v>7650</v>
      </c>
      <c r="R35" s="5">
        <f>'ﾃﾞｰﾀ元'!R55</f>
        <v>7698</v>
      </c>
      <c r="S35" s="5">
        <f>'ﾃﾞｰﾀ元'!S55</f>
        <v>8276</v>
      </c>
    </row>
    <row r="36" spans="1:19" ht="13.5">
      <c r="A36" s="4"/>
      <c r="B36" s="3" t="s">
        <v>59</v>
      </c>
      <c r="C36" s="1"/>
      <c r="D36" s="9">
        <f>'ﾃﾞｰﾀ元'!N28</f>
        <v>11932</v>
      </c>
      <c r="E36" s="10">
        <f>'ﾃﾞｰﾀ元'!O28</f>
        <v>11678</v>
      </c>
      <c r="F36" s="10">
        <f>'ﾃﾞｰﾀ元'!P28</f>
        <v>11438</v>
      </c>
      <c r="G36" s="10">
        <f>'ﾃﾞｰﾀ元'!Q28</f>
        <v>11215</v>
      </c>
      <c r="H36" s="10">
        <f>'ﾃﾞｰﾀ元'!R28</f>
        <v>11175</v>
      </c>
      <c r="I36" s="10">
        <f>'ﾃﾞｰﾀ元'!S28</f>
        <v>11723</v>
      </c>
      <c r="J36" s="20"/>
      <c r="K36" s="4"/>
      <c r="L36" s="3" t="s">
        <v>58</v>
      </c>
      <c r="M36" s="1"/>
      <c r="N36" s="5">
        <f>'ﾃﾞｰﾀ元'!N56</f>
        <v>792</v>
      </c>
      <c r="O36" s="5">
        <f>'ﾃﾞｰﾀ元'!O56</f>
        <v>677</v>
      </c>
      <c r="P36" s="5">
        <f>'ﾃﾞｰﾀ元'!P56</f>
        <v>668</v>
      </c>
      <c r="Q36" s="5">
        <f>'ﾃﾞｰﾀ元'!Q56</f>
        <v>667</v>
      </c>
      <c r="R36" s="5">
        <f>'ﾃﾞｰﾀ元'!R56</f>
        <v>632</v>
      </c>
      <c r="S36" s="5">
        <f>'ﾃﾞｰﾀ元'!S56</f>
        <v>611</v>
      </c>
    </row>
    <row r="37" spans="1:19" ht="13.5">
      <c r="A37" s="4"/>
      <c r="C37" s="1"/>
      <c r="D37" s="8"/>
      <c r="G37" s="10"/>
      <c r="H37" s="10"/>
      <c r="I37" s="10"/>
      <c r="J37" s="20"/>
      <c r="K37" s="4"/>
      <c r="L37" s="33" t="s">
        <v>107</v>
      </c>
      <c r="M37" s="1"/>
      <c r="N37" s="5">
        <f>'ﾃﾞｰﾀ元'!N57</f>
        <v>742</v>
      </c>
      <c r="O37" s="5">
        <f>'ﾃﾞｰﾀ元'!O57</f>
        <v>746</v>
      </c>
      <c r="P37" s="5">
        <f>'ﾃﾞｰﾀ元'!P57</f>
        <v>733</v>
      </c>
      <c r="Q37" s="5">
        <f>'ﾃﾞｰﾀ元'!Q57</f>
        <v>704</v>
      </c>
      <c r="R37" s="5">
        <f>'ﾃﾞｰﾀ元'!R57</f>
        <v>699</v>
      </c>
      <c r="S37" s="5">
        <f>'ﾃﾞｰﾀ元'!S57</f>
        <v>664</v>
      </c>
    </row>
    <row r="38" spans="1:19" ht="13.5">
      <c r="A38" s="4"/>
      <c r="B38" s="3" t="s">
        <v>60</v>
      </c>
      <c r="C38" s="2"/>
      <c r="D38" s="9">
        <f>'ﾃﾞｰﾀ元'!N29</f>
        <v>19948</v>
      </c>
      <c r="E38" s="10">
        <f>'ﾃﾞｰﾀ元'!O29</f>
        <v>19607</v>
      </c>
      <c r="F38" s="10">
        <f>'ﾃﾞｰﾀ元'!P29</f>
        <v>20114</v>
      </c>
      <c r="G38" s="10">
        <f>'ﾃﾞｰﾀ元'!Q29</f>
        <v>20761</v>
      </c>
      <c r="H38" s="10">
        <f>'ﾃﾞｰﾀ元'!R29</f>
        <v>21169</v>
      </c>
      <c r="I38" s="10">
        <f>'ﾃﾞｰﾀ元'!S29</f>
        <v>22984</v>
      </c>
      <c r="J38" s="20"/>
      <c r="K38" s="4"/>
      <c r="L38" s="3"/>
      <c r="M38" s="1"/>
      <c r="N38" s="5"/>
      <c r="O38" s="5"/>
      <c r="P38" s="5"/>
      <c r="Q38" s="5"/>
      <c r="R38" s="5"/>
      <c r="S38" s="5"/>
    </row>
    <row r="39" spans="1:19" ht="13.5">
      <c r="A39" s="4"/>
      <c r="B39" s="3" t="s">
        <v>61</v>
      </c>
      <c r="C39" s="1"/>
      <c r="D39" s="9">
        <f>'ﾃﾞｰﾀ元'!N30</f>
        <v>12322</v>
      </c>
      <c r="E39" s="10">
        <f>'ﾃﾞｰﾀ元'!O30</f>
        <v>11706</v>
      </c>
      <c r="F39" s="10">
        <f>'ﾃﾞｰﾀ元'!P30</f>
        <v>11520</v>
      </c>
      <c r="G39" s="10">
        <f>'ﾃﾞｰﾀ元'!Q30</f>
        <v>11545</v>
      </c>
      <c r="H39" s="10">
        <f>'ﾃﾞｰﾀ元'!R30</f>
        <v>11560</v>
      </c>
      <c r="I39" s="10">
        <f>'ﾃﾞｰﾀ元'!S30</f>
        <v>11773</v>
      </c>
      <c r="J39" s="20"/>
      <c r="K39" s="4"/>
      <c r="L39" s="3" t="s">
        <v>84</v>
      </c>
      <c r="M39" s="1"/>
      <c r="N39" s="5">
        <f aca="true" t="shared" si="9" ref="N39:S39">SUM(N40:N40)</f>
        <v>3493</v>
      </c>
      <c r="O39" s="5">
        <f t="shared" si="9"/>
        <v>3653</v>
      </c>
      <c r="P39" s="5">
        <f t="shared" si="9"/>
        <v>3687</v>
      </c>
      <c r="Q39" s="5">
        <f t="shared" si="9"/>
        <v>3678</v>
      </c>
      <c r="R39" s="5">
        <f t="shared" si="9"/>
        <v>3652</v>
      </c>
      <c r="S39" s="5">
        <f t="shared" si="9"/>
        <v>4194</v>
      </c>
    </row>
    <row r="40" spans="1:19" ht="13.5">
      <c r="A40" s="4"/>
      <c r="B40" s="3" t="s">
        <v>62</v>
      </c>
      <c r="C40" s="1"/>
      <c r="D40" s="9">
        <f>'ﾃﾞｰﾀ元'!N31</f>
        <v>7884</v>
      </c>
      <c r="E40" s="10">
        <f>'ﾃﾞｰﾀ元'!O31</f>
        <v>7913</v>
      </c>
      <c r="F40" s="10">
        <f>'ﾃﾞｰﾀ元'!P31</f>
        <v>8264</v>
      </c>
      <c r="G40" s="10">
        <f>'ﾃﾞｰﾀ元'!Q31</f>
        <v>8705</v>
      </c>
      <c r="H40" s="10">
        <f>'ﾃﾞｰﾀ元'!R31</f>
        <v>9612</v>
      </c>
      <c r="I40" s="10">
        <f>'ﾃﾞｰﾀ元'!S31</f>
        <v>9589</v>
      </c>
      <c r="J40" s="20"/>
      <c r="K40" s="4"/>
      <c r="L40" s="3" t="s">
        <v>64</v>
      </c>
      <c r="M40" s="1"/>
      <c r="N40" s="5">
        <f>'ﾃﾞｰﾀ元'!N58</f>
        <v>3493</v>
      </c>
      <c r="O40" s="5">
        <f>'ﾃﾞｰﾀ元'!O58</f>
        <v>3653</v>
      </c>
      <c r="P40" s="5">
        <f>'ﾃﾞｰﾀ元'!P58</f>
        <v>3687</v>
      </c>
      <c r="Q40" s="5">
        <f>'ﾃﾞｰﾀ元'!Q58</f>
        <v>3678</v>
      </c>
      <c r="R40" s="5">
        <f>'ﾃﾞｰﾀ元'!R58</f>
        <v>3652</v>
      </c>
      <c r="S40" s="5">
        <f>'ﾃﾞｰﾀ元'!S58</f>
        <v>4194</v>
      </c>
    </row>
    <row r="41" spans="1:19" ht="13.5">
      <c r="A41" s="4"/>
      <c r="B41" s="3" t="s">
        <v>63</v>
      </c>
      <c r="C41" s="1"/>
      <c r="D41" s="9">
        <f>'ﾃﾞｰﾀ元'!N32</f>
        <v>12453</v>
      </c>
      <c r="E41" s="10">
        <f>'ﾃﾞｰﾀ元'!O32</f>
        <v>12959</v>
      </c>
      <c r="F41" s="10">
        <f>'ﾃﾞｰﾀ元'!P32</f>
        <v>12956</v>
      </c>
      <c r="G41" s="10">
        <f>'ﾃﾞｰﾀ元'!Q32</f>
        <v>13447</v>
      </c>
      <c r="H41" s="10">
        <f>'ﾃﾞｰﾀ元'!R32</f>
        <v>13505</v>
      </c>
      <c r="I41" s="10">
        <f>'ﾃﾞｰﾀ元'!S32</f>
        <v>13937</v>
      </c>
      <c r="J41" s="20"/>
      <c r="K41" s="4"/>
      <c r="L41" s="3"/>
      <c r="M41" s="1"/>
      <c r="N41" s="5"/>
      <c r="O41" s="5"/>
      <c r="P41" s="5"/>
      <c r="Q41" s="5"/>
      <c r="R41" s="5"/>
      <c r="S41" s="5"/>
    </row>
    <row r="42" spans="1:19" ht="13.5">
      <c r="A42" s="4"/>
      <c r="B42" s="3" t="s">
        <v>65</v>
      </c>
      <c r="C42" s="1"/>
      <c r="D42" s="10">
        <f>'ﾃﾞｰﾀ元'!N33</f>
        <v>337</v>
      </c>
      <c r="E42" s="10">
        <f>'ﾃﾞｰﾀ元'!O33</f>
        <v>317</v>
      </c>
      <c r="F42" s="10">
        <f>'ﾃﾞｰﾀ元'!P33</f>
        <v>280</v>
      </c>
      <c r="G42" s="10">
        <f>'ﾃﾞｰﾀ元'!Q33</f>
        <v>301</v>
      </c>
      <c r="H42" s="10">
        <f>'ﾃﾞｰﾀ元'!R33</f>
        <v>316</v>
      </c>
      <c r="I42" s="10">
        <f>'ﾃﾞｰﾀ元'!S33</f>
        <v>304</v>
      </c>
      <c r="J42" s="20"/>
      <c r="K42" s="4"/>
      <c r="L42" s="3" t="s">
        <v>85</v>
      </c>
      <c r="M42" s="2"/>
      <c r="N42" s="5">
        <f aca="true" t="shared" si="10" ref="N42:S42">SUM(N43:N43)</f>
        <v>2109</v>
      </c>
      <c r="O42" s="5">
        <f t="shared" si="10"/>
        <v>1967</v>
      </c>
      <c r="P42" s="5">
        <f t="shared" si="10"/>
        <v>1880</v>
      </c>
      <c r="Q42" s="5">
        <f t="shared" si="10"/>
        <v>1997</v>
      </c>
      <c r="R42" s="5">
        <f t="shared" si="10"/>
        <v>2415</v>
      </c>
      <c r="S42" s="5">
        <f t="shared" si="10"/>
        <v>2528</v>
      </c>
    </row>
    <row r="43" spans="1:19" ht="13.5">
      <c r="A43" s="4"/>
      <c r="B43" s="3"/>
      <c r="C43" s="1"/>
      <c r="D43" s="10"/>
      <c r="E43" s="10"/>
      <c r="F43" s="10"/>
      <c r="G43" s="10"/>
      <c r="H43" s="10"/>
      <c r="I43" s="10"/>
      <c r="J43" s="20"/>
      <c r="K43" s="4"/>
      <c r="L43" s="3" t="s">
        <v>72</v>
      </c>
      <c r="M43" s="1"/>
      <c r="N43" s="5">
        <f>'ﾃﾞｰﾀ元'!N59</f>
        <v>2109</v>
      </c>
      <c r="O43" s="5">
        <f>'ﾃﾞｰﾀ元'!O59</f>
        <v>1967</v>
      </c>
      <c r="P43" s="5">
        <f>'ﾃﾞｰﾀ元'!P59</f>
        <v>1880</v>
      </c>
      <c r="Q43" s="5">
        <f>'ﾃﾞｰﾀ元'!Q59</f>
        <v>1997</v>
      </c>
      <c r="R43" s="5">
        <f>'ﾃﾞｰﾀ元'!R59</f>
        <v>2415</v>
      </c>
      <c r="S43" s="5">
        <f>'ﾃﾞｰﾀ元'!S59</f>
        <v>2528</v>
      </c>
    </row>
    <row r="44" spans="1:19" ht="13.5">
      <c r="A44" s="4"/>
      <c r="B44" s="3" t="s">
        <v>66</v>
      </c>
      <c r="C44" s="1"/>
      <c r="D44" s="10">
        <f>'ﾃﾞｰﾀ元'!N34</f>
        <v>7628</v>
      </c>
      <c r="E44" s="10">
        <f>'ﾃﾞｰﾀ元'!O34</f>
        <v>7583</v>
      </c>
      <c r="F44" s="10">
        <f>'ﾃﾞｰﾀ元'!P34</f>
        <v>8251</v>
      </c>
      <c r="G44" s="10">
        <f>'ﾃﾞｰﾀ元'!Q34</f>
        <v>8160</v>
      </c>
      <c r="H44" s="10">
        <f>'ﾃﾞｰﾀ元'!R34</f>
        <v>8582</v>
      </c>
      <c r="I44" s="10">
        <f>'ﾃﾞｰﾀ元'!S34</f>
        <v>9249</v>
      </c>
      <c r="J44" s="20"/>
      <c r="K44" s="4"/>
      <c r="L44" s="3"/>
      <c r="M44" s="1"/>
      <c r="N44" s="5"/>
      <c r="O44" s="5"/>
      <c r="P44" s="5"/>
      <c r="Q44" s="5"/>
      <c r="R44" s="5"/>
      <c r="S44" s="48"/>
    </row>
    <row r="45" spans="1:19" ht="13.5">
      <c r="A45" s="4"/>
      <c r="B45" s="3" t="s">
        <v>43</v>
      </c>
      <c r="C45" s="1"/>
      <c r="D45" s="10">
        <f>'ﾃﾞｰﾀ元'!N35</f>
        <v>17363</v>
      </c>
      <c r="E45" s="10">
        <f>'ﾃﾞｰﾀ元'!O35</f>
        <v>17461</v>
      </c>
      <c r="F45" s="10">
        <f>'ﾃﾞｰﾀ元'!P35</f>
        <v>17663</v>
      </c>
      <c r="G45" s="10">
        <f>'ﾃﾞｰﾀ元'!Q35</f>
        <v>19572</v>
      </c>
      <c r="H45" s="10">
        <f>'ﾃﾞｰﾀ元'!R35</f>
        <v>20460</v>
      </c>
      <c r="I45" s="10">
        <f>'ﾃﾞｰﾀ元'!S35</f>
        <v>21188</v>
      </c>
      <c r="J45" s="20"/>
      <c r="K45" s="4"/>
      <c r="L45" s="3"/>
      <c r="M45" s="1"/>
      <c r="N45" s="5"/>
      <c r="O45" s="5"/>
      <c r="P45" s="5"/>
      <c r="Q45" s="5"/>
      <c r="R45" s="5"/>
      <c r="S45" s="48"/>
    </row>
    <row r="46" spans="1:19" ht="13.5">
      <c r="A46" s="4"/>
      <c r="B46" s="3" t="s">
        <v>91</v>
      </c>
      <c r="C46" s="1"/>
      <c r="D46" s="10">
        <f>'ﾃﾞｰﾀ元'!N36</f>
        <v>1432</v>
      </c>
      <c r="E46" s="10">
        <f>'ﾃﾞｰﾀ元'!O36</f>
        <v>1480</v>
      </c>
      <c r="F46" s="10">
        <f>'ﾃﾞｰﾀ元'!P36</f>
        <v>1405</v>
      </c>
      <c r="G46" s="10">
        <f>'ﾃﾞｰﾀ元'!Q36</f>
        <v>1423</v>
      </c>
      <c r="H46" s="10">
        <f>'ﾃﾞｰﾀ元'!R36</f>
        <v>1414</v>
      </c>
      <c r="I46" s="10">
        <f>'ﾃﾞｰﾀ元'!S36</f>
        <v>1435</v>
      </c>
      <c r="J46" s="20"/>
      <c r="K46" s="4"/>
      <c r="L46" s="3"/>
      <c r="M46" s="1"/>
      <c r="N46" s="5"/>
      <c r="O46" s="5"/>
      <c r="P46" s="5"/>
      <c r="Q46" s="5"/>
      <c r="R46" s="5"/>
      <c r="S46" s="48"/>
    </row>
    <row r="47" spans="1:19" ht="13.5">
      <c r="A47" s="4"/>
      <c r="B47" s="3" t="s">
        <v>92</v>
      </c>
      <c r="C47" s="2"/>
      <c r="D47" s="10">
        <f>'ﾃﾞｰﾀ元'!N37</f>
        <v>3456</v>
      </c>
      <c r="E47" s="10">
        <f>'ﾃﾞｰﾀ元'!O37</f>
        <v>3470</v>
      </c>
      <c r="F47" s="10">
        <f>'ﾃﾞｰﾀ元'!P37</f>
        <v>3400</v>
      </c>
      <c r="G47" s="10">
        <f>'ﾃﾞｰﾀ元'!Q37</f>
        <v>3532</v>
      </c>
      <c r="H47" s="10">
        <f>'ﾃﾞｰﾀ元'!R37</f>
        <v>3775</v>
      </c>
      <c r="I47" s="10">
        <f>'ﾃﾞｰﾀ元'!S37</f>
        <v>4299</v>
      </c>
      <c r="J47" s="20"/>
      <c r="K47" s="4"/>
      <c r="L47" s="3"/>
      <c r="M47" s="1"/>
      <c r="N47" s="5"/>
      <c r="O47" s="5"/>
      <c r="P47" s="5"/>
      <c r="Q47" s="5"/>
      <c r="R47" s="5"/>
      <c r="S47" s="48"/>
    </row>
    <row r="48" spans="1:19" ht="13.5">
      <c r="A48" s="4"/>
      <c r="B48" s="29" t="s">
        <v>103</v>
      </c>
      <c r="C48" s="1"/>
      <c r="D48" s="10">
        <f>'ﾃﾞｰﾀ元'!N38</f>
        <v>7634</v>
      </c>
      <c r="E48" s="10">
        <f>'ﾃﾞｰﾀ元'!O38</f>
        <v>8037</v>
      </c>
      <c r="F48" s="10">
        <f>'ﾃﾞｰﾀ元'!P38</f>
        <v>8120</v>
      </c>
      <c r="G48" s="10">
        <f>'ﾃﾞｰﾀ元'!Q38</f>
        <v>8384</v>
      </c>
      <c r="H48" s="10">
        <f>'ﾃﾞｰﾀ元'!R38</f>
        <v>8525</v>
      </c>
      <c r="I48" s="10">
        <f>'ﾃﾞｰﾀ元'!S38</f>
        <v>8941</v>
      </c>
      <c r="J48" s="20"/>
      <c r="K48" s="4"/>
      <c r="L48" s="3"/>
      <c r="M48" s="1"/>
      <c r="N48" s="5"/>
      <c r="O48" s="5"/>
      <c r="P48" s="5"/>
      <c r="Q48" s="5"/>
      <c r="R48" s="5"/>
      <c r="S48" s="48"/>
    </row>
    <row r="49" spans="1:19" ht="13.5">
      <c r="A49" s="4"/>
      <c r="B49" s="3"/>
      <c r="C49" s="1"/>
      <c r="D49" s="10"/>
      <c r="E49" s="10"/>
      <c r="F49" s="10"/>
      <c r="G49" s="10"/>
      <c r="H49" s="10"/>
      <c r="I49" s="10"/>
      <c r="J49" s="20"/>
      <c r="K49" s="4"/>
      <c r="L49" s="3"/>
      <c r="M49" s="1"/>
      <c r="N49" s="5"/>
      <c r="O49" s="5"/>
      <c r="P49" s="5"/>
      <c r="Q49" s="5"/>
      <c r="R49" s="5"/>
      <c r="S49" s="48"/>
    </row>
    <row r="50" spans="1:19" ht="13.5">
      <c r="A50" s="4"/>
      <c r="B50" s="3" t="s">
        <v>105</v>
      </c>
      <c r="C50" s="1"/>
      <c r="D50" s="10">
        <f>'ﾃﾞｰﾀ元'!N39</f>
        <v>4710</v>
      </c>
      <c r="E50" s="10">
        <f>'ﾃﾞｰﾀ元'!O39</f>
        <v>4786</v>
      </c>
      <c r="F50" s="10">
        <f>'ﾃﾞｰﾀ元'!P39</f>
        <v>4773</v>
      </c>
      <c r="G50" s="10">
        <f>'ﾃﾞｰﾀ元'!Q39</f>
        <v>4576</v>
      </c>
      <c r="H50" s="10">
        <f>'ﾃﾞｰﾀ元'!R39</f>
        <v>4615</v>
      </c>
      <c r="I50" s="10">
        <f>'ﾃﾞｰﾀ元'!S39</f>
        <v>3891</v>
      </c>
      <c r="J50" s="20"/>
      <c r="K50" s="4"/>
      <c r="L50" s="3"/>
      <c r="M50" s="1"/>
      <c r="N50" s="5"/>
      <c r="O50" s="5"/>
      <c r="P50" s="5"/>
      <c r="Q50" s="5"/>
      <c r="R50" s="5"/>
      <c r="S50" s="48"/>
    </row>
    <row r="51" spans="1:19" ht="13.5">
      <c r="A51" s="4"/>
      <c r="B51" s="3" t="s">
        <v>106</v>
      </c>
      <c r="C51" s="1"/>
      <c r="D51" s="10">
        <f>'ﾃﾞｰﾀ元'!N40</f>
        <v>10120</v>
      </c>
      <c r="E51" s="10">
        <f>'ﾃﾞｰﾀ元'!O40</f>
        <v>10204</v>
      </c>
      <c r="F51" s="10">
        <f>'ﾃﾞｰﾀ元'!P40</f>
        <v>10444</v>
      </c>
      <c r="G51" s="10">
        <f>'ﾃﾞｰﾀ元'!Q40</f>
        <v>10770</v>
      </c>
      <c r="H51" s="10">
        <f>'ﾃﾞｰﾀ元'!R40</f>
        <v>10923</v>
      </c>
      <c r="I51" s="10">
        <f>'ﾃﾞｰﾀ元'!S40</f>
        <v>12166</v>
      </c>
      <c r="J51" s="20"/>
      <c r="K51" s="4"/>
      <c r="L51" s="3"/>
      <c r="M51" s="1"/>
      <c r="N51" s="5"/>
      <c r="O51" s="5"/>
      <c r="P51" s="5"/>
      <c r="Q51" s="5"/>
      <c r="R51" s="5"/>
      <c r="S51" s="48"/>
    </row>
    <row r="52" spans="1:19" ht="14.25" thickBot="1">
      <c r="A52" s="4"/>
      <c r="B52" s="11"/>
      <c r="C52" s="12"/>
      <c r="D52" s="11"/>
      <c r="E52" s="11"/>
      <c r="F52" s="11"/>
      <c r="G52" s="11"/>
      <c r="H52" s="11"/>
      <c r="I52" s="11"/>
      <c r="J52" s="21"/>
      <c r="K52" s="11"/>
      <c r="L52" s="34"/>
      <c r="M52" s="36"/>
      <c r="N52" s="35"/>
      <c r="O52" s="35"/>
      <c r="P52" s="35"/>
      <c r="Q52" s="35"/>
      <c r="R52" s="35"/>
      <c r="S52" s="11"/>
    </row>
    <row r="53" spans="1:18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10"/>
      <c r="O53" s="10"/>
      <c r="P53" s="10"/>
      <c r="Q53" s="10"/>
      <c r="R53" s="10"/>
    </row>
    <row r="54" spans="1:18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3"/>
      <c r="N54" s="10"/>
      <c r="O54" s="10"/>
      <c r="P54" s="10"/>
      <c r="Q54" s="10"/>
      <c r="R54" s="10"/>
    </row>
    <row r="55" spans="1:18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3"/>
      <c r="N55" s="10"/>
      <c r="O55" s="10"/>
      <c r="P55" s="10"/>
      <c r="Q55" s="10"/>
      <c r="R55" s="10"/>
    </row>
    <row r="56" spans="1:18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0"/>
      <c r="O56" s="10"/>
      <c r="P56" s="10"/>
      <c r="Q56" s="10"/>
      <c r="R56" s="10"/>
    </row>
    <row r="57" spans="1:18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3"/>
      <c r="N57" s="10"/>
      <c r="O57" s="10"/>
      <c r="P57" s="10"/>
      <c r="Q57" s="10"/>
      <c r="R57" s="10"/>
    </row>
    <row r="58" spans="1:18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3"/>
      <c r="N58" s="10"/>
      <c r="O58" s="10"/>
      <c r="P58" s="10"/>
      <c r="Q58" s="10"/>
      <c r="R58" s="10"/>
    </row>
    <row r="59" spans="1:18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3"/>
      <c r="N59" s="10"/>
      <c r="O59" s="10"/>
      <c r="P59" s="10"/>
      <c r="Q59" s="10"/>
      <c r="R59" s="10"/>
    </row>
    <row r="60" spans="1:18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0"/>
      <c r="O60" s="10"/>
      <c r="P60" s="10"/>
      <c r="Q60" s="10"/>
      <c r="R60" s="10"/>
    </row>
    <row r="61" spans="2:18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3"/>
      <c r="N61" s="10"/>
      <c r="O61" s="10"/>
      <c r="P61" s="10"/>
      <c r="Q61" s="10"/>
      <c r="R61" s="10"/>
    </row>
    <row r="62" spans="2:18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3"/>
      <c r="N62" s="10"/>
      <c r="O62" s="10"/>
      <c r="P62" s="10"/>
      <c r="Q62" s="10"/>
      <c r="R62" s="10"/>
    </row>
    <row r="63" spans="2:18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3"/>
      <c r="N63" s="10"/>
      <c r="O63" s="10"/>
      <c r="P63" s="10"/>
      <c r="Q63" s="10"/>
      <c r="R63" s="10"/>
    </row>
    <row r="64" spans="2:18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3"/>
      <c r="N64" s="10"/>
      <c r="O64" s="10"/>
      <c r="P64" s="10"/>
      <c r="Q64" s="10"/>
      <c r="R64" s="10"/>
    </row>
    <row r="65" spans="2:18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3"/>
      <c r="N65" s="10"/>
      <c r="O65" s="10"/>
      <c r="P65" s="10"/>
      <c r="Q65" s="10"/>
      <c r="R65" s="10"/>
    </row>
    <row r="66" spans="2:18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3"/>
      <c r="N66" s="10"/>
      <c r="O66" s="10"/>
      <c r="P66" s="10"/>
      <c r="Q66" s="10"/>
      <c r="R66" s="10"/>
    </row>
    <row r="67" spans="2:18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3"/>
      <c r="N67" s="10"/>
      <c r="O67" s="10"/>
      <c r="P67" s="10"/>
      <c r="Q67" s="10"/>
      <c r="R67" s="10"/>
    </row>
    <row r="68" spans="2:18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3"/>
      <c r="N68" s="10"/>
      <c r="O68" s="10"/>
      <c r="P68" s="10"/>
      <c r="Q68" s="10"/>
      <c r="R68" s="10"/>
    </row>
    <row r="69" spans="2:18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3"/>
      <c r="N69" s="10"/>
      <c r="O69" s="10"/>
      <c r="P69" s="10"/>
      <c r="Q69" s="10"/>
      <c r="R69" s="10"/>
    </row>
    <row r="70" spans="2:18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0"/>
      <c r="O70" s="10"/>
      <c r="P70" s="10"/>
      <c r="Q70" s="10"/>
      <c r="R70" s="10"/>
    </row>
    <row r="71" spans="2:18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3"/>
      <c r="N71" s="10"/>
      <c r="O71" s="10"/>
      <c r="P71" s="10"/>
      <c r="Q71" s="10"/>
      <c r="R71" s="10"/>
    </row>
    <row r="72" spans="2:18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3"/>
      <c r="N72" s="10"/>
      <c r="O72" s="10"/>
      <c r="P72" s="10"/>
      <c r="Q72" s="10"/>
      <c r="R72" s="10"/>
    </row>
    <row r="73" spans="2:18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3"/>
      <c r="N73" s="10"/>
      <c r="O73" s="10"/>
      <c r="P73" s="10"/>
      <c r="Q73" s="10"/>
      <c r="R73" s="10"/>
    </row>
    <row r="74" spans="2:18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3"/>
      <c r="N74" s="10"/>
      <c r="O74" s="10"/>
      <c r="P74" s="10"/>
      <c r="Q74" s="10"/>
      <c r="R74" s="10"/>
    </row>
    <row r="75" spans="2:18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0"/>
      <c r="O75" s="10"/>
      <c r="P75" s="10"/>
      <c r="Q75" s="10"/>
      <c r="R75" s="10"/>
    </row>
    <row r="76" spans="2:18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3"/>
      <c r="N76" s="10"/>
      <c r="O76" s="10"/>
      <c r="P76" s="10"/>
      <c r="Q76" s="10"/>
      <c r="R76" s="10"/>
    </row>
    <row r="77" spans="2:18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3"/>
      <c r="N77" s="10"/>
      <c r="O77" s="10"/>
      <c r="P77" s="10"/>
      <c r="Q77" s="10"/>
      <c r="R77" s="10"/>
    </row>
    <row r="78" spans="2:18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3"/>
      <c r="N78" s="10"/>
      <c r="O78" s="10"/>
      <c r="P78" s="10"/>
      <c r="Q78" s="10"/>
      <c r="R78" s="10"/>
    </row>
    <row r="79" spans="2:18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3"/>
      <c r="N79" s="10"/>
      <c r="O79" s="10"/>
      <c r="P79" s="10"/>
      <c r="Q79" s="10"/>
      <c r="R79" s="10"/>
    </row>
    <row r="80" spans="2:18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2:18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2:18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2:18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</sheetData>
  <mergeCells count="4">
    <mergeCell ref="N5:S5"/>
    <mergeCell ref="B5:B6"/>
    <mergeCell ref="D5:J5"/>
    <mergeCell ref="L5:L6"/>
  </mergeCells>
  <printOptions horizontalCentered="1"/>
  <pageMargins left="0.3937007874015748" right="0.3937007874015748" top="0.984251968503937" bottom="0.984251968503937" header="0.31496062992125984" footer="0.31496062992125984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S156"/>
  <sheetViews>
    <sheetView view="pageBreakPreview" zoomScale="60" workbookViewId="0" topLeftCell="A1">
      <selection activeCell="J13" sqref="J13"/>
    </sheetView>
  </sheetViews>
  <sheetFormatPr defaultColWidth="9.00390625" defaultRowHeight="13.5"/>
  <cols>
    <col min="2" max="2" width="12.00390625" style="0" customWidth="1"/>
    <col min="3" max="3" width="0.5" style="0" customWidth="1"/>
    <col min="4" max="4" width="15.00390625" style="0" hidden="1" customWidth="1"/>
    <col min="5" max="9" width="15.00390625" style="0" customWidth="1"/>
    <col min="12" max="12" width="12.00390625" style="0" customWidth="1"/>
    <col min="13" max="13" width="0.37109375" style="0" customWidth="1"/>
    <col min="14" max="14" width="15.00390625" style="0" hidden="1" customWidth="1"/>
    <col min="15" max="19" width="15.00390625" style="0" customWidth="1"/>
  </cols>
  <sheetData>
    <row r="3" spans="2:12" ht="13.5">
      <c r="B3" t="s">
        <v>130</v>
      </c>
      <c r="L3" t="s">
        <v>131</v>
      </c>
    </row>
    <row r="4" spans="2:18" ht="14.25" thickBot="1">
      <c r="B4" s="11"/>
      <c r="C4" s="11"/>
      <c r="D4" s="4"/>
      <c r="E4" s="4"/>
      <c r="F4" s="4"/>
      <c r="G4" s="4"/>
      <c r="H4" s="4"/>
      <c r="I4" s="4"/>
      <c r="J4" s="4"/>
      <c r="L4" s="11"/>
      <c r="M4" s="11"/>
      <c r="N4" s="11"/>
      <c r="O4" s="11"/>
      <c r="P4" s="11"/>
      <c r="Q4" s="11"/>
      <c r="R4" s="4"/>
    </row>
    <row r="5" spans="2:19" ht="13.5">
      <c r="B5" s="63" t="s">
        <v>126</v>
      </c>
      <c r="C5" s="23"/>
      <c r="D5" s="68" t="s">
        <v>117</v>
      </c>
      <c r="E5" s="69"/>
      <c r="F5" s="69"/>
      <c r="G5" s="69"/>
      <c r="H5" s="69"/>
      <c r="I5" s="69"/>
      <c r="J5" s="7"/>
      <c r="L5" s="63" t="s">
        <v>126</v>
      </c>
      <c r="M5" s="14"/>
      <c r="N5" s="68" t="s">
        <v>117</v>
      </c>
      <c r="O5" s="69"/>
      <c r="P5" s="69"/>
      <c r="Q5" s="69"/>
      <c r="R5" s="69"/>
      <c r="S5" s="69"/>
    </row>
    <row r="6" spans="2:19" ht="14.25" thickBot="1">
      <c r="B6" s="64"/>
      <c r="C6" s="24"/>
      <c r="D6" s="57" t="str">
        <f>'ﾃﾞｰﾀ元'!W4</f>
        <v>14年</v>
      </c>
      <c r="E6" s="57" t="str">
        <f>'ﾃﾞｰﾀ元'!X4</f>
        <v>15年</v>
      </c>
      <c r="F6" s="58" t="str">
        <f>'ﾃﾞｰﾀ元'!Y4</f>
        <v>16年</v>
      </c>
      <c r="G6" s="59" t="str">
        <f>'ﾃﾞｰﾀ元'!Z4</f>
        <v>17年</v>
      </c>
      <c r="H6" s="57" t="str">
        <f>'ﾃﾞｰﾀ元'!AA4</f>
        <v>18年</v>
      </c>
      <c r="I6" s="59" t="str">
        <f>'ﾃﾞｰﾀ元'!AB4</f>
        <v>19年</v>
      </c>
      <c r="J6" s="6"/>
      <c r="L6" s="64"/>
      <c r="M6" s="12"/>
      <c r="N6" s="15" t="str">
        <f aca="true" t="shared" si="0" ref="N6:S6">D6</f>
        <v>14年</v>
      </c>
      <c r="O6" s="15" t="str">
        <f t="shared" si="0"/>
        <v>15年</v>
      </c>
      <c r="P6" s="16" t="str">
        <f t="shared" si="0"/>
        <v>16年</v>
      </c>
      <c r="Q6" s="57" t="str">
        <f t="shared" si="0"/>
        <v>17年</v>
      </c>
      <c r="R6" s="17" t="str">
        <f t="shared" si="0"/>
        <v>18年</v>
      </c>
      <c r="S6" s="60" t="str">
        <f t="shared" si="0"/>
        <v>19年</v>
      </c>
    </row>
    <row r="7" spans="2:13" ht="13.5">
      <c r="B7" s="4"/>
      <c r="C7" s="2"/>
      <c r="L7" s="4"/>
      <c r="M7" s="2"/>
    </row>
    <row r="8" spans="2:19" ht="13.5">
      <c r="B8" s="3" t="s">
        <v>86</v>
      </c>
      <c r="C8" s="1"/>
      <c r="D8" s="25">
        <f aca="true" t="shared" si="1" ref="D8:I8">SUM(D10:D11)</f>
        <v>1618505991</v>
      </c>
      <c r="E8" s="25">
        <f t="shared" si="1"/>
        <v>1596384583</v>
      </c>
      <c r="F8" s="25">
        <f t="shared" si="1"/>
        <v>1669976428</v>
      </c>
      <c r="G8" s="25">
        <f t="shared" si="1"/>
        <v>1732274434</v>
      </c>
      <c r="H8" s="25">
        <f t="shared" si="1"/>
        <v>1823466717</v>
      </c>
      <c r="I8" s="25">
        <f t="shared" si="1"/>
        <v>1941026375</v>
      </c>
      <c r="L8" s="3" t="s">
        <v>77</v>
      </c>
      <c r="M8" s="3"/>
      <c r="N8" s="27">
        <f aca="true" t="shared" si="2" ref="N8:S8">SUM(N9:N13)</f>
        <v>1251001</v>
      </c>
      <c r="O8" s="27">
        <f t="shared" si="2"/>
        <v>1201241</v>
      </c>
      <c r="P8" s="25">
        <f t="shared" si="2"/>
        <v>1272374</v>
      </c>
      <c r="Q8" s="25">
        <f t="shared" si="2"/>
        <v>1116393</v>
      </c>
      <c r="R8" s="25">
        <f t="shared" si="2"/>
        <v>1028813</v>
      </c>
      <c r="S8" s="25">
        <f t="shared" si="2"/>
        <v>1167420</v>
      </c>
    </row>
    <row r="9" spans="2:19" ht="13.5">
      <c r="B9" s="4"/>
      <c r="C9" s="2"/>
      <c r="D9" s="25"/>
      <c r="E9" s="25"/>
      <c r="F9" s="25"/>
      <c r="G9" s="25"/>
      <c r="H9" s="25"/>
      <c r="I9" s="25"/>
      <c r="J9" s="4"/>
      <c r="L9" s="3" t="s">
        <v>67</v>
      </c>
      <c r="M9" s="1"/>
      <c r="N9" s="25">
        <f>'ﾃﾞｰﾀ元'!W41</f>
        <v>71066</v>
      </c>
      <c r="O9" s="25">
        <f>'ﾃﾞｰﾀ元'!X41</f>
        <v>73683</v>
      </c>
      <c r="P9" s="25">
        <f>'ﾃﾞｰﾀ元'!Y41</f>
        <v>73588</v>
      </c>
      <c r="Q9" s="25">
        <f>'ﾃﾞｰﾀ元'!Z41</f>
        <v>63482</v>
      </c>
      <c r="R9" s="25">
        <f>'ﾃﾞｰﾀ元'!AA41</f>
        <v>54963</v>
      </c>
      <c r="S9" s="25">
        <f>'ﾃﾞｰﾀ元'!AB41</f>
        <v>66457</v>
      </c>
    </row>
    <row r="10" spans="2:19" ht="13.5">
      <c r="B10" s="3" t="s">
        <v>46</v>
      </c>
      <c r="C10" s="1"/>
      <c r="D10" s="25">
        <f aca="true" t="shared" si="3" ref="D10:I10">D13+D18+D27+D28+D29+D30+D32+D33+D34+D35+D36+D38+D39+D40+D41+D42+D44+D45+D46+D47+D48+D50+D51</f>
        <v>1486278614</v>
      </c>
      <c r="E10" s="25">
        <f t="shared" si="3"/>
        <v>1461427645</v>
      </c>
      <c r="F10" s="25">
        <f t="shared" si="3"/>
        <v>1530008501</v>
      </c>
      <c r="G10" s="25">
        <f t="shared" si="3"/>
        <v>1588872147</v>
      </c>
      <c r="H10" s="25">
        <f t="shared" si="3"/>
        <v>1670814339</v>
      </c>
      <c r="I10" s="25">
        <f t="shared" si="3"/>
        <v>1782165270</v>
      </c>
      <c r="J10" s="4"/>
      <c r="L10" s="3" t="s">
        <v>68</v>
      </c>
      <c r="M10" s="2"/>
      <c r="N10" s="25">
        <f>'ﾃﾞｰﾀ元'!W42</f>
        <v>173683</v>
      </c>
      <c r="O10" s="25">
        <f>'ﾃﾞｰﾀ元'!X42</f>
        <v>175439</v>
      </c>
      <c r="P10" s="25">
        <f>'ﾃﾞｰﾀ元'!Y42</f>
        <v>187105</v>
      </c>
      <c r="Q10" s="25">
        <f>'ﾃﾞｰﾀ元'!Z42</f>
        <v>182052</v>
      </c>
      <c r="R10" s="25">
        <f>'ﾃﾞｰﾀ元'!AA42</f>
        <v>173494</v>
      </c>
      <c r="S10" s="25">
        <f>'ﾃﾞｰﾀ元'!AB42</f>
        <v>190649</v>
      </c>
    </row>
    <row r="11" spans="2:19" ht="13.5">
      <c r="B11" s="3" t="s">
        <v>48</v>
      </c>
      <c r="C11" s="1"/>
      <c r="D11" s="25">
        <f aca="true" t="shared" si="4" ref="D11:I11">N8+N15+N18+N23+N26+N30+N34+N39+N42</f>
        <v>132227377</v>
      </c>
      <c r="E11" s="25">
        <f t="shared" si="4"/>
        <v>134956938</v>
      </c>
      <c r="F11" s="25">
        <f t="shared" si="4"/>
        <v>139967927</v>
      </c>
      <c r="G11" s="25">
        <f t="shared" si="4"/>
        <v>143402287</v>
      </c>
      <c r="H11" s="25">
        <f t="shared" si="4"/>
        <v>152652378</v>
      </c>
      <c r="I11" s="25">
        <f t="shared" si="4"/>
        <v>158861105</v>
      </c>
      <c r="J11" s="4"/>
      <c r="L11" s="3" t="s">
        <v>69</v>
      </c>
      <c r="M11" s="1"/>
      <c r="N11" s="25">
        <f>'ﾃﾞｰﾀ元'!W43</f>
        <v>194055</v>
      </c>
      <c r="O11" s="25">
        <f>'ﾃﾞｰﾀ元'!X43</f>
        <v>192912</v>
      </c>
      <c r="P11" s="25">
        <f>'ﾃﾞｰﾀ元'!Y43</f>
        <v>246529</v>
      </c>
      <c r="Q11" s="25">
        <f>'ﾃﾞｰﾀ元'!Z43</f>
        <v>191118</v>
      </c>
      <c r="R11" s="25">
        <f>'ﾃﾞｰﾀ元'!AA43</f>
        <v>174635</v>
      </c>
      <c r="S11" s="25">
        <f>'ﾃﾞｰﾀ元'!AB43</f>
        <v>218506</v>
      </c>
    </row>
    <row r="12" spans="2:19" ht="13.5">
      <c r="B12" s="4"/>
      <c r="C12" s="2"/>
      <c r="D12" s="25"/>
      <c r="E12" s="25"/>
      <c r="F12" s="25"/>
      <c r="G12" s="25"/>
      <c r="H12" s="25"/>
      <c r="I12" s="25"/>
      <c r="J12" s="4"/>
      <c r="L12" s="3" t="s">
        <v>70</v>
      </c>
      <c r="M12" s="1"/>
      <c r="N12" s="25">
        <f>'ﾃﾞｰﾀ元'!W44</f>
        <v>111756</v>
      </c>
      <c r="O12" s="25">
        <f>'ﾃﾞｰﾀ元'!X44</f>
        <v>114387</v>
      </c>
      <c r="P12" s="25">
        <f>'ﾃﾞｰﾀ元'!Y44</f>
        <v>112447</v>
      </c>
      <c r="Q12" s="25">
        <f>'ﾃﾞｰﾀ元'!Z44</f>
        <v>92110</v>
      </c>
      <c r="R12" s="25">
        <f>'ﾃﾞｰﾀ元'!AA44</f>
        <v>99770</v>
      </c>
      <c r="S12" s="25">
        <f>'ﾃﾞｰﾀ元'!AB44</f>
        <v>102551</v>
      </c>
    </row>
    <row r="13" spans="2:19" ht="13.5">
      <c r="B13" s="3" t="s">
        <v>40</v>
      </c>
      <c r="C13" s="1"/>
      <c r="D13" s="25">
        <f>'ﾃﾞｰﾀ元'!W8</f>
        <v>155573223</v>
      </c>
      <c r="E13" s="25">
        <f>'ﾃﾞｰﾀ元'!X8</f>
        <v>154548999</v>
      </c>
      <c r="F13" s="25">
        <f>'ﾃﾞｰﾀ元'!Y8</f>
        <v>157793917</v>
      </c>
      <c r="G13" s="25">
        <f>'ﾃﾞｰﾀ元'!Z8</f>
        <v>162222663</v>
      </c>
      <c r="H13" s="25">
        <f>'ﾃﾞｰﾀ元'!AA8</f>
        <v>164430533</v>
      </c>
      <c r="I13" s="25">
        <f>'ﾃﾞｰﾀ元'!AB8</f>
        <v>175950812</v>
      </c>
      <c r="J13" s="41"/>
      <c r="L13" s="3" t="s">
        <v>71</v>
      </c>
      <c r="M13" s="1"/>
      <c r="N13" s="25">
        <f>'ﾃﾞｰﾀ元'!W45</f>
        <v>700441</v>
      </c>
      <c r="O13" s="25">
        <f>'ﾃﾞｰﾀ元'!X45</f>
        <v>644820</v>
      </c>
      <c r="P13" s="25">
        <f>'ﾃﾞｰﾀ元'!Y45</f>
        <v>652705</v>
      </c>
      <c r="Q13" s="25">
        <f>'ﾃﾞｰﾀ元'!Z45</f>
        <v>587631</v>
      </c>
      <c r="R13" s="25">
        <f>'ﾃﾞｰﾀ元'!AA45</f>
        <v>525951</v>
      </c>
      <c r="S13" s="25">
        <f>'ﾃﾞｰﾀ元'!AB45</f>
        <v>589257</v>
      </c>
    </row>
    <row r="14" spans="2:19" ht="13.5">
      <c r="B14" s="28" t="s">
        <v>110</v>
      </c>
      <c r="C14" s="1"/>
      <c r="D14" s="39" t="str">
        <f>'ﾃﾞｰﾀ元'!W9</f>
        <v>－</v>
      </c>
      <c r="E14" s="39" t="str">
        <f>'ﾃﾞｰﾀ元'!X9</f>
        <v>－</v>
      </c>
      <c r="F14" s="39" t="str">
        <f>'ﾃﾞｰﾀ元'!Y9</f>
        <v>－</v>
      </c>
      <c r="G14" s="25">
        <f>'ﾃﾞｰﾀ元'!Z9</f>
        <v>13283598</v>
      </c>
      <c r="H14" s="25">
        <f>'ﾃﾞｰﾀ元'!AA9</f>
        <v>13477156</v>
      </c>
      <c r="I14" s="25">
        <f>'ﾃﾞｰﾀ元'!AB9</f>
        <v>13241125</v>
      </c>
      <c r="J14" s="42"/>
      <c r="L14" s="3"/>
      <c r="M14" s="1"/>
      <c r="N14" s="25"/>
      <c r="O14" s="25"/>
      <c r="P14" s="25"/>
      <c r="Q14" s="25"/>
      <c r="R14" s="25"/>
      <c r="S14" s="25"/>
    </row>
    <row r="15" spans="2:19" ht="13.5">
      <c r="B15" s="28" t="s">
        <v>99</v>
      </c>
      <c r="C15" s="1"/>
      <c r="D15" s="39" t="str">
        <f>'ﾃﾞｰﾀ元'!W10</f>
        <v>－</v>
      </c>
      <c r="E15" s="39" t="str">
        <f>'ﾃﾞｰﾀ元'!X10</f>
        <v>－</v>
      </c>
      <c r="F15" s="39" t="str">
        <f>'ﾃﾞｰﾀ元'!Y10</f>
        <v>－</v>
      </c>
      <c r="G15" s="25">
        <f>'ﾃﾞｰﾀ元'!Z10</f>
        <v>56287559</v>
      </c>
      <c r="H15" s="25">
        <f>'ﾃﾞｰﾀ元'!AA10</f>
        <v>54949994</v>
      </c>
      <c r="I15" s="25">
        <f>'ﾃﾞｰﾀ元'!AB10</f>
        <v>59497878</v>
      </c>
      <c r="J15" s="42"/>
      <c r="L15" s="3" t="s">
        <v>78</v>
      </c>
      <c r="M15" s="1"/>
      <c r="N15" s="25">
        <f aca="true" t="shared" si="5" ref="N15:S15">SUM(N16:N16)</f>
        <v>3750480</v>
      </c>
      <c r="O15" s="25">
        <f t="shared" si="5"/>
        <v>3440376</v>
      </c>
      <c r="P15" s="25">
        <f t="shared" si="5"/>
        <v>3445685</v>
      </c>
      <c r="Q15" s="25">
        <f t="shared" si="5"/>
        <v>3746255</v>
      </c>
      <c r="R15" s="25">
        <f t="shared" si="5"/>
        <v>3691111</v>
      </c>
      <c r="S15" s="25">
        <f t="shared" si="5"/>
        <v>3786306</v>
      </c>
    </row>
    <row r="16" spans="2:19" ht="13.5">
      <c r="B16" s="28" t="s">
        <v>100</v>
      </c>
      <c r="C16" s="1"/>
      <c r="D16" s="39" t="str">
        <f>'ﾃﾞｰﾀ元'!W11</f>
        <v>－</v>
      </c>
      <c r="E16" s="39" t="str">
        <f>'ﾃﾞｰﾀ元'!X11</f>
        <v>－</v>
      </c>
      <c r="F16" s="39" t="str">
        <f>'ﾃﾞｰﾀ元'!Y11</f>
        <v>－</v>
      </c>
      <c r="G16" s="25">
        <f>'ﾃﾞｰﾀ元'!Z11</f>
        <v>92651506</v>
      </c>
      <c r="H16" s="25">
        <f>'ﾃﾞｰﾀ元'!AA11</f>
        <v>96003383</v>
      </c>
      <c r="I16" s="25">
        <f>'ﾃﾞｰﾀ元'!AB11</f>
        <v>103211809</v>
      </c>
      <c r="J16" s="42"/>
      <c r="L16" s="3" t="s">
        <v>73</v>
      </c>
      <c r="M16" s="1"/>
      <c r="N16" s="25">
        <f>'ﾃﾞｰﾀ元'!W46</f>
        <v>3750480</v>
      </c>
      <c r="O16" s="25">
        <f>'ﾃﾞｰﾀ元'!X46</f>
        <v>3440376</v>
      </c>
      <c r="P16" s="25">
        <f>'ﾃﾞｰﾀ元'!Y46</f>
        <v>3445685</v>
      </c>
      <c r="Q16" s="25">
        <f>'ﾃﾞｰﾀ元'!Z46</f>
        <v>3746255</v>
      </c>
      <c r="R16" s="25">
        <f>'ﾃﾞｰﾀ元'!AA46</f>
        <v>3691111</v>
      </c>
      <c r="S16" s="25">
        <f>'ﾃﾞｰﾀ元'!AB46</f>
        <v>3786306</v>
      </c>
    </row>
    <row r="17" spans="2:19" ht="13.5">
      <c r="B17" s="3"/>
      <c r="C17" s="1"/>
      <c r="D17" s="25"/>
      <c r="E17" s="25"/>
      <c r="F17" s="25"/>
      <c r="G17" s="25"/>
      <c r="H17" s="25"/>
      <c r="I17" s="25"/>
      <c r="J17" s="49"/>
      <c r="L17" s="4"/>
      <c r="M17" s="2"/>
      <c r="N17" s="25"/>
      <c r="O17" s="25"/>
      <c r="P17" s="25"/>
      <c r="Q17" s="25"/>
      <c r="R17" s="25"/>
      <c r="S17" s="25"/>
    </row>
    <row r="18" spans="2:19" ht="13.5">
      <c r="B18" s="3" t="s">
        <v>39</v>
      </c>
      <c r="C18" s="2"/>
      <c r="D18" s="27">
        <f>'ﾃﾞｰﾀ元'!W12</f>
        <v>253599892</v>
      </c>
      <c r="E18" s="25">
        <f>'ﾃﾞｰﾀ元'!X12</f>
        <v>251682407</v>
      </c>
      <c r="F18" s="25">
        <f>'ﾃﾞｰﾀ元'!Y12</f>
        <v>262836287</v>
      </c>
      <c r="G18" s="25">
        <f>'ﾃﾞｰﾀ元'!Z12</f>
        <v>275330205</v>
      </c>
      <c r="H18" s="25">
        <f>'ﾃﾞｰﾀ元'!AA12</f>
        <v>284999565</v>
      </c>
      <c r="I18" s="25">
        <f>'ﾃﾞｰﾀ元'!AB12</f>
        <v>322566513</v>
      </c>
      <c r="J18" s="40"/>
      <c r="L18" s="3" t="s">
        <v>79</v>
      </c>
      <c r="M18" s="1"/>
      <c r="N18" s="25">
        <f aca="true" t="shared" si="6" ref="N18:S18">SUM(N19:N21)</f>
        <v>47175875</v>
      </c>
      <c r="O18" s="25">
        <f t="shared" si="6"/>
        <v>46899760</v>
      </c>
      <c r="P18" s="25">
        <f t="shared" si="6"/>
        <v>49907320</v>
      </c>
      <c r="Q18" s="25">
        <f t="shared" si="6"/>
        <v>50297880</v>
      </c>
      <c r="R18" s="25">
        <f t="shared" si="6"/>
        <v>57026214</v>
      </c>
      <c r="S18" s="25">
        <f t="shared" si="6"/>
        <v>63347516</v>
      </c>
    </row>
    <row r="19" spans="2:19" ht="13.5">
      <c r="B19" s="28" t="s">
        <v>118</v>
      </c>
      <c r="C19" s="2"/>
      <c r="D19" s="61" t="s">
        <v>125</v>
      </c>
      <c r="E19" s="39" t="s">
        <v>125</v>
      </c>
      <c r="F19" s="39" t="s">
        <v>125</v>
      </c>
      <c r="G19" s="39" t="s">
        <v>125</v>
      </c>
      <c r="H19" s="39" t="s">
        <v>125</v>
      </c>
      <c r="I19" s="25">
        <f>'ﾃﾞｰﾀ元'!AB13</f>
        <v>88946521</v>
      </c>
      <c r="J19" s="40"/>
      <c r="L19" s="3" t="s">
        <v>74</v>
      </c>
      <c r="M19" s="1"/>
      <c r="N19" s="25">
        <f>'ﾃﾞｰﾀ元'!W47</f>
        <v>7940521</v>
      </c>
      <c r="O19" s="25">
        <f>'ﾃﾞｰﾀ元'!X47</f>
        <v>8985057</v>
      </c>
      <c r="P19" s="25">
        <f>'ﾃﾞｰﾀ元'!Y47</f>
        <v>9916802</v>
      </c>
      <c r="Q19" s="25">
        <f>'ﾃﾞｰﾀ元'!Z47</f>
        <v>8748862</v>
      </c>
      <c r="R19" s="25">
        <f>'ﾃﾞｰﾀ元'!AA47</f>
        <v>9735845</v>
      </c>
      <c r="S19" s="25">
        <f>'ﾃﾞｰﾀ元'!AB47</f>
        <v>9682242</v>
      </c>
    </row>
    <row r="20" spans="2:19" ht="13.5">
      <c r="B20" s="28" t="s">
        <v>119</v>
      </c>
      <c r="C20" s="2"/>
      <c r="D20" s="61" t="s">
        <v>125</v>
      </c>
      <c r="E20" s="39" t="s">
        <v>125</v>
      </c>
      <c r="F20" s="39" t="s">
        <v>125</v>
      </c>
      <c r="G20" s="39" t="s">
        <v>125</v>
      </c>
      <c r="H20" s="39" t="s">
        <v>125</v>
      </c>
      <c r="I20" s="25">
        <f>'ﾃﾞｰﾀ元'!AB14</f>
        <v>33592635</v>
      </c>
      <c r="J20" s="40"/>
      <c r="L20" s="3" t="s">
        <v>75</v>
      </c>
      <c r="M20" s="1"/>
      <c r="N20" s="25">
        <f>'ﾃﾞｰﾀ元'!W48</f>
        <v>25572603</v>
      </c>
      <c r="O20" s="25">
        <f>'ﾃﾞｰﾀ元'!X48</f>
        <v>25214022</v>
      </c>
      <c r="P20" s="25">
        <f>'ﾃﾞｰﾀ元'!Y48</f>
        <v>26757542</v>
      </c>
      <c r="Q20" s="25">
        <f>'ﾃﾞｰﾀ元'!Z48</f>
        <v>27576007</v>
      </c>
      <c r="R20" s="25">
        <f>'ﾃﾞｰﾀ元'!AA48</f>
        <v>32836288</v>
      </c>
      <c r="S20" s="25">
        <f>'ﾃﾞｰﾀ元'!AB48</f>
        <v>34832393</v>
      </c>
    </row>
    <row r="21" spans="2:19" ht="13.5">
      <c r="B21" s="28" t="s">
        <v>120</v>
      </c>
      <c r="C21" s="2"/>
      <c r="D21" s="61" t="s">
        <v>125</v>
      </c>
      <c r="E21" s="39" t="s">
        <v>125</v>
      </c>
      <c r="F21" s="39" t="s">
        <v>125</v>
      </c>
      <c r="G21" s="39" t="s">
        <v>125</v>
      </c>
      <c r="H21" s="39" t="s">
        <v>125</v>
      </c>
      <c r="I21" s="25">
        <f>'ﾃﾞｰﾀ元'!AB15</f>
        <v>21312464</v>
      </c>
      <c r="J21" s="40"/>
      <c r="L21" s="3" t="s">
        <v>76</v>
      </c>
      <c r="M21" s="1"/>
      <c r="N21" s="25">
        <f>'ﾃﾞｰﾀ元'!W49</f>
        <v>13662751</v>
      </c>
      <c r="O21" s="25">
        <f>'ﾃﾞｰﾀ元'!X49</f>
        <v>12700681</v>
      </c>
      <c r="P21" s="25">
        <f>'ﾃﾞｰﾀ元'!Y49</f>
        <v>13232976</v>
      </c>
      <c r="Q21" s="25">
        <f>'ﾃﾞｰﾀ元'!Z49</f>
        <v>13973011</v>
      </c>
      <c r="R21" s="25">
        <f>'ﾃﾞｰﾀ元'!AA49</f>
        <v>14454081</v>
      </c>
      <c r="S21" s="25">
        <f>'ﾃﾞｰﾀ元'!AB49</f>
        <v>18832881</v>
      </c>
    </row>
    <row r="22" spans="2:13" ht="13.5">
      <c r="B22" s="28" t="s">
        <v>121</v>
      </c>
      <c r="C22" s="2"/>
      <c r="D22" s="61" t="s">
        <v>125</v>
      </c>
      <c r="E22" s="39" t="s">
        <v>125</v>
      </c>
      <c r="F22" s="39" t="s">
        <v>125</v>
      </c>
      <c r="G22" s="39" t="s">
        <v>125</v>
      </c>
      <c r="H22" s="39" t="s">
        <v>125</v>
      </c>
      <c r="I22" s="25">
        <f>'ﾃﾞｰﾀ元'!AB16</f>
        <v>92275681</v>
      </c>
      <c r="J22" s="40"/>
      <c r="L22" s="4"/>
      <c r="M22" s="2"/>
    </row>
    <row r="23" spans="2:19" ht="13.5">
      <c r="B23" s="28" t="s">
        <v>122</v>
      </c>
      <c r="C23" s="2"/>
      <c r="D23" s="61" t="s">
        <v>125</v>
      </c>
      <c r="E23" s="39" t="s">
        <v>125</v>
      </c>
      <c r="F23" s="39" t="s">
        <v>125</v>
      </c>
      <c r="G23" s="39" t="s">
        <v>125</v>
      </c>
      <c r="H23" s="39" t="s">
        <v>125</v>
      </c>
      <c r="I23" s="25">
        <f>'ﾃﾞｰﾀ元'!AB17</f>
        <v>40365731</v>
      </c>
      <c r="J23" s="40"/>
      <c r="L23" s="3" t="s">
        <v>80</v>
      </c>
      <c r="M23" s="2"/>
      <c r="N23" s="25">
        <f aca="true" t="shared" si="7" ref="N23:S23">SUM(N24)</f>
        <v>3118750</v>
      </c>
      <c r="O23" s="25">
        <f t="shared" si="7"/>
        <v>3351805</v>
      </c>
      <c r="P23" s="25">
        <f t="shared" si="7"/>
        <v>3310621</v>
      </c>
      <c r="Q23" s="25">
        <f t="shared" si="7"/>
        <v>3442165</v>
      </c>
      <c r="R23" s="25">
        <f t="shared" si="7"/>
        <v>3647721</v>
      </c>
      <c r="S23" s="25">
        <f t="shared" si="7"/>
        <v>3856053</v>
      </c>
    </row>
    <row r="24" spans="2:19" ht="13.5">
      <c r="B24" s="28" t="s">
        <v>123</v>
      </c>
      <c r="C24" s="2"/>
      <c r="D24" s="61" t="s">
        <v>125</v>
      </c>
      <c r="E24" s="39" t="s">
        <v>125</v>
      </c>
      <c r="F24" s="39" t="s">
        <v>125</v>
      </c>
      <c r="G24" s="39" t="s">
        <v>125</v>
      </c>
      <c r="H24" s="39" t="s">
        <v>125</v>
      </c>
      <c r="I24" s="25">
        <f>'ﾃﾞｰﾀ元'!AB18</f>
        <v>36522204</v>
      </c>
      <c r="J24" s="40"/>
      <c r="L24" s="3" t="s">
        <v>45</v>
      </c>
      <c r="M24" s="2"/>
      <c r="N24" s="25">
        <f>'ﾃﾞｰﾀ元'!W50</f>
        <v>3118750</v>
      </c>
      <c r="O24" s="25">
        <f>'ﾃﾞｰﾀ元'!X50</f>
        <v>3351805</v>
      </c>
      <c r="P24" s="25">
        <f>'ﾃﾞｰﾀ元'!Y50</f>
        <v>3310621</v>
      </c>
      <c r="Q24" s="25">
        <f>'ﾃﾞｰﾀ元'!Z50</f>
        <v>3442165</v>
      </c>
      <c r="R24" s="25">
        <f>'ﾃﾞｰﾀ元'!AA50</f>
        <v>3647721</v>
      </c>
      <c r="S24" s="25">
        <f>'ﾃﾞｰﾀ元'!AB50</f>
        <v>3856053</v>
      </c>
    </row>
    <row r="25" spans="2:19" ht="13.5">
      <c r="B25" s="28" t="s">
        <v>124</v>
      </c>
      <c r="C25" s="2"/>
      <c r="D25" s="61" t="s">
        <v>125</v>
      </c>
      <c r="E25" s="39" t="s">
        <v>125</v>
      </c>
      <c r="F25" s="39" t="s">
        <v>125</v>
      </c>
      <c r="G25" s="39" t="s">
        <v>125</v>
      </c>
      <c r="H25" s="39" t="s">
        <v>125</v>
      </c>
      <c r="I25" s="25">
        <f>'ﾃﾞｰﾀ元'!AB19</f>
        <v>9551277</v>
      </c>
      <c r="J25" s="40"/>
      <c r="L25" s="4"/>
      <c r="M25" s="2"/>
      <c r="N25" s="25"/>
      <c r="O25" s="25"/>
      <c r="P25" s="25"/>
      <c r="Q25" s="25"/>
      <c r="R25" s="25"/>
      <c r="S25" s="25"/>
    </row>
    <row r="26" spans="2:19" ht="13.5">
      <c r="B26" s="28"/>
      <c r="C26" s="2"/>
      <c r="D26" s="61"/>
      <c r="E26" s="39"/>
      <c r="F26" s="39"/>
      <c r="G26" s="25"/>
      <c r="H26" s="25"/>
      <c r="I26" s="25"/>
      <c r="J26" s="40"/>
      <c r="L26" s="3" t="s">
        <v>81</v>
      </c>
      <c r="M26" s="2"/>
      <c r="N26" s="25">
        <f aca="true" t="shared" si="8" ref="N26:S26">SUM(N27:N28)</f>
        <v>14303344</v>
      </c>
      <c r="O26" s="25">
        <f t="shared" si="8"/>
        <v>15474769</v>
      </c>
      <c r="P26" s="25">
        <f t="shared" si="8"/>
        <v>13302988</v>
      </c>
      <c r="Q26" s="25">
        <f t="shared" si="8"/>
        <v>13264728</v>
      </c>
      <c r="R26" s="25">
        <f t="shared" si="8"/>
        <v>13261935</v>
      </c>
      <c r="S26" s="25">
        <f t="shared" si="8"/>
        <v>12193494</v>
      </c>
    </row>
    <row r="27" spans="2:19" ht="13.5">
      <c r="B27" s="3" t="s">
        <v>42</v>
      </c>
      <c r="C27" s="1"/>
      <c r="D27" s="27">
        <f>'ﾃﾞｰﾀ元'!W20</f>
        <v>58195554</v>
      </c>
      <c r="E27" s="25">
        <f>'ﾃﾞｰﾀ元'!X20</f>
        <v>58005369</v>
      </c>
      <c r="F27" s="25">
        <f>'ﾃﾞｰﾀ元'!Y20</f>
        <v>57296910</v>
      </c>
      <c r="G27" s="25">
        <f>'ﾃﾞｰﾀ元'!Z20</f>
        <v>59851327</v>
      </c>
      <c r="H27" s="25">
        <f>'ﾃﾞｰﾀ元'!AA20</f>
        <v>63463797</v>
      </c>
      <c r="I27" s="25">
        <f>'ﾃﾞｰﾀ元'!AB20</f>
        <v>66389300</v>
      </c>
      <c r="J27" s="40"/>
      <c r="L27" s="3" t="s">
        <v>47</v>
      </c>
      <c r="M27" s="2"/>
      <c r="N27" s="25">
        <f>'ﾃﾞｰﾀ元'!W51</f>
        <v>11493578</v>
      </c>
      <c r="O27" s="25">
        <f>'ﾃﾞｰﾀ元'!X51</f>
        <v>12655419</v>
      </c>
      <c r="P27" s="25">
        <f>'ﾃﾞｰﾀ元'!Y51</f>
        <v>10563668</v>
      </c>
      <c r="Q27" s="25">
        <f>'ﾃﾞｰﾀ元'!Z51</f>
        <v>10506560</v>
      </c>
      <c r="R27" s="25">
        <f>'ﾃﾞｰﾀ元'!AA51</f>
        <v>10471545</v>
      </c>
      <c r="S27" s="25">
        <f>'ﾃﾞｰﾀ元'!AB51</f>
        <v>9450950</v>
      </c>
    </row>
    <row r="28" spans="2:19" ht="13.5">
      <c r="B28" s="3" t="s">
        <v>52</v>
      </c>
      <c r="C28" s="1"/>
      <c r="D28" s="27">
        <f>'ﾃﾞｰﾀ元'!W21</f>
        <v>457896</v>
      </c>
      <c r="E28" s="25">
        <f>'ﾃﾞｰﾀ元'!X21</f>
        <v>400382</v>
      </c>
      <c r="F28" s="25">
        <f>'ﾃﾞｰﾀ元'!Y21</f>
        <v>411890</v>
      </c>
      <c r="G28" s="25">
        <f>'ﾃﾞｰﾀ元'!Z21</f>
        <v>426573</v>
      </c>
      <c r="H28" s="25">
        <f>'ﾃﾞｰﾀ元'!AA21</f>
        <v>410607</v>
      </c>
      <c r="I28" s="25">
        <f>'ﾃﾞｰﾀ元'!AB21</f>
        <v>413247</v>
      </c>
      <c r="J28" s="40"/>
      <c r="L28" s="3" t="s">
        <v>49</v>
      </c>
      <c r="M28" s="2"/>
      <c r="N28" s="25">
        <f>'ﾃﾞｰﾀ元'!W52</f>
        <v>2809766</v>
      </c>
      <c r="O28" s="25">
        <f>'ﾃﾞｰﾀ元'!X52</f>
        <v>2819350</v>
      </c>
      <c r="P28" s="25">
        <f>'ﾃﾞｰﾀ元'!Y52</f>
        <v>2739320</v>
      </c>
      <c r="Q28" s="25">
        <f>'ﾃﾞｰﾀ元'!Z52</f>
        <v>2758168</v>
      </c>
      <c r="R28" s="25">
        <f>'ﾃﾞｰﾀ元'!AA52</f>
        <v>2790390</v>
      </c>
      <c r="S28" s="25">
        <f>'ﾃﾞｰﾀ元'!AB52</f>
        <v>2742544</v>
      </c>
    </row>
    <row r="29" spans="2:19" ht="13.5">
      <c r="B29" s="3" t="s">
        <v>53</v>
      </c>
      <c r="C29" s="1"/>
      <c r="D29" s="27">
        <f>'ﾃﾞｰﾀ元'!W22</f>
        <v>28081525</v>
      </c>
      <c r="E29" s="25">
        <f>'ﾃﾞｰﾀ元'!X22</f>
        <v>27606103</v>
      </c>
      <c r="F29" s="25">
        <f>'ﾃﾞｰﾀ元'!Y22</f>
        <v>28356691</v>
      </c>
      <c r="G29" s="25">
        <f>'ﾃﾞｰﾀ元'!Z22</f>
        <v>29773732</v>
      </c>
      <c r="H29" s="25">
        <f>'ﾃﾞｰﾀ元'!AA22</f>
        <v>24001262</v>
      </c>
      <c r="I29" s="25">
        <f>'ﾃﾞｰﾀ元'!AB22</f>
        <v>23556991</v>
      </c>
      <c r="J29" s="40"/>
      <c r="L29" s="4"/>
      <c r="M29" s="2"/>
      <c r="N29" s="25"/>
      <c r="O29" s="25"/>
      <c r="P29" s="25"/>
      <c r="Q29" s="25"/>
      <c r="R29" s="25"/>
      <c r="S29" s="25"/>
    </row>
    <row r="30" spans="2:19" ht="13.5">
      <c r="B30" s="3" t="s">
        <v>54</v>
      </c>
      <c r="C30" s="1"/>
      <c r="D30" s="27">
        <f>'ﾃﾞｰﾀ元'!W23</f>
        <v>55843865</v>
      </c>
      <c r="E30" s="25">
        <f>'ﾃﾞｰﾀ元'!X23</f>
        <v>61442082</v>
      </c>
      <c r="F30" s="25">
        <f>'ﾃﾞｰﾀ元'!Y23</f>
        <v>66773252</v>
      </c>
      <c r="G30" s="25">
        <f>'ﾃﾞｰﾀ元'!Z23</f>
        <v>71029724</v>
      </c>
      <c r="H30" s="25">
        <f>'ﾃﾞｰﾀ元'!AA23</f>
        <v>70580796</v>
      </c>
      <c r="I30" s="25">
        <f>'ﾃﾞｰﾀ元'!AB23</f>
        <v>79337622</v>
      </c>
      <c r="J30" s="40"/>
      <c r="L30" s="3" t="s">
        <v>82</v>
      </c>
      <c r="M30" s="2"/>
      <c r="N30" s="25">
        <f aca="true" t="shared" si="9" ref="N30:S30">SUM(N31:N32)</f>
        <v>24406130</v>
      </c>
      <c r="O30" s="25">
        <f t="shared" si="9"/>
        <v>26028132</v>
      </c>
      <c r="P30" s="25">
        <f t="shared" si="9"/>
        <v>28189214</v>
      </c>
      <c r="Q30" s="25">
        <f t="shared" si="9"/>
        <v>29099833</v>
      </c>
      <c r="R30" s="25">
        <f t="shared" si="9"/>
        <v>28121528</v>
      </c>
      <c r="S30" s="25">
        <f t="shared" si="9"/>
        <v>29166939</v>
      </c>
    </row>
    <row r="31" spans="2:19" ht="13.5">
      <c r="B31" s="3"/>
      <c r="C31" s="1"/>
      <c r="D31" s="27"/>
      <c r="E31" s="25"/>
      <c r="F31" s="25"/>
      <c r="G31" s="25"/>
      <c r="H31" s="25"/>
      <c r="I31" s="25"/>
      <c r="J31" s="40"/>
      <c r="L31" s="3" t="s">
        <v>50</v>
      </c>
      <c r="M31" s="2"/>
      <c r="N31" s="25">
        <f>'ﾃﾞｰﾀ元'!W53</f>
        <v>3620241</v>
      </c>
      <c r="O31" s="25">
        <f>'ﾃﾞｰﾀ元'!X53</f>
        <v>4090102</v>
      </c>
      <c r="P31" s="25">
        <f>'ﾃﾞｰﾀ元'!Y53</f>
        <v>4599261</v>
      </c>
      <c r="Q31" s="25">
        <f>'ﾃﾞｰﾀ元'!Z53</f>
        <v>5082233</v>
      </c>
      <c r="R31" s="25">
        <f>'ﾃﾞｰﾀ元'!AA53</f>
        <v>5185020</v>
      </c>
      <c r="S31" s="25">
        <f>'ﾃﾞｰﾀ元'!AB53</f>
        <v>5106170</v>
      </c>
    </row>
    <row r="32" spans="2:19" ht="13.5">
      <c r="B32" s="3" t="s">
        <v>56</v>
      </c>
      <c r="C32" s="2"/>
      <c r="D32" s="27">
        <f>'ﾃﾞｰﾀ元'!W24</f>
        <v>1373355</v>
      </c>
      <c r="E32" s="25">
        <f>'ﾃﾞｰﾀ元'!X24</f>
        <v>1446633</v>
      </c>
      <c r="F32" s="25">
        <f>'ﾃﾞｰﾀ元'!Y24</f>
        <v>1364563</v>
      </c>
      <c r="G32" s="25">
        <f>'ﾃﾞｰﾀ元'!Z24</f>
        <v>1350195</v>
      </c>
      <c r="H32" s="25">
        <f>'ﾃﾞｰﾀ元'!AA24</f>
        <v>1305805</v>
      </c>
      <c r="I32" s="25">
        <f>'ﾃﾞｰﾀ元'!AB24</f>
        <v>1321354</v>
      </c>
      <c r="J32" s="40"/>
      <c r="L32" s="3" t="s">
        <v>51</v>
      </c>
      <c r="M32" s="2"/>
      <c r="N32" s="25">
        <f>'ﾃﾞｰﾀ元'!W54</f>
        <v>20785889</v>
      </c>
      <c r="O32" s="25">
        <f>'ﾃﾞｰﾀ元'!X54</f>
        <v>21938030</v>
      </c>
      <c r="P32" s="25">
        <f>'ﾃﾞｰﾀ元'!Y54</f>
        <v>23589953</v>
      </c>
      <c r="Q32" s="25">
        <f>'ﾃﾞｰﾀ元'!Z54</f>
        <v>24017600</v>
      </c>
      <c r="R32" s="25">
        <f>'ﾃﾞｰﾀ元'!AA54</f>
        <v>22936508</v>
      </c>
      <c r="S32" s="25">
        <f>'ﾃﾞｰﾀ元'!AB54</f>
        <v>24060769</v>
      </c>
    </row>
    <row r="33" spans="2:19" ht="13.5">
      <c r="B33" s="3" t="s">
        <v>57</v>
      </c>
      <c r="C33" s="1"/>
      <c r="D33" s="27">
        <f>'ﾃﾞｰﾀ元'!W25</f>
        <v>36345986</v>
      </c>
      <c r="E33" s="25">
        <f>'ﾃﾞｰﾀ元'!X25</f>
        <v>36754088</v>
      </c>
      <c r="F33" s="25">
        <f>'ﾃﾞｰﾀ元'!Y25</f>
        <v>37089116</v>
      </c>
      <c r="G33" s="25">
        <f>'ﾃﾞｰﾀ元'!Z25</f>
        <v>33679389</v>
      </c>
      <c r="H33" s="25">
        <f>'ﾃﾞｰﾀ元'!AA25</f>
        <v>34323128</v>
      </c>
      <c r="I33" s="25">
        <f>'ﾃﾞｰﾀ元'!AB25</f>
        <v>36030468</v>
      </c>
      <c r="J33" s="40"/>
      <c r="L33" s="4"/>
      <c r="M33" s="2"/>
      <c r="N33" s="25"/>
      <c r="O33" s="25"/>
      <c r="P33" s="25"/>
      <c r="Q33" s="25"/>
      <c r="R33" s="25"/>
      <c r="S33" s="25"/>
    </row>
    <row r="34" spans="2:19" ht="13.5">
      <c r="B34" s="3" t="s">
        <v>41</v>
      </c>
      <c r="C34" s="1"/>
      <c r="D34" s="27">
        <f>'ﾃﾞｰﾀ元'!W26</f>
        <v>127303666</v>
      </c>
      <c r="E34" s="25">
        <f>'ﾃﾞｰﾀ元'!X26</f>
        <v>125726607</v>
      </c>
      <c r="F34" s="25">
        <f>'ﾃﾞｰﾀ元'!Y26</f>
        <v>131522036</v>
      </c>
      <c r="G34" s="25">
        <f>'ﾃﾞｰﾀ元'!Z26</f>
        <v>130197279</v>
      </c>
      <c r="H34" s="25">
        <f>'ﾃﾞｰﾀ元'!AA26</f>
        <v>137681966</v>
      </c>
      <c r="I34" s="25">
        <f>'ﾃﾞｰﾀ元'!AB26</f>
        <v>144877976</v>
      </c>
      <c r="J34" s="40"/>
      <c r="L34" s="3" t="s">
        <v>83</v>
      </c>
      <c r="M34" s="2"/>
      <c r="N34" s="25">
        <f aca="true" t="shared" si="10" ref="N34:S34">SUM(N35:N37)</f>
        <v>23569855</v>
      </c>
      <c r="O34" s="25">
        <f t="shared" si="10"/>
        <v>24390216</v>
      </c>
      <c r="P34" s="25">
        <f t="shared" si="10"/>
        <v>25075847</v>
      </c>
      <c r="Q34" s="25">
        <f t="shared" si="10"/>
        <v>26296157</v>
      </c>
      <c r="R34" s="25">
        <f t="shared" si="10"/>
        <v>28604487</v>
      </c>
      <c r="S34" s="25">
        <f t="shared" si="10"/>
        <v>29014292</v>
      </c>
    </row>
    <row r="35" spans="2:19" ht="13.5">
      <c r="B35" s="3" t="s">
        <v>44</v>
      </c>
      <c r="C35" s="1"/>
      <c r="D35" s="27">
        <f>'ﾃﾞｰﾀ元'!W27</f>
        <v>215500028</v>
      </c>
      <c r="E35" s="25">
        <f>'ﾃﾞｰﾀ元'!X27</f>
        <v>173754400</v>
      </c>
      <c r="F35" s="25">
        <f>'ﾃﾞｰﾀ元'!Y27</f>
        <v>186050608</v>
      </c>
      <c r="G35" s="25">
        <f>'ﾃﾞｰﾀ元'!Z27</f>
        <v>206790025</v>
      </c>
      <c r="H35" s="25">
        <f>'ﾃﾞｰﾀ元'!AA27</f>
        <v>247921480</v>
      </c>
      <c r="I35" s="25">
        <f>'ﾃﾞｰﾀ元'!AB27</f>
        <v>246815546</v>
      </c>
      <c r="J35" s="40"/>
      <c r="L35" s="3" t="s">
        <v>55</v>
      </c>
      <c r="M35" s="2"/>
      <c r="N35" s="25">
        <f>'ﾃﾞｰﾀ元'!W55</f>
        <v>21379863</v>
      </c>
      <c r="O35" s="25">
        <f>'ﾃﾞｰﾀ元'!X55</f>
        <v>22289174</v>
      </c>
      <c r="P35" s="25">
        <f>'ﾃﾞｰﾀ元'!Y55</f>
        <v>23043694</v>
      </c>
      <c r="Q35" s="25">
        <f>'ﾃﾞｰﾀ元'!Z55</f>
        <v>24320506</v>
      </c>
      <c r="R35" s="25">
        <f>'ﾃﾞｰﾀ元'!AA55</f>
        <v>26650129</v>
      </c>
      <c r="S35" s="25">
        <f>'ﾃﾞｰﾀ元'!AB55</f>
        <v>27018110</v>
      </c>
    </row>
    <row r="36" spans="2:19" ht="13.5">
      <c r="B36" s="3" t="s">
        <v>59</v>
      </c>
      <c r="C36" s="1"/>
      <c r="D36" s="27">
        <f>'ﾃﾞｰﾀ元'!W28</f>
        <v>41139140</v>
      </c>
      <c r="E36" s="25">
        <f>'ﾃﾞｰﾀ元'!X28</f>
        <v>38225612</v>
      </c>
      <c r="F36" s="25">
        <f>'ﾃﾞｰﾀ元'!Y28</f>
        <v>40144067</v>
      </c>
      <c r="G36" s="25">
        <f>'ﾃﾞｰﾀ元'!Z28</f>
        <v>32770472</v>
      </c>
      <c r="H36" s="25">
        <f>'ﾃﾞｰﾀ元'!AA28</f>
        <v>29737176</v>
      </c>
      <c r="I36" s="25">
        <f>'ﾃﾞｰﾀ元'!AB28</f>
        <v>32926103</v>
      </c>
      <c r="J36" s="40"/>
      <c r="L36" s="3" t="s">
        <v>58</v>
      </c>
      <c r="M36" s="2"/>
      <c r="N36" s="25">
        <f>'ﾃﾞｰﾀ元'!W56</f>
        <v>1260021</v>
      </c>
      <c r="O36" s="25">
        <f>'ﾃﾞｰﾀ元'!X56</f>
        <v>1105175</v>
      </c>
      <c r="P36" s="25">
        <f>'ﾃﾞｰﾀ元'!Y56</f>
        <v>1054373</v>
      </c>
      <c r="Q36" s="25">
        <f>'ﾃﾞｰﾀ元'!Z56</f>
        <v>1016629</v>
      </c>
      <c r="R36" s="25">
        <f>'ﾃﾞｰﾀ元'!AA56</f>
        <v>921179</v>
      </c>
      <c r="S36" s="25">
        <f>'ﾃﾞｰﾀ元'!AB56</f>
        <v>947975</v>
      </c>
    </row>
    <row r="37" spans="3:19" ht="13.5">
      <c r="C37" s="1"/>
      <c r="D37" s="27"/>
      <c r="E37" s="25"/>
      <c r="F37" s="25"/>
      <c r="G37" s="25"/>
      <c r="H37" s="25"/>
      <c r="I37" s="25"/>
      <c r="J37" s="40"/>
      <c r="L37" s="33" t="s">
        <v>107</v>
      </c>
      <c r="M37" s="2"/>
      <c r="N37" s="25">
        <f>'ﾃﾞｰﾀ元'!W57</f>
        <v>929971</v>
      </c>
      <c r="O37" s="25">
        <f>'ﾃﾞｰﾀ元'!X57</f>
        <v>995867</v>
      </c>
      <c r="P37" s="25">
        <f>'ﾃﾞｰﾀ元'!Y57</f>
        <v>977780</v>
      </c>
      <c r="Q37" s="25">
        <f>'ﾃﾞｰﾀ元'!Z57</f>
        <v>959022</v>
      </c>
      <c r="R37" s="25">
        <f>'ﾃﾞｰﾀ元'!AA57</f>
        <v>1033179</v>
      </c>
      <c r="S37" s="25">
        <f>'ﾃﾞｰﾀ元'!AB57</f>
        <v>1048207</v>
      </c>
    </row>
    <row r="38" spans="2:19" ht="13.5">
      <c r="B38" s="3" t="s">
        <v>60</v>
      </c>
      <c r="C38" s="2"/>
      <c r="D38" s="27">
        <f>'ﾃﾞｰﾀ元'!W29</f>
        <v>120504606</v>
      </c>
      <c r="E38" s="25">
        <f>'ﾃﾞｰﾀ元'!X29</f>
        <v>127569548</v>
      </c>
      <c r="F38" s="25">
        <f>'ﾃﾞｰﾀ元'!Y29</f>
        <v>134801973</v>
      </c>
      <c r="G38" s="25">
        <f>'ﾃﾞｰﾀ元'!Z29</f>
        <v>144691486</v>
      </c>
      <c r="H38" s="25">
        <f>'ﾃﾞｰﾀ元'!AA29</f>
        <v>145021883</v>
      </c>
      <c r="I38" s="25">
        <f>'ﾃﾞｰﾀ元'!AB29</f>
        <v>152572099</v>
      </c>
      <c r="J38" s="40"/>
      <c r="L38" s="3"/>
      <c r="M38" s="2"/>
      <c r="N38" s="25"/>
      <c r="O38" s="25"/>
      <c r="P38" s="25"/>
      <c r="Q38" s="25"/>
      <c r="R38" s="25"/>
      <c r="S38" s="25"/>
    </row>
    <row r="39" spans="2:19" ht="13.5">
      <c r="B39" s="3" t="s">
        <v>61</v>
      </c>
      <c r="C39" s="1"/>
      <c r="D39" s="27">
        <f>'ﾃﾞｰﾀ元'!W30</f>
        <v>38894128</v>
      </c>
      <c r="E39" s="25">
        <f>'ﾃﾞｰﾀ元'!X30</f>
        <v>37526249</v>
      </c>
      <c r="F39" s="25">
        <f>'ﾃﾞｰﾀ元'!Y30</f>
        <v>38011283</v>
      </c>
      <c r="G39" s="25">
        <f>'ﾃﾞｰﾀ元'!Z30</f>
        <v>35632901</v>
      </c>
      <c r="H39" s="25">
        <f>'ﾃﾞｰﾀ元'!AA30</f>
        <v>35883795</v>
      </c>
      <c r="I39" s="25">
        <f>'ﾃﾞｰﾀ元'!AB30</f>
        <v>37105249</v>
      </c>
      <c r="J39" s="40"/>
      <c r="L39" s="3" t="s">
        <v>84</v>
      </c>
      <c r="M39" s="2"/>
      <c r="N39" s="25">
        <f aca="true" t="shared" si="11" ref="N39:S39">SUM(N40:N40)</f>
        <v>10080123</v>
      </c>
      <c r="O39" s="25">
        <f t="shared" si="11"/>
        <v>10969346</v>
      </c>
      <c r="P39" s="25">
        <f t="shared" si="11"/>
        <v>11754271</v>
      </c>
      <c r="Q39" s="25">
        <f t="shared" si="11"/>
        <v>12026995</v>
      </c>
      <c r="R39" s="25">
        <f t="shared" si="11"/>
        <v>12676931</v>
      </c>
      <c r="S39" s="25">
        <f t="shared" si="11"/>
        <v>10314766</v>
      </c>
    </row>
    <row r="40" spans="2:19" ht="13.5">
      <c r="B40" s="3" t="s">
        <v>62</v>
      </c>
      <c r="C40" s="1"/>
      <c r="D40" s="27">
        <f>'ﾃﾞｰﾀ元'!W31</f>
        <v>38474172</v>
      </c>
      <c r="E40" s="25">
        <f>'ﾃﾞｰﾀ元'!X31</f>
        <v>39609996</v>
      </c>
      <c r="F40" s="25">
        <f>'ﾃﾞｰﾀ元'!Y31</f>
        <v>46644319</v>
      </c>
      <c r="G40" s="25">
        <f>'ﾃﾞｰﾀ元'!Z31</f>
        <v>52579548</v>
      </c>
      <c r="H40" s="25">
        <f>'ﾃﾞｰﾀ元'!AA31</f>
        <v>48354002</v>
      </c>
      <c r="I40" s="25">
        <f>'ﾃﾞｰﾀ元'!AB31</f>
        <v>48430465</v>
      </c>
      <c r="L40" s="3" t="s">
        <v>64</v>
      </c>
      <c r="M40" s="2"/>
      <c r="N40" s="25">
        <f>'ﾃﾞｰﾀ元'!W58</f>
        <v>10080123</v>
      </c>
      <c r="O40" s="25">
        <f>'ﾃﾞｰﾀ元'!X58</f>
        <v>10969346</v>
      </c>
      <c r="P40" s="25">
        <f>'ﾃﾞｰﾀ元'!Y58</f>
        <v>11754271</v>
      </c>
      <c r="Q40" s="25">
        <f>'ﾃﾞｰﾀ元'!Z58</f>
        <v>12026995</v>
      </c>
      <c r="R40" s="25">
        <f>'ﾃﾞｰﾀ元'!AA58</f>
        <v>12676931</v>
      </c>
      <c r="S40" s="25">
        <f>'ﾃﾞｰﾀ元'!AB58</f>
        <v>10314766</v>
      </c>
    </row>
    <row r="41" spans="2:19" ht="13.5">
      <c r="B41" s="3" t="s">
        <v>63</v>
      </c>
      <c r="C41" s="1"/>
      <c r="D41" s="27">
        <f>'ﾃﾞｰﾀ元'!W32</f>
        <v>43419342</v>
      </c>
      <c r="E41" s="25">
        <f>'ﾃﾞｰﾀ元'!X32</f>
        <v>44207962</v>
      </c>
      <c r="F41" s="25">
        <f>'ﾃﾞｰﾀ元'!Y32</f>
        <v>49389330</v>
      </c>
      <c r="G41" s="25">
        <f>'ﾃﾞｰﾀ元'!Z32</f>
        <v>48777969</v>
      </c>
      <c r="H41" s="25">
        <f>'ﾃﾞｰﾀ元'!AA32</f>
        <v>52413702</v>
      </c>
      <c r="I41" s="25">
        <f>'ﾃﾞｰﾀ元'!AB32</f>
        <v>54414387</v>
      </c>
      <c r="L41" s="3"/>
      <c r="M41" s="2"/>
      <c r="N41" s="25"/>
      <c r="O41" s="25"/>
      <c r="P41" s="25"/>
      <c r="Q41" s="25"/>
      <c r="R41" s="25"/>
      <c r="S41" s="25"/>
    </row>
    <row r="42" spans="2:19" ht="13.5">
      <c r="B42" s="3" t="s">
        <v>65</v>
      </c>
      <c r="C42" s="1"/>
      <c r="D42" s="27">
        <f>'ﾃﾞｰﾀ元'!W33</f>
        <v>427936</v>
      </c>
      <c r="E42" s="25">
        <f>'ﾃﾞｰﾀ元'!X33</f>
        <v>335756</v>
      </c>
      <c r="F42" s="25">
        <f>'ﾃﾞｰﾀ元'!Y33</f>
        <v>437475</v>
      </c>
      <c r="G42" s="25">
        <f>'ﾃﾞｰﾀ元'!Z33</f>
        <v>407585</v>
      </c>
      <c r="H42" s="25">
        <f>'ﾃﾞｰﾀ元'!AA33</f>
        <v>349580</v>
      </c>
      <c r="I42" s="25">
        <f>'ﾃﾞｰﾀ元'!AB33</f>
        <v>394669</v>
      </c>
      <c r="L42" s="3" t="s">
        <v>85</v>
      </c>
      <c r="M42" s="2"/>
      <c r="N42" s="25">
        <f aca="true" t="shared" si="12" ref="N42:S42">SUM(N43:N43)</f>
        <v>4571819</v>
      </c>
      <c r="O42" s="25">
        <f t="shared" si="12"/>
        <v>3201293</v>
      </c>
      <c r="P42" s="25">
        <f t="shared" si="12"/>
        <v>3709607</v>
      </c>
      <c r="Q42" s="25">
        <f t="shared" si="12"/>
        <v>4111881</v>
      </c>
      <c r="R42" s="25">
        <f t="shared" si="12"/>
        <v>4593638</v>
      </c>
      <c r="S42" s="25">
        <f t="shared" si="12"/>
        <v>6014319</v>
      </c>
    </row>
    <row r="43" spans="2:19" ht="13.5">
      <c r="B43" s="3"/>
      <c r="C43" s="1"/>
      <c r="D43" s="27"/>
      <c r="E43" s="25"/>
      <c r="F43" s="25"/>
      <c r="G43" s="25"/>
      <c r="H43" s="25"/>
      <c r="I43" s="25"/>
      <c r="L43" s="3" t="s">
        <v>72</v>
      </c>
      <c r="M43" s="2"/>
      <c r="N43" s="25">
        <f>'ﾃﾞｰﾀ元'!W59</f>
        <v>4571819</v>
      </c>
      <c r="O43" s="25">
        <f>'ﾃﾞｰﾀ元'!X59</f>
        <v>3201293</v>
      </c>
      <c r="P43" s="25">
        <f>'ﾃﾞｰﾀ元'!Y59</f>
        <v>3709607</v>
      </c>
      <c r="Q43" s="25">
        <f>'ﾃﾞｰﾀ元'!Z59</f>
        <v>4111881</v>
      </c>
      <c r="R43" s="25">
        <f>'ﾃﾞｰﾀ元'!AA59</f>
        <v>4593638</v>
      </c>
      <c r="S43" s="25">
        <f>'ﾃﾞｰﾀ元'!AB59</f>
        <v>6014319</v>
      </c>
    </row>
    <row r="44" spans="2:19" ht="13.5">
      <c r="B44" s="3" t="s">
        <v>66</v>
      </c>
      <c r="C44" s="1"/>
      <c r="D44" s="27">
        <f>'ﾃﾞｰﾀ元'!W34</f>
        <v>55349094</v>
      </c>
      <c r="E44" s="25">
        <f>'ﾃﾞｰﾀ元'!X34</f>
        <v>58751043</v>
      </c>
      <c r="F44" s="25">
        <f>'ﾃﾞｰﾀ元'!Y34</f>
        <v>56169010</v>
      </c>
      <c r="G44" s="25">
        <f>'ﾃﾞｰﾀ元'!Z34</f>
        <v>58524644</v>
      </c>
      <c r="H44" s="25">
        <f>'ﾃﾞｰﾀ元'!AA34</f>
        <v>66125262</v>
      </c>
      <c r="I44" s="25">
        <f>'ﾃﾞｰﾀ元'!AB34</f>
        <v>66554952</v>
      </c>
      <c r="L44" s="3"/>
      <c r="M44" s="2"/>
      <c r="N44" s="25"/>
      <c r="O44" s="25"/>
      <c r="P44" s="25"/>
      <c r="Q44" s="25"/>
      <c r="R44" s="25"/>
      <c r="S44" s="50"/>
    </row>
    <row r="45" spans="2:19" ht="13.5">
      <c r="B45" s="3" t="s">
        <v>43</v>
      </c>
      <c r="C45" s="1"/>
      <c r="D45" s="27">
        <f>'ﾃﾞｰﾀ元'!W35</f>
        <v>121142072</v>
      </c>
      <c r="E45" s="25">
        <f>'ﾃﾞｰﾀ元'!X35</f>
        <v>124664371</v>
      </c>
      <c r="F45" s="25">
        <f>'ﾃﾞｰﾀ元'!Y35</f>
        <v>129555224</v>
      </c>
      <c r="G45" s="25">
        <f>'ﾃﾞｰﾀ元'!Z35</f>
        <v>133059527</v>
      </c>
      <c r="H45" s="25">
        <f>'ﾃﾞｰﾀ元'!AA35</f>
        <v>146427766</v>
      </c>
      <c r="I45" s="25">
        <f>'ﾃﾞｰﾀ元'!AB35</f>
        <v>166853779</v>
      </c>
      <c r="L45" s="3"/>
      <c r="M45" s="2"/>
      <c r="N45" s="25"/>
      <c r="O45" s="25"/>
      <c r="P45" s="25"/>
      <c r="Q45" s="25"/>
      <c r="R45" s="25"/>
      <c r="S45" s="50"/>
    </row>
    <row r="46" spans="2:19" ht="13.5">
      <c r="B46" s="3" t="s">
        <v>91</v>
      </c>
      <c r="C46" s="1"/>
      <c r="D46" s="27">
        <f>'ﾃﾞｰﾀ元'!W36</f>
        <v>2162033</v>
      </c>
      <c r="E46" s="25">
        <f>'ﾃﾞｰﾀ元'!X36</f>
        <v>2455734</v>
      </c>
      <c r="F46" s="25">
        <f>'ﾃﾞｰﾀ元'!Y36</f>
        <v>2820892</v>
      </c>
      <c r="G46" s="25">
        <f>'ﾃﾞｰﾀ元'!Z36</f>
        <v>2330051</v>
      </c>
      <c r="H46" s="25">
        <f>'ﾃﾞｰﾀ元'!AA36</f>
        <v>2338250</v>
      </c>
      <c r="I46" s="25">
        <f>'ﾃﾞｰﾀ元'!AB36</f>
        <v>2371798</v>
      </c>
      <c r="L46" s="3"/>
      <c r="M46" s="2"/>
      <c r="N46" s="25"/>
      <c r="O46" s="25"/>
      <c r="P46" s="25"/>
      <c r="Q46" s="25"/>
      <c r="R46" s="25"/>
      <c r="S46" s="50"/>
    </row>
    <row r="47" spans="2:19" ht="13.5">
      <c r="B47" s="3" t="s">
        <v>92</v>
      </c>
      <c r="C47" s="2"/>
      <c r="D47" s="27">
        <f>'ﾃﾞｰﾀ元'!W37</f>
        <v>7950518</v>
      </c>
      <c r="E47" s="25">
        <f>'ﾃﾞｰﾀ元'!X37</f>
        <v>8314855</v>
      </c>
      <c r="F47" s="25">
        <f>'ﾃﾞｰﾀ元'!Y37</f>
        <v>9297642</v>
      </c>
      <c r="G47" s="25">
        <f>'ﾃﾞｰﾀ元'!Z37</f>
        <v>9695137</v>
      </c>
      <c r="H47" s="25">
        <f>'ﾃﾞｰﾀ元'!AA37</f>
        <v>10276736</v>
      </c>
      <c r="I47" s="25">
        <f>'ﾃﾞｰﾀ元'!AB37</f>
        <v>11517326</v>
      </c>
      <c r="L47" s="3"/>
      <c r="M47" s="2"/>
      <c r="N47" s="25"/>
      <c r="O47" s="25"/>
      <c r="P47" s="25"/>
      <c r="Q47" s="25"/>
      <c r="R47" s="25"/>
      <c r="S47" s="50"/>
    </row>
    <row r="48" spans="2:19" ht="13.5">
      <c r="B48" s="29" t="s">
        <v>103</v>
      </c>
      <c r="C48" s="1"/>
      <c r="D48" s="27">
        <f>'ﾃﾞｰﾀ元'!W38</f>
        <v>21126753</v>
      </c>
      <c r="E48" s="25">
        <f>'ﾃﾞｰﾀ元'!X38</f>
        <v>22740192</v>
      </c>
      <c r="F48" s="25">
        <f>'ﾃﾞｰﾀ元'!Y38</f>
        <v>23752860</v>
      </c>
      <c r="G48" s="25">
        <f>'ﾃﾞｰﾀ元'!Z38</f>
        <v>25848769</v>
      </c>
      <c r="H48" s="25">
        <f>'ﾃﾞｰﾀ元'!AA38</f>
        <v>26862020</v>
      </c>
      <c r="I48" s="25">
        <f>'ﾃﾞｰﾀ元'!AB38</f>
        <v>29083196</v>
      </c>
      <c r="L48" s="3"/>
      <c r="M48" s="2"/>
      <c r="N48" s="25"/>
      <c r="O48" s="25"/>
      <c r="P48" s="25"/>
      <c r="Q48" s="25"/>
      <c r="R48" s="25"/>
      <c r="S48" s="50"/>
    </row>
    <row r="49" spans="2:19" ht="13.5">
      <c r="B49" s="3"/>
      <c r="C49" s="1"/>
      <c r="D49" s="27"/>
      <c r="E49" s="25"/>
      <c r="F49" s="25"/>
      <c r="I49" s="3"/>
      <c r="K49" s="4"/>
      <c r="L49" s="3"/>
      <c r="M49" s="2"/>
      <c r="N49" s="25"/>
      <c r="O49" s="25"/>
      <c r="P49" s="25"/>
      <c r="Q49" s="25"/>
      <c r="R49" s="25"/>
      <c r="S49" s="50"/>
    </row>
    <row r="50" spans="2:16" ht="13.5">
      <c r="B50" s="3" t="s">
        <v>105</v>
      </c>
      <c r="C50" s="1"/>
      <c r="D50" s="27">
        <f>'ﾃﾞｰﾀ元'!W39</f>
        <v>11843669</v>
      </c>
      <c r="E50" s="25">
        <f>'ﾃﾞｰﾀ元'!X39</f>
        <v>12803693</v>
      </c>
      <c r="F50" s="25">
        <f>'ﾃﾞｰﾀ元'!Y39</f>
        <v>14950588</v>
      </c>
      <c r="G50" s="25">
        <f>'ﾃﾞｰﾀ元'!Z39</f>
        <v>16157610</v>
      </c>
      <c r="H50" s="25">
        <f>'ﾃﾞｰﾀ元'!AA39</f>
        <v>15008141</v>
      </c>
      <c r="I50" s="25">
        <f>'ﾃﾞｰﾀ元'!AB39</f>
        <v>15083479</v>
      </c>
      <c r="J50" s="4"/>
      <c r="K50" s="38"/>
      <c r="L50" s="38"/>
      <c r="M50" s="62"/>
      <c r="N50" s="25"/>
      <c r="O50" s="25"/>
      <c r="P50" s="50"/>
    </row>
    <row r="51" spans="2:19" ht="13.5">
      <c r="B51" s="3" t="s">
        <v>106</v>
      </c>
      <c r="C51" s="1"/>
      <c r="D51" s="27">
        <f>'ﾃﾞｰﾀ元'!W40</f>
        <v>51570161</v>
      </c>
      <c r="E51" s="25">
        <f>'ﾃﾞｰﾀ元'!X40</f>
        <v>52855564</v>
      </c>
      <c r="F51" s="25">
        <f>'ﾃﾞｰﾀ元'!Y40</f>
        <v>54538568</v>
      </c>
      <c r="G51" s="25">
        <f>'ﾃﾞｰﾀ元'!Z40</f>
        <v>57745336</v>
      </c>
      <c r="H51" s="25">
        <f>'ﾃﾞｰﾀ元'!AA40</f>
        <v>62897087</v>
      </c>
      <c r="I51" s="25">
        <f>'ﾃﾞｰﾀ元'!AB40</f>
        <v>67597939</v>
      </c>
      <c r="L51" s="3"/>
      <c r="M51" s="2"/>
      <c r="N51" s="25"/>
      <c r="O51" s="25"/>
      <c r="P51" s="25"/>
      <c r="Q51" s="25"/>
      <c r="R51" s="25"/>
      <c r="S51" s="50"/>
    </row>
    <row r="52" spans="2:19" ht="14.25" thickBot="1"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34"/>
      <c r="M52" s="12"/>
      <c r="N52" s="37"/>
      <c r="O52" s="37"/>
      <c r="P52" s="37"/>
      <c r="Q52" s="37"/>
      <c r="R52" s="37"/>
      <c r="S52" s="11"/>
    </row>
    <row r="53" spans="2:19" ht="13.5">
      <c r="B53" s="4"/>
      <c r="C53" s="4"/>
      <c r="D53" s="4"/>
      <c r="E53" s="4"/>
      <c r="F53" s="4"/>
      <c r="G53" s="4"/>
      <c r="H53" s="4"/>
      <c r="I53" s="4"/>
      <c r="K53" s="4"/>
      <c r="L53" s="3"/>
      <c r="M53" s="4"/>
      <c r="N53" s="38"/>
      <c r="O53" s="38"/>
      <c r="P53" s="38"/>
      <c r="Q53" s="38"/>
      <c r="R53" s="38"/>
      <c r="S53" s="4"/>
    </row>
    <row r="54" spans="2:19" ht="13.5">
      <c r="B54" s="4"/>
      <c r="C54" s="4"/>
      <c r="D54" s="4"/>
      <c r="E54" s="4"/>
      <c r="F54" s="4"/>
      <c r="G54" s="4"/>
      <c r="H54" s="4"/>
      <c r="I54" s="4"/>
      <c r="K54" s="4"/>
      <c r="L54" s="3"/>
      <c r="M54" s="4"/>
      <c r="N54" s="38"/>
      <c r="O54" s="38"/>
      <c r="P54" s="38"/>
      <c r="Q54" s="38"/>
      <c r="R54" s="38"/>
      <c r="S54" s="4"/>
    </row>
    <row r="55" spans="2:19" ht="13.5">
      <c r="B55" s="4"/>
      <c r="C55" s="4"/>
      <c r="D55" s="4"/>
      <c r="E55" s="4"/>
      <c r="F55" s="4"/>
      <c r="G55" s="4"/>
      <c r="H55" s="4"/>
      <c r="I55" s="4"/>
      <c r="K55" s="4"/>
      <c r="L55" s="3"/>
      <c r="M55" s="4"/>
      <c r="N55" s="38"/>
      <c r="O55" s="38"/>
      <c r="P55" s="38"/>
      <c r="Q55" s="38"/>
      <c r="R55" s="38"/>
      <c r="S55" s="4"/>
    </row>
    <row r="56" spans="2:19" ht="13.5">
      <c r="B56" s="4"/>
      <c r="C56" s="4"/>
      <c r="D56" s="4"/>
      <c r="E56" s="4"/>
      <c r="F56" s="4"/>
      <c r="G56" s="4"/>
      <c r="H56" s="4"/>
      <c r="I56" s="4"/>
      <c r="K56" s="4"/>
      <c r="L56" s="4"/>
      <c r="M56" s="4"/>
      <c r="N56" s="38"/>
      <c r="O56" s="38"/>
      <c r="P56" s="38"/>
      <c r="Q56" s="38"/>
      <c r="R56" s="38"/>
      <c r="S56" s="4"/>
    </row>
    <row r="57" spans="2:19" ht="13.5">
      <c r="B57" s="4"/>
      <c r="C57" s="4"/>
      <c r="D57" s="4"/>
      <c r="E57" s="4"/>
      <c r="F57" s="4"/>
      <c r="G57" s="4"/>
      <c r="H57" s="4"/>
      <c r="I57" s="4"/>
      <c r="K57" s="4"/>
      <c r="L57" s="3"/>
      <c r="M57" s="4"/>
      <c r="N57" s="38"/>
      <c r="O57" s="38"/>
      <c r="P57" s="38"/>
      <c r="Q57" s="38"/>
      <c r="R57" s="38"/>
      <c r="S57" s="4"/>
    </row>
    <row r="58" spans="2:19" ht="13.5">
      <c r="B58" s="4"/>
      <c r="C58" s="4"/>
      <c r="D58" s="4"/>
      <c r="E58" s="4"/>
      <c r="F58" s="4"/>
      <c r="G58" s="4"/>
      <c r="H58" s="4"/>
      <c r="I58" s="4"/>
      <c r="K58" s="4"/>
      <c r="L58" s="3"/>
      <c r="M58" s="4"/>
      <c r="N58" s="38"/>
      <c r="O58" s="38"/>
      <c r="P58" s="38"/>
      <c r="Q58" s="38"/>
      <c r="R58" s="38"/>
      <c r="S58" s="4"/>
    </row>
    <row r="59" spans="2:19" ht="13.5">
      <c r="B59" s="4"/>
      <c r="C59" s="4"/>
      <c r="D59" s="4"/>
      <c r="E59" s="4"/>
      <c r="F59" s="4"/>
      <c r="G59" s="4"/>
      <c r="H59" s="4"/>
      <c r="I59" s="4"/>
      <c r="K59" s="4"/>
      <c r="L59" s="3"/>
      <c r="M59" s="4"/>
      <c r="N59" s="38"/>
      <c r="O59" s="38"/>
      <c r="P59" s="38"/>
      <c r="Q59" s="38"/>
      <c r="R59" s="38"/>
      <c r="S59" s="4"/>
    </row>
    <row r="60" spans="2:19" ht="13.5">
      <c r="B60" s="4"/>
      <c r="C60" s="4"/>
      <c r="D60" s="4"/>
      <c r="E60" s="4"/>
      <c r="F60" s="4"/>
      <c r="G60" s="4"/>
      <c r="H60" s="4"/>
      <c r="I60" s="4"/>
      <c r="K60" s="4"/>
      <c r="L60" s="4"/>
      <c r="M60" s="4"/>
      <c r="N60" s="38"/>
      <c r="O60" s="38"/>
      <c r="P60" s="38"/>
      <c r="Q60" s="38"/>
      <c r="R60" s="38"/>
      <c r="S60" s="4"/>
    </row>
    <row r="61" spans="2:19" ht="13.5">
      <c r="B61" s="4"/>
      <c r="C61" s="4"/>
      <c r="D61" s="4"/>
      <c r="E61" s="4"/>
      <c r="F61" s="4"/>
      <c r="G61" s="4"/>
      <c r="H61" s="4"/>
      <c r="I61" s="4"/>
      <c r="K61" s="4"/>
      <c r="L61" s="3"/>
      <c r="M61" s="4"/>
      <c r="N61" s="38"/>
      <c r="O61" s="38"/>
      <c r="P61" s="38"/>
      <c r="Q61" s="38"/>
      <c r="R61" s="38"/>
      <c r="S61" s="4"/>
    </row>
    <row r="62" spans="2:19" ht="13.5">
      <c r="B62" s="4"/>
      <c r="C62" s="4"/>
      <c r="D62" s="4"/>
      <c r="E62" s="4"/>
      <c r="F62" s="4"/>
      <c r="G62" s="4"/>
      <c r="H62" s="4"/>
      <c r="I62" s="4"/>
      <c r="K62" s="4"/>
      <c r="L62" s="3"/>
      <c r="M62" s="4"/>
      <c r="N62" s="38"/>
      <c r="O62" s="38"/>
      <c r="P62" s="38"/>
      <c r="Q62" s="38"/>
      <c r="R62" s="38"/>
      <c r="S62" s="4"/>
    </row>
    <row r="63" spans="2:19" ht="13.5">
      <c r="B63" s="4"/>
      <c r="C63" s="4"/>
      <c r="D63" s="4"/>
      <c r="E63" s="4"/>
      <c r="F63" s="4"/>
      <c r="G63" s="4"/>
      <c r="H63" s="4"/>
      <c r="I63" s="4"/>
      <c r="K63" s="4"/>
      <c r="L63" s="3"/>
      <c r="M63" s="4"/>
      <c r="N63" s="38"/>
      <c r="O63" s="38"/>
      <c r="P63" s="38"/>
      <c r="Q63" s="38"/>
      <c r="R63" s="38"/>
      <c r="S63" s="4"/>
    </row>
    <row r="64" spans="2:19" ht="13.5">
      <c r="B64" s="4"/>
      <c r="C64" s="4"/>
      <c r="D64" s="4"/>
      <c r="E64" s="4"/>
      <c r="F64" s="4"/>
      <c r="G64" s="4"/>
      <c r="H64" s="4"/>
      <c r="I64" s="4"/>
      <c r="K64" s="4"/>
      <c r="L64" s="3"/>
      <c r="M64" s="4"/>
      <c r="N64" s="38"/>
      <c r="O64" s="38"/>
      <c r="P64" s="38"/>
      <c r="Q64" s="38"/>
      <c r="R64" s="38"/>
      <c r="S64" s="4"/>
    </row>
    <row r="65" spans="2:19" ht="13.5">
      <c r="B65" s="4"/>
      <c r="C65" s="4"/>
      <c r="D65" s="4"/>
      <c r="E65" s="4"/>
      <c r="F65" s="4"/>
      <c r="G65" s="4"/>
      <c r="H65" s="4"/>
      <c r="I65" s="4"/>
      <c r="K65" s="4"/>
      <c r="L65" s="3"/>
      <c r="M65" s="4"/>
      <c r="N65" s="38"/>
      <c r="O65" s="38"/>
      <c r="P65" s="38"/>
      <c r="Q65" s="38"/>
      <c r="R65" s="38"/>
      <c r="S65" s="4"/>
    </row>
    <row r="66" spans="2:19" ht="13.5">
      <c r="B66" s="4"/>
      <c r="C66" s="4"/>
      <c r="D66" s="4"/>
      <c r="E66" s="4"/>
      <c r="F66" s="4"/>
      <c r="G66" s="4"/>
      <c r="H66" s="4"/>
      <c r="I66" s="4"/>
      <c r="K66" s="4"/>
      <c r="L66" s="3"/>
      <c r="M66" s="4"/>
      <c r="N66" s="38"/>
      <c r="O66" s="38"/>
      <c r="P66" s="38"/>
      <c r="Q66" s="38"/>
      <c r="R66" s="38"/>
      <c r="S66" s="4"/>
    </row>
    <row r="67" spans="2:19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38"/>
      <c r="O67" s="38"/>
      <c r="P67" s="38"/>
      <c r="Q67" s="38"/>
      <c r="R67" s="38"/>
      <c r="S67" s="4"/>
    </row>
    <row r="68" spans="2:19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38"/>
      <c r="O68" s="38"/>
      <c r="P68" s="38"/>
      <c r="Q68" s="38"/>
      <c r="R68" s="38"/>
      <c r="S68" s="4"/>
    </row>
    <row r="69" spans="2:19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38"/>
      <c r="O69" s="38"/>
      <c r="P69" s="38"/>
      <c r="Q69" s="38"/>
      <c r="R69" s="38"/>
      <c r="S69" s="4"/>
    </row>
    <row r="70" spans="2:19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8"/>
      <c r="O70" s="38"/>
      <c r="P70" s="38"/>
      <c r="Q70" s="38"/>
      <c r="R70" s="38"/>
      <c r="S70" s="4"/>
    </row>
    <row r="71" spans="2:19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38"/>
      <c r="O71" s="38"/>
      <c r="P71" s="38"/>
      <c r="Q71" s="38"/>
      <c r="R71" s="38"/>
      <c r="S71" s="4"/>
    </row>
    <row r="72" spans="2:19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38"/>
      <c r="O72" s="38"/>
      <c r="P72" s="38"/>
      <c r="Q72" s="38"/>
      <c r="R72" s="38"/>
      <c r="S72" s="4"/>
    </row>
    <row r="73" spans="2:19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38"/>
      <c r="O73" s="38"/>
      <c r="P73" s="38"/>
      <c r="Q73" s="38"/>
      <c r="R73" s="38"/>
      <c r="S73" s="4"/>
    </row>
    <row r="74" spans="2:19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38"/>
      <c r="O74" s="38"/>
      <c r="P74" s="38"/>
      <c r="Q74" s="38"/>
      <c r="R74" s="38"/>
      <c r="S74" s="4"/>
    </row>
    <row r="75" spans="2:19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8"/>
      <c r="O75" s="38"/>
      <c r="P75" s="38"/>
      <c r="Q75" s="38"/>
      <c r="R75" s="38"/>
      <c r="S75" s="4"/>
    </row>
    <row r="76" spans="2:19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38"/>
      <c r="O76" s="38"/>
      <c r="P76" s="38"/>
      <c r="Q76" s="38"/>
      <c r="R76" s="38"/>
      <c r="S76" s="4"/>
    </row>
    <row r="77" spans="2:19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38"/>
      <c r="O77" s="38"/>
      <c r="P77" s="38"/>
      <c r="Q77" s="38"/>
      <c r="R77" s="38"/>
      <c r="S77" s="4"/>
    </row>
    <row r="78" spans="2:19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38"/>
      <c r="O78" s="38"/>
      <c r="P78" s="38"/>
      <c r="Q78" s="38"/>
      <c r="R78" s="38"/>
      <c r="S78" s="4"/>
    </row>
    <row r="79" spans="2:19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38"/>
      <c r="O79" s="38"/>
      <c r="P79" s="38"/>
      <c r="Q79" s="38"/>
      <c r="R79" s="38"/>
      <c r="S79" s="4"/>
    </row>
    <row r="80" spans="2:19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</sheetData>
  <mergeCells count="4">
    <mergeCell ref="L5:L6"/>
    <mergeCell ref="B5:B6"/>
    <mergeCell ref="D5:I5"/>
    <mergeCell ref="N5:S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00150992</cp:lastModifiedBy>
  <cp:lastPrinted>2009-02-18T06:39:39Z</cp:lastPrinted>
  <dcterms:created xsi:type="dcterms:W3CDTF">1998-12-02T06:44:31Z</dcterms:created>
  <dcterms:modified xsi:type="dcterms:W3CDTF">2009-02-26T06:03:40Z</dcterms:modified>
  <cp:category/>
  <cp:version/>
  <cp:contentType/>
  <cp:contentStatus/>
</cp:coreProperties>
</file>