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295" tabRatio="648" activeTab="0"/>
  </bookViews>
  <sheets>
    <sheet name="第１表" sheetId="1" r:id="rId1"/>
    <sheet name="第２表" sheetId="2" r:id="rId2"/>
    <sheet name="第３－１表" sheetId="3" r:id="rId3"/>
    <sheet name="第３－２表" sheetId="4" r:id="rId4"/>
    <sheet name="第４表" sheetId="5" r:id="rId5"/>
    <sheet name="統計表事業所" sheetId="6" state="hidden" r:id="rId6"/>
    <sheet name="統計表従業者" sheetId="7" state="hidden" r:id="rId7"/>
    <sheet name="統計表出荷" sheetId="8" state="hidden" r:id="rId8"/>
    <sheet name="統計表給与" sheetId="9" state="hidden" r:id="rId9"/>
    <sheet name="統計表材料" sheetId="10" state="hidden" r:id="rId10"/>
    <sheet name="統計表粗付加" sheetId="11" state="hidden" r:id="rId11"/>
    <sheet name="参考" sheetId="12" state="hidden" r:id="rId12"/>
    <sheet name="市町別上位" sheetId="13" state="hidden" r:id="rId13"/>
  </sheets>
  <definedNames>
    <definedName name="_xlnm.Print_Area" localSheetId="2">'第３－１表'!$A$1:$O$37</definedName>
    <definedName name="_xlnm.Print_Area" localSheetId="4">'第４表'!$A$1:$M$121,'第４表'!$O$1:$Z$121</definedName>
    <definedName name="検索範囲">'統計表事業所'!$A$13:$H$64</definedName>
  </definedNames>
  <calcPr fullCalcOnLoad="1"/>
</workbook>
</file>

<file path=xl/sharedStrings.xml><?xml version="1.0" encoding="utf-8"?>
<sst xmlns="http://schemas.openxmlformats.org/spreadsheetml/2006/main" count="1266" uniqueCount="266">
  <si>
    <t>区分</t>
  </si>
  <si>
    <t>事業所数</t>
  </si>
  <si>
    <t>従業者数</t>
  </si>
  <si>
    <t>粗付加価値額</t>
  </si>
  <si>
    <t>付加価値額</t>
  </si>
  <si>
    <t>有形固定資産投資総額</t>
  </si>
  <si>
    <t>（従業者４人以上）</t>
  </si>
  <si>
    <t>（従業者３０人以上）</t>
  </si>
  <si>
    <t>年</t>
  </si>
  <si>
    <t>前年比</t>
  </si>
  <si>
    <t>従業者規模</t>
  </si>
  <si>
    <t>構成比</t>
  </si>
  <si>
    <t>（％）</t>
  </si>
  <si>
    <t>（人）</t>
  </si>
  <si>
    <t>（百万円）</t>
  </si>
  <si>
    <t>（％）</t>
  </si>
  <si>
    <t>総数</t>
  </si>
  <si>
    <t>小規模</t>
  </si>
  <si>
    <t>　４～　９人</t>
  </si>
  <si>
    <t>１０～１９人</t>
  </si>
  <si>
    <t>２０～２９人</t>
  </si>
  <si>
    <t>中規模</t>
  </si>
  <si>
    <t>　３０～　４９人</t>
  </si>
  <si>
    <t>　５０～　９９人</t>
  </si>
  <si>
    <t>１００～２９９人</t>
  </si>
  <si>
    <t>大規模</t>
  </si>
  <si>
    <t>３００～４９９人</t>
  </si>
  <si>
    <t>５００～９９９人</t>
  </si>
  <si>
    <t>１０００人以上</t>
  </si>
  <si>
    <t>現金給与総額</t>
  </si>
  <si>
    <t>(百万円）</t>
  </si>
  <si>
    <t>第１表　　事業所数、従業者数、製造品出荷額等、粗付加価値額、付加価値額、有形固定資産投資総額の推移</t>
  </si>
  <si>
    <t>産 業 中 分 類</t>
  </si>
  <si>
    <t>製造品出荷額等</t>
  </si>
  <si>
    <t>（％）</t>
  </si>
  <si>
    <t>総          数</t>
  </si>
  <si>
    <t>（人）</t>
  </si>
  <si>
    <t>（百万円）</t>
  </si>
  <si>
    <t>静岡市</t>
  </si>
  <si>
    <t>浜松市</t>
  </si>
  <si>
    <t>沼津市</t>
  </si>
  <si>
    <t>熱海市</t>
  </si>
  <si>
    <t>三島市</t>
  </si>
  <si>
    <t>富士宮市</t>
  </si>
  <si>
    <t>伊東市</t>
  </si>
  <si>
    <t>島田市</t>
  </si>
  <si>
    <t>富士市</t>
  </si>
  <si>
    <t>磐田市</t>
  </si>
  <si>
    <t>焼津市</t>
  </si>
  <si>
    <t>掛川市</t>
  </si>
  <si>
    <t>藤枝市</t>
  </si>
  <si>
    <t>御殿場市</t>
  </si>
  <si>
    <t>袋井市</t>
  </si>
  <si>
    <t>下田市</t>
  </si>
  <si>
    <t>裾野市</t>
  </si>
  <si>
    <t>湖西市</t>
  </si>
  <si>
    <t>東伊豆町</t>
  </si>
  <si>
    <t>河津町</t>
  </si>
  <si>
    <t>南伊豆町</t>
  </si>
  <si>
    <t>松崎町</t>
  </si>
  <si>
    <t>西伊豆町</t>
  </si>
  <si>
    <t>函南町</t>
  </si>
  <si>
    <t>清水町</t>
  </si>
  <si>
    <t>長泉町</t>
  </si>
  <si>
    <t>小山町</t>
  </si>
  <si>
    <t>芝川町</t>
  </si>
  <si>
    <t>富士川町</t>
  </si>
  <si>
    <t>由比町</t>
  </si>
  <si>
    <t>岡部町</t>
  </si>
  <si>
    <t>大井川町</t>
  </si>
  <si>
    <t>吉田町</t>
  </si>
  <si>
    <t>川根町</t>
  </si>
  <si>
    <t>森町</t>
  </si>
  <si>
    <t>新居町</t>
  </si>
  <si>
    <t>県計</t>
  </si>
  <si>
    <t>市部計</t>
  </si>
  <si>
    <t>郡部計</t>
  </si>
  <si>
    <t>（人）</t>
  </si>
  <si>
    <t>（百万円）</t>
  </si>
  <si>
    <t>飲料・たばこ・飼料</t>
  </si>
  <si>
    <t>製造品出荷額等</t>
  </si>
  <si>
    <t xml:space="preserve"> </t>
  </si>
  <si>
    <t>市町村別事業所数</t>
  </si>
  <si>
    <t>　</t>
  </si>
  <si>
    <t>統計表４表の元</t>
  </si>
  <si>
    <t>市町村別従業者数</t>
  </si>
  <si>
    <t>市町村別製造品出荷額等</t>
  </si>
  <si>
    <t>統計表第４表の元</t>
  </si>
  <si>
    <t>市町村別粗付加価値額</t>
  </si>
  <si>
    <t>統計表４表の元</t>
  </si>
  <si>
    <t>市町村別現金給与総額</t>
  </si>
  <si>
    <t>市町村別原材料使用額</t>
  </si>
  <si>
    <t>原材料使用額</t>
  </si>
  <si>
    <t>(％)</t>
  </si>
  <si>
    <t>(人)</t>
  </si>
  <si>
    <t>(百万円)</t>
  </si>
  <si>
    <t>前年比</t>
  </si>
  <si>
    <t>10</t>
  </si>
  <si>
    <t>11</t>
  </si>
  <si>
    <t>12</t>
  </si>
  <si>
    <t>13</t>
  </si>
  <si>
    <t>15</t>
  </si>
  <si>
    <t>16</t>
  </si>
  <si>
    <t>17</t>
  </si>
  <si>
    <t>18</t>
  </si>
  <si>
    <t>20</t>
  </si>
  <si>
    <t>21</t>
  </si>
  <si>
    <t>22</t>
  </si>
  <si>
    <t>23</t>
  </si>
  <si>
    <t>25</t>
  </si>
  <si>
    <t>26</t>
  </si>
  <si>
    <t>27</t>
  </si>
  <si>
    <t>28</t>
  </si>
  <si>
    <t>29</t>
  </si>
  <si>
    <t>30</t>
  </si>
  <si>
    <t>31</t>
  </si>
  <si>
    <t>32</t>
  </si>
  <si>
    <t>は重化学工業</t>
  </si>
  <si>
    <t>東部</t>
  </si>
  <si>
    <t>中部</t>
  </si>
  <si>
    <t>西部</t>
  </si>
  <si>
    <t>平成元</t>
  </si>
  <si>
    <t>ｘ</t>
  </si>
  <si>
    <t>前年差</t>
  </si>
  <si>
    <t>従業者数
(従業者４人以上）</t>
  </si>
  <si>
    <t>第２－１表  産業中分類別の事業所数、従業者数、製造品出荷額等</t>
  </si>
  <si>
    <t>事業所数
(従業者４人以上）</t>
  </si>
  <si>
    <t>製造品出荷額等
(従業者４人以上）</t>
  </si>
  <si>
    <t>第３－１表  従業者規模別の事業所数、従業者数、製造品出荷額等</t>
  </si>
  <si>
    <t>第３－２表  従業者規模別の現金給与総額、原材料使用額等、粗付加価値額</t>
  </si>
  <si>
    <t>(従業者４人以上）</t>
  </si>
  <si>
    <t>伊豆市</t>
  </si>
  <si>
    <t>御前崎市</t>
  </si>
  <si>
    <t>菊川市</t>
  </si>
  <si>
    <t>伊豆の国市</t>
  </si>
  <si>
    <t>牧之原市</t>
  </si>
  <si>
    <t>葵区</t>
  </si>
  <si>
    <t>駿河区</t>
  </si>
  <si>
    <t>清水区</t>
  </si>
  <si>
    <t>川根本町</t>
  </si>
  <si>
    <t>市区町</t>
  </si>
  <si>
    <t>（万円）</t>
  </si>
  <si>
    <t>葵　区</t>
  </si>
  <si>
    <t>昭和52</t>
  </si>
  <si>
    <t>グラフ用出荷額</t>
  </si>
  <si>
    <t>（百万円）</t>
  </si>
  <si>
    <t>（兆円）</t>
  </si>
  <si>
    <t>伊豆半島</t>
  </si>
  <si>
    <t>志太榛原・中東遠</t>
  </si>
  <si>
    <t>第１表　　事業所数、従業者数、製造品出荷額等、粗付加価値額、付加価値額、有形固定資産投資総額の推移</t>
  </si>
  <si>
    <t>製造品出荷額等</t>
  </si>
  <si>
    <t>(従業者４人以上）</t>
  </si>
  <si>
    <t>昭和20</t>
  </si>
  <si>
    <t>昭和25</t>
  </si>
  <si>
    <t>第４表  市区町別の事業所数、従業者数、製造品出荷額等、</t>
  </si>
  <si>
    <t>(事業所）</t>
  </si>
  <si>
    <t>（事業所）</t>
  </si>
  <si>
    <t>ソート作業領域</t>
  </si>
  <si>
    <t>18年</t>
  </si>
  <si>
    <t>１8年</t>
  </si>
  <si>
    <t>17年（人）</t>
  </si>
  <si>
    <t>18年（人）</t>
  </si>
  <si>
    <t>18年</t>
  </si>
  <si>
    <t>17年（万円）</t>
  </si>
  <si>
    <t>18年（万円）</t>
  </si>
  <si>
    <t>１7年（万円）</t>
  </si>
  <si>
    <t>１8年（万円）</t>
  </si>
  <si>
    <t>１7年（万円）</t>
  </si>
  <si>
    <t>１8年(万円）</t>
  </si>
  <si>
    <t>１7年（万円）</t>
  </si>
  <si>
    <t>１8年（万円）</t>
  </si>
  <si>
    <t>合計</t>
  </si>
  <si>
    <t>中区</t>
  </si>
  <si>
    <t>東区</t>
  </si>
  <si>
    <t>南区</t>
  </si>
  <si>
    <t>西区</t>
  </si>
  <si>
    <t>北区</t>
  </si>
  <si>
    <t>浜北区</t>
  </si>
  <si>
    <t>天竜区</t>
  </si>
  <si>
    <t>19年</t>
  </si>
  <si>
    <t>19年</t>
  </si>
  <si>
    <t>19年</t>
  </si>
  <si>
    <t>19年</t>
  </si>
  <si>
    <t>１9年</t>
  </si>
  <si>
    <t>18年（事業所）</t>
  </si>
  <si>
    <t>１9年（事業所）</t>
  </si>
  <si>
    <t>事業所数でみると、「浜松市」（2,856事業所、構成比23.0％）が最も大きく、以下「静岡市」（1,771事業所、同14.3％）、「富士市」（1,005事業所、同8.1％）の順で、市部が全体の８９．８％を占めている。</t>
  </si>
  <si>
    <t>従業者数でみると、「浜松市」（9万1,607人、構成比20.1％）が最も大きく、以下「静岡市」（4万8,283人、同10.6％）、「磐田市」（4万0,248人、同8.8％）の順で、市部が全体の89．8％を占めている</t>
  </si>
  <si>
    <t>前年より増加した市町は、「掛川市」（1,815人増、前年比8.6％増）、「牧之原市」（1,243人増、同11.4％増）、「富士宮市」（998人増、同5.6％増）等の31市町である。</t>
  </si>
  <si>
    <t>一方、減少した市町は、「伊豆の国市」（724人減、前年比15.7％減 ）、「浜松市」（449人減、同0.5％減）、「静岡市」（446人減、同0.9％減）等の１１市町である。</t>
  </si>
  <si>
    <t>製造品出荷額等でみると、「浜松市」（3兆1,999億円、構成比16.5％）が最も大きく、以下「磐田市」（2兆4,682億円、同12.7％）、「静岡市」（1兆7,555億円、同9.1％）の順で、市部が全体の91.８％を占めている。</t>
  </si>
  <si>
    <t>一方、減少した市町は、「森町」（236億円減、前年比18.6％減）、「磐田市」（111億円減、同0.4％減）、「富士川町」（102億円減、同9.7％減）等の7市町である</t>
  </si>
  <si>
    <t>前年より増加した市町は、「富士宮市」（10事業所増、前年比2.9％増）、「大井川町」（9事業所増、前年比6.2％増）、「浜松市」（6事業所増、前年比0.2％増）等の15市町で、「静岡市」（75事業所減、前年比4.1％減）、「藤枝市」（13事業所減、同3.4％減）、「伊豆の国市」（12事業所減、同8.7％減）、等23市町は減少している。</t>
  </si>
  <si>
    <t>前年より増加した市町は、「浜松市」（3,499億円増、前年比12.3％増）、「湖西市」（2,043億円増、同13.9％増）、「静岡市」（1,112億円増、同6.８％増）等の35市町である。</t>
  </si>
  <si>
    <t>事業所数</t>
  </si>
  <si>
    <t>従業員</t>
  </si>
  <si>
    <t>出荷額</t>
  </si>
  <si>
    <t>（人）</t>
  </si>
  <si>
    <t>（箇所）</t>
  </si>
  <si>
    <t>(百万円）</t>
  </si>
  <si>
    <t>昭和54</t>
  </si>
  <si>
    <t>現金給与総額
(従業者４人以上）</t>
  </si>
  <si>
    <t>原材料使用額等
(従業者４人以上）</t>
  </si>
  <si>
    <t>粗付加価値額
(従業者４人以上）</t>
  </si>
  <si>
    <t>20年</t>
  </si>
  <si>
    <t>09</t>
  </si>
  <si>
    <t>食料品</t>
  </si>
  <si>
    <t>繊維工業</t>
  </si>
  <si>
    <t>木材・木製品</t>
  </si>
  <si>
    <t>家具・装備品</t>
  </si>
  <si>
    <t>14</t>
  </si>
  <si>
    <t>パルプ・紙・紙加工品</t>
  </si>
  <si>
    <t>印刷・同関連</t>
  </si>
  <si>
    <t>化学工業</t>
  </si>
  <si>
    <t>石油・石炭製品</t>
  </si>
  <si>
    <t>プラスチック製品</t>
  </si>
  <si>
    <t>19</t>
  </si>
  <si>
    <t>ゴム製品</t>
  </si>
  <si>
    <t>なめし革・同製品・毛皮</t>
  </si>
  <si>
    <t>窯業・土石</t>
  </si>
  <si>
    <t>鉄鋼業</t>
  </si>
  <si>
    <t>非鉄金属</t>
  </si>
  <si>
    <t>24</t>
  </si>
  <si>
    <t>金属製品</t>
  </si>
  <si>
    <t>はん用機械</t>
  </si>
  <si>
    <t>生産用機械</t>
  </si>
  <si>
    <t>業務用機械</t>
  </si>
  <si>
    <t>電子部品・デバイス</t>
  </si>
  <si>
    <t>電気機械</t>
  </si>
  <si>
    <t>情報通信機械</t>
  </si>
  <si>
    <t>輸送機械</t>
  </si>
  <si>
    <t>その他の製造業</t>
  </si>
  <si>
    <t>20年</t>
  </si>
  <si>
    <t>事業所数
(従業者４人以上）</t>
  </si>
  <si>
    <t>従業者数
(従業者４人以上）</t>
  </si>
  <si>
    <t>製造品出荷額等
(従業者４人以上）</t>
  </si>
  <si>
    <t>現金給与総額
(従業者４人以上）</t>
  </si>
  <si>
    <t>原材料使用額等
(従業者４人以上）</t>
  </si>
  <si>
    <t>粗付加価値額
(従業者４人以上）</t>
  </si>
  <si>
    <t>20年</t>
  </si>
  <si>
    <t>事業所数
(従業者４人以上）</t>
  </si>
  <si>
    <t>従業者数
(従業者４人以上）</t>
  </si>
  <si>
    <t>製造品出荷額等
(従業者４人以上）</t>
  </si>
  <si>
    <t>現金給与総額
(従業者４人以上）</t>
  </si>
  <si>
    <t>原材料使用額等
(従業者４人以上）</t>
  </si>
  <si>
    <t>粗付加価値額
(従業者４人以上）</t>
  </si>
  <si>
    <t>有形固定資産投資総額
（従業者30人以上）</t>
  </si>
  <si>
    <t>20年</t>
  </si>
  <si>
    <t>前年比</t>
  </si>
  <si>
    <t>重化学工業</t>
  </si>
  <si>
    <t>ｘ</t>
  </si>
  <si>
    <t>軽工業</t>
  </si>
  <si>
    <t>ｘ</t>
  </si>
  <si>
    <t>09</t>
  </si>
  <si>
    <t>14</t>
  </si>
  <si>
    <t>15</t>
  </si>
  <si>
    <t>16</t>
  </si>
  <si>
    <t>17</t>
  </si>
  <si>
    <t>18</t>
  </si>
  <si>
    <t>19</t>
  </si>
  <si>
    <t>24</t>
  </si>
  <si>
    <t>現金給与総額、原材料使用額等、粗付加価値額</t>
  </si>
  <si>
    <t>第２－２表  産業中分類別の現金給与総額、原材料使用額等、粗付加価値額（従業者４人以上の事業所）、有形固定資産投資総額（従業者３０人
　　　　　　　以上の事業所）</t>
  </si>
  <si>
    <r>
      <t>注：</t>
    </r>
    <r>
      <rPr>
        <sz val="9"/>
        <rFont val="ＭＳ Ｐ明朝"/>
        <family val="1"/>
      </rPr>
      <t xml:space="preserve">平成20年調査において、日本標準産業分類の改定が行われたため、前年比については平成19年の数値を20年の
</t>
    </r>
    <r>
      <rPr>
        <sz val="9"/>
        <rFont val="ＭＳ 明朝"/>
        <family val="1"/>
      </rPr>
      <t>　　分</t>
    </r>
    <r>
      <rPr>
        <sz val="9"/>
        <rFont val="ＭＳ Ｐ明朝"/>
        <family val="1"/>
      </rPr>
      <t>類で再集計し計算している。</t>
    </r>
  </si>
  <si>
    <r>
      <t>注：</t>
    </r>
    <r>
      <rPr>
        <sz val="9"/>
        <rFont val="ＭＳ Ｐ明朝"/>
        <family val="1"/>
      </rPr>
      <t xml:space="preserve">平成20年調査において、日本標準産業分類の改定が行われたため、前年比については平成19年の数値を20年の分類で再集計し計算して
</t>
    </r>
    <r>
      <rPr>
        <sz val="9"/>
        <rFont val="ＭＳ 明朝"/>
        <family val="1"/>
      </rPr>
      <t>　　</t>
    </r>
    <r>
      <rPr>
        <sz val="9"/>
        <rFont val="ＭＳ Ｐ明朝"/>
        <family val="1"/>
      </rPr>
      <t>いる。</t>
    </r>
  </si>
  <si>
    <t>現金給与総額、原材料使用額等、粗付加価値額 （続き）</t>
  </si>
</sst>
</file>

<file path=xl/styles.xml><?xml version="1.0" encoding="utf-8"?>
<styleSheet xmlns="http://schemas.openxmlformats.org/spreadsheetml/2006/main">
  <numFmts count="4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##\ ###\ ##0"/>
    <numFmt numFmtId="178" formatCode="#\ ###\ ###"/>
    <numFmt numFmtId="179" formatCode="0_ "/>
    <numFmt numFmtId="180" formatCode="0.0_ "/>
    <numFmt numFmtId="181" formatCode="0.000000"/>
    <numFmt numFmtId="182" formatCode="0.0%"/>
    <numFmt numFmtId="183" formatCode="0.000"/>
    <numFmt numFmtId="184" formatCode="#,###,###"/>
    <numFmt numFmtId="185" formatCode="#,##0.0_ "/>
    <numFmt numFmtId="186" formatCode="0_);[Red]\(0\)"/>
    <numFmt numFmtId="187" formatCode="0.00_);[Red]\(0.00\)"/>
    <numFmt numFmtId="188" formatCode="\(0.0\)_ "/>
    <numFmt numFmtId="189" formatCode="0.0_);[Red]\(0.0\)"/>
    <numFmt numFmtId="190" formatCode="0_);\(0\)"/>
    <numFmt numFmtId="191" formatCode="\(0.0%\)_ "/>
    <numFmt numFmtId="192" formatCode="0.0000"/>
    <numFmt numFmtId="193" formatCode="0.0000000"/>
    <numFmt numFmtId="194" formatCode="0.00000"/>
    <numFmt numFmtId="195" formatCode="#,##0_ "/>
    <numFmt numFmtId="196" formatCode="0.0_ ;[Red]\-0.0\ "/>
    <numFmt numFmtId="197" formatCode="0,"/>
    <numFmt numFmtId="198" formatCode="0.0;&quot;▲ &quot;0.0"/>
    <numFmt numFmtId="199" formatCode="0;&quot;▲ &quot;0"/>
    <numFmt numFmtId="200" formatCode="#,##0;&quot;▲ &quot;#,##0"/>
    <numFmt numFmtId="201" formatCode="0.00000_ "/>
    <numFmt numFmtId="202" formatCode="0.0000_ "/>
    <numFmt numFmtId="203" formatCode="0.000000_ "/>
    <numFmt numFmtId="204" formatCode="0.000_ "/>
    <numFmt numFmtId="205" formatCode="0.00_ "/>
    <numFmt numFmtId="206" formatCode="#\ ###\ ###\ ###\ ##0;\-#\ ###\ ###\ ###\ ##0"/>
    <numFmt numFmtId="207" formatCode="#\ ###\ ###\ ##0;\-#\ ###\ ###\ ##0"/>
  </numFmts>
  <fonts count="20">
    <font>
      <sz val="11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10"/>
      <name val="明朝"/>
      <family val="1"/>
    </font>
    <font>
      <sz val="11"/>
      <name val="明朝"/>
      <family val="1"/>
    </font>
    <font>
      <b/>
      <sz val="10"/>
      <name val="明朝"/>
      <family val="1"/>
    </font>
    <font>
      <sz val="10"/>
      <name val="ＭＳ Ｐゴシック"/>
      <family val="3"/>
    </font>
    <font>
      <b/>
      <sz val="10"/>
      <name val="ＭＳ Ｐ明朝"/>
      <family val="1"/>
    </font>
    <font>
      <b/>
      <sz val="9"/>
      <name val="ＭＳ Ｐゴシック"/>
      <family val="3"/>
    </font>
    <font>
      <sz val="8"/>
      <name val="ＭＳ Ｐ明朝"/>
      <family val="1"/>
    </font>
    <font>
      <sz val="8"/>
      <name val="ＭＳ Ｐゴシック"/>
      <family val="3"/>
    </font>
    <font>
      <b/>
      <sz val="9"/>
      <name val="ＭＳ Ｐ明朝"/>
      <family val="1"/>
    </font>
    <font>
      <sz val="11"/>
      <name val="ＭＳ Ｐ明朝"/>
      <family val="1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0"/>
      <name val="明朝"/>
      <family val="1"/>
    </font>
    <font>
      <sz val="9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thin"/>
      <top style="hair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6" fillId="0" borderId="0">
      <alignment/>
      <protection/>
    </xf>
    <xf numFmtId="0" fontId="17" fillId="0" borderId="0" applyNumberFormat="0" applyFill="0" applyBorder="0" applyAlignment="0" applyProtection="0"/>
  </cellStyleXfs>
  <cellXfs count="361">
    <xf numFmtId="0" fontId="0" fillId="0" borderId="0" xfId="0" applyAlignment="1">
      <alignment/>
    </xf>
    <xf numFmtId="0" fontId="3" fillId="0" borderId="0" xfId="0" applyFont="1" applyAlignment="1">
      <alignment/>
    </xf>
    <xf numFmtId="177" fontId="3" fillId="0" borderId="0" xfId="0" applyNumberFormat="1" applyFont="1" applyAlignment="1">
      <alignment horizontal="centerContinuous"/>
    </xf>
    <xf numFmtId="177" fontId="3" fillId="0" borderId="0" xfId="0" applyNumberFormat="1" applyFont="1" applyAlignment="1">
      <alignment/>
    </xf>
    <xf numFmtId="0" fontId="3" fillId="0" borderId="1" xfId="0" applyFont="1" applyBorder="1" applyAlignment="1">
      <alignment horizontal="right"/>
    </xf>
    <xf numFmtId="177" fontId="3" fillId="0" borderId="2" xfId="0" applyNumberFormat="1" applyFont="1" applyBorder="1" applyAlignment="1">
      <alignment horizontal="centerContinuous"/>
    </xf>
    <xf numFmtId="0" fontId="3" fillId="0" borderId="3" xfId="0" applyFont="1" applyBorder="1" applyAlignment="1">
      <alignment/>
    </xf>
    <xf numFmtId="177" fontId="3" fillId="0" borderId="0" xfId="0" applyNumberFormat="1" applyFont="1" applyBorder="1" applyAlignment="1">
      <alignment horizontal="centerContinuous"/>
    </xf>
    <xf numFmtId="177" fontId="3" fillId="0" borderId="0" xfId="0" applyNumberFormat="1" applyFont="1" applyBorder="1" applyAlignment="1">
      <alignment/>
    </xf>
    <xf numFmtId="0" fontId="3" fillId="0" borderId="1" xfId="0" applyFont="1" applyBorder="1" applyAlignment="1">
      <alignment/>
    </xf>
    <xf numFmtId="177" fontId="3" fillId="0" borderId="1" xfId="0" applyNumberFormat="1" applyFont="1" applyBorder="1" applyAlignment="1">
      <alignment/>
    </xf>
    <xf numFmtId="177" fontId="3" fillId="0" borderId="4" xfId="0" applyNumberFormat="1" applyFont="1" applyBorder="1" applyAlignment="1">
      <alignment/>
    </xf>
    <xf numFmtId="177" fontId="3" fillId="0" borderId="5" xfId="0" applyNumberFormat="1" applyFont="1" applyBorder="1" applyAlignment="1">
      <alignment/>
    </xf>
    <xf numFmtId="0" fontId="3" fillId="0" borderId="5" xfId="0" applyFont="1" applyBorder="1" applyAlignment="1">
      <alignment horizontal="center"/>
    </xf>
    <xf numFmtId="177" fontId="4" fillId="0" borderId="0" xfId="0" applyNumberFormat="1" applyFont="1" applyAlignment="1">
      <alignment horizontal="centerContinuous"/>
    </xf>
    <xf numFmtId="0" fontId="3" fillId="0" borderId="0" xfId="0" applyFont="1" applyAlignment="1">
      <alignment/>
    </xf>
    <xf numFmtId="179" fontId="3" fillId="0" borderId="0" xfId="0" applyNumberFormat="1" applyFont="1" applyAlignment="1">
      <alignment/>
    </xf>
    <xf numFmtId="180" fontId="3" fillId="0" borderId="0" xfId="0" applyNumberFormat="1" applyFont="1" applyAlignment="1">
      <alignment/>
    </xf>
    <xf numFmtId="0" fontId="3" fillId="0" borderId="6" xfId="0" applyFont="1" applyBorder="1" applyAlignment="1">
      <alignment/>
    </xf>
    <xf numFmtId="179" fontId="3" fillId="0" borderId="6" xfId="0" applyNumberFormat="1" applyFont="1" applyBorder="1" applyAlignment="1">
      <alignment/>
    </xf>
    <xf numFmtId="180" fontId="3" fillId="0" borderId="6" xfId="0" applyNumberFormat="1" applyFont="1" applyBorder="1" applyAlignment="1">
      <alignment/>
    </xf>
    <xf numFmtId="177" fontId="3" fillId="0" borderId="6" xfId="0" applyNumberFormat="1" applyFont="1" applyBorder="1" applyAlignment="1">
      <alignment/>
    </xf>
    <xf numFmtId="179" fontId="3" fillId="0" borderId="0" xfId="0" applyNumberFormat="1" applyFont="1" applyAlignment="1">
      <alignment horizontal="center"/>
    </xf>
    <xf numFmtId="180" fontId="3" fillId="0" borderId="7" xfId="0" applyNumberFormat="1" applyFont="1" applyBorder="1" applyAlignment="1">
      <alignment horizontal="centerContinuous"/>
    </xf>
    <xf numFmtId="179" fontId="3" fillId="0" borderId="1" xfId="0" applyNumberFormat="1" applyFont="1" applyBorder="1" applyAlignment="1">
      <alignment horizontal="center"/>
    </xf>
    <xf numFmtId="179" fontId="3" fillId="0" borderId="3" xfId="0" applyNumberFormat="1" applyFont="1" applyBorder="1" applyAlignment="1">
      <alignment horizontal="center"/>
    </xf>
    <xf numFmtId="180" fontId="3" fillId="0" borderId="1" xfId="0" applyNumberFormat="1" applyFont="1" applyBorder="1" applyAlignment="1">
      <alignment horizontal="center"/>
    </xf>
    <xf numFmtId="180" fontId="3" fillId="0" borderId="3" xfId="0" applyNumberFormat="1" applyFont="1" applyBorder="1" applyAlignment="1">
      <alignment horizontal="center"/>
    </xf>
    <xf numFmtId="179" fontId="3" fillId="0" borderId="8" xfId="0" applyNumberFormat="1" applyFont="1" applyBorder="1" applyAlignment="1">
      <alignment horizontal="center"/>
    </xf>
    <xf numFmtId="179" fontId="3" fillId="0" borderId="0" xfId="0" applyNumberFormat="1" applyFont="1" applyAlignment="1">
      <alignment horizontal="centerContinuous"/>
    </xf>
    <xf numFmtId="180" fontId="3" fillId="0" borderId="0" xfId="0" applyNumberFormat="1" applyFont="1" applyAlignment="1">
      <alignment horizontal="centerContinuous"/>
    </xf>
    <xf numFmtId="0" fontId="3" fillId="0" borderId="9" xfId="0" applyFont="1" applyBorder="1" applyAlignment="1">
      <alignment horizontal="distributed"/>
    </xf>
    <xf numFmtId="0" fontId="3" fillId="0" borderId="8" xfId="0" applyFont="1" applyBorder="1" applyAlignment="1">
      <alignment horizontal="distributed"/>
    </xf>
    <xf numFmtId="0" fontId="3" fillId="0" borderId="10" xfId="0" applyFont="1" applyBorder="1" applyAlignment="1">
      <alignment horizontal="distributed"/>
    </xf>
    <xf numFmtId="0" fontId="0" fillId="0" borderId="0" xfId="0" applyAlignment="1">
      <alignment/>
    </xf>
    <xf numFmtId="180" fontId="3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179" fontId="3" fillId="0" borderId="0" xfId="0" applyNumberFormat="1" applyFont="1" applyBorder="1" applyAlignment="1">
      <alignment horizontal="center"/>
    </xf>
    <xf numFmtId="179" fontId="3" fillId="0" borderId="0" xfId="0" applyNumberFormat="1" applyFont="1" applyBorder="1" applyAlignment="1">
      <alignment/>
    </xf>
    <xf numFmtId="0" fontId="6" fillId="0" borderId="0" xfId="22">
      <alignment/>
      <protection/>
    </xf>
    <xf numFmtId="0" fontId="3" fillId="0" borderId="4" xfId="0" applyFont="1" applyBorder="1" applyAlignment="1">
      <alignment horizontal="center"/>
    </xf>
    <xf numFmtId="177" fontId="3" fillId="0" borderId="1" xfId="0" applyNumberFormat="1" applyFont="1" applyBorder="1" applyAlignment="1">
      <alignment horizontal="right"/>
    </xf>
    <xf numFmtId="180" fontId="3" fillId="0" borderId="4" xfId="0" applyNumberFormat="1" applyFont="1" applyBorder="1" applyAlignment="1">
      <alignment horizontal="right"/>
    </xf>
    <xf numFmtId="179" fontId="3" fillId="0" borderId="6" xfId="0" applyNumberFormat="1" applyFont="1" applyBorder="1" applyAlignment="1">
      <alignment horizontal="right"/>
    </xf>
    <xf numFmtId="179" fontId="3" fillId="0" borderId="4" xfId="0" applyNumberFormat="1" applyFont="1" applyBorder="1" applyAlignment="1">
      <alignment horizontal="right"/>
    </xf>
    <xf numFmtId="179" fontId="3" fillId="0" borderId="10" xfId="0" applyNumberFormat="1" applyFont="1" applyBorder="1" applyAlignment="1">
      <alignment horizontal="right"/>
    </xf>
    <xf numFmtId="0" fontId="9" fillId="0" borderId="0" xfId="0" applyFont="1" applyAlignment="1">
      <alignment horizontal="left" vertical="center" textRotation="180"/>
    </xf>
    <xf numFmtId="49" fontId="3" fillId="0" borderId="0" xfId="0" applyNumberFormat="1" applyFont="1" applyAlignment="1">
      <alignment horizontal="centerContinuous"/>
    </xf>
    <xf numFmtId="49" fontId="3" fillId="0" borderId="6" xfId="0" applyNumberFormat="1" applyFont="1" applyBorder="1" applyAlignment="1">
      <alignment/>
    </xf>
    <xf numFmtId="49" fontId="3" fillId="0" borderId="0" xfId="0" applyNumberFormat="1" applyFont="1" applyAlignment="1">
      <alignment/>
    </xf>
    <xf numFmtId="49" fontId="3" fillId="0" borderId="9" xfId="0" applyNumberFormat="1" applyFont="1" applyBorder="1" applyAlignment="1">
      <alignment horizontal="distributed"/>
    </xf>
    <xf numFmtId="49" fontId="3" fillId="0" borderId="8" xfId="0" applyNumberFormat="1" applyFont="1" applyBorder="1" applyAlignment="1">
      <alignment horizontal="distributed"/>
    </xf>
    <xf numFmtId="49" fontId="3" fillId="0" borderId="10" xfId="0" applyNumberFormat="1" applyFont="1" applyBorder="1" applyAlignment="1">
      <alignment horizontal="distributed"/>
    </xf>
    <xf numFmtId="49" fontId="3" fillId="0" borderId="0" xfId="0" applyNumberFormat="1" applyFont="1" applyAlignment="1">
      <alignment horizontal="center"/>
    </xf>
    <xf numFmtId="49" fontId="3" fillId="0" borderId="6" xfId="0" applyNumberFormat="1" applyFont="1" applyBorder="1" applyAlignment="1">
      <alignment horizontal="center"/>
    </xf>
    <xf numFmtId="0" fontId="6" fillId="0" borderId="0" xfId="22" applyFont="1">
      <alignment/>
      <protection/>
    </xf>
    <xf numFmtId="38" fontId="6" fillId="0" borderId="0" xfId="17" applyAlignment="1">
      <alignment/>
    </xf>
    <xf numFmtId="38" fontId="6" fillId="0" borderId="0" xfId="17" applyFont="1" applyAlignment="1">
      <alignment/>
    </xf>
    <xf numFmtId="177" fontId="6" fillId="0" borderId="0" xfId="22" applyNumberFormat="1">
      <alignment/>
      <protection/>
    </xf>
    <xf numFmtId="38" fontId="0" fillId="0" borderId="0" xfId="17" applyAlignment="1">
      <alignment/>
    </xf>
    <xf numFmtId="0" fontId="6" fillId="0" borderId="0" xfId="22" applyNumberFormat="1">
      <alignment/>
      <protection/>
    </xf>
    <xf numFmtId="0" fontId="6" fillId="0" borderId="0" xfId="22" applyNumberFormat="1" applyFont="1">
      <alignment/>
      <protection/>
    </xf>
    <xf numFmtId="177" fontId="3" fillId="0" borderId="0" xfId="0" applyNumberFormat="1" applyFont="1" applyAlignment="1">
      <alignment horizontal="right"/>
    </xf>
    <xf numFmtId="196" fontId="11" fillId="0" borderId="7" xfId="0" applyNumberFormat="1" applyFont="1" applyFill="1" applyBorder="1" applyAlignment="1">
      <alignment horizontal="centerContinuous"/>
    </xf>
    <xf numFmtId="0" fontId="7" fillId="0" borderId="0" xfId="0" applyFont="1" applyAlignment="1">
      <alignment horizontal="center" vertical="center" textRotation="180"/>
    </xf>
    <xf numFmtId="177" fontId="3" fillId="0" borderId="11" xfId="0" applyNumberFormat="1" applyFont="1" applyBorder="1" applyAlignment="1">
      <alignment horizontal="centerContinuous"/>
    </xf>
    <xf numFmtId="177" fontId="3" fillId="0" borderId="12" xfId="0" applyNumberFormat="1" applyFont="1" applyBorder="1" applyAlignment="1">
      <alignment horizontal="centerContinuous"/>
    </xf>
    <xf numFmtId="189" fontId="6" fillId="0" borderId="0" xfId="22" applyNumberFormat="1">
      <alignment/>
      <protection/>
    </xf>
    <xf numFmtId="189" fontId="6" fillId="0" borderId="0" xfId="17" applyNumberFormat="1" applyAlignment="1">
      <alignment/>
    </xf>
    <xf numFmtId="189" fontId="0" fillId="0" borderId="0" xfId="0" applyNumberFormat="1" applyAlignment="1">
      <alignment/>
    </xf>
    <xf numFmtId="0" fontId="0" fillId="0" borderId="0" xfId="0" applyAlignment="1">
      <alignment horizontal="left"/>
    </xf>
    <xf numFmtId="180" fontId="3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198" fontId="3" fillId="0" borderId="0" xfId="0" applyNumberFormat="1" applyFont="1" applyAlignment="1">
      <alignment horizontal="centerContinuous"/>
    </xf>
    <xf numFmtId="198" fontId="3" fillId="0" borderId="0" xfId="0" applyNumberFormat="1" applyFont="1" applyAlignment="1">
      <alignment/>
    </xf>
    <xf numFmtId="198" fontId="3" fillId="0" borderId="9" xfId="0" applyNumberFormat="1" applyFont="1" applyBorder="1" applyAlignment="1">
      <alignment horizontal="centerContinuous"/>
    </xf>
    <xf numFmtId="198" fontId="3" fillId="0" borderId="10" xfId="0" applyNumberFormat="1" applyFont="1" applyBorder="1" applyAlignment="1">
      <alignment horizontal="centerContinuous"/>
    </xf>
    <xf numFmtId="198" fontId="3" fillId="0" borderId="3" xfId="0" applyNumberFormat="1" applyFont="1" applyBorder="1" applyAlignment="1">
      <alignment horizontal="center"/>
    </xf>
    <xf numFmtId="198" fontId="3" fillId="0" borderId="9" xfId="0" applyNumberFormat="1" applyFont="1" applyBorder="1" applyAlignment="1">
      <alignment horizontal="right"/>
    </xf>
    <xf numFmtId="198" fontId="3" fillId="0" borderId="4" xfId="0" applyNumberFormat="1" applyFont="1" applyBorder="1" applyAlignment="1">
      <alignment/>
    </xf>
    <xf numFmtId="198" fontId="3" fillId="0" borderId="5" xfId="0" applyNumberFormat="1" applyFont="1" applyBorder="1" applyAlignment="1">
      <alignment/>
    </xf>
    <xf numFmtId="198" fontId="3" fillId="0" borderId="1" xfId="0" applyNumberFormat="1" applyFont="1" applyBorder="1" applyAlignment="1">
      <alignment horizontal="right"/>
    </xf>
    <xf numFmtId="198" fontId="3" fillId="0" borderId="2" xfId="0" applyNumberFormat="1" applyFont="1" applyBorder="1" applyAlignment="1">
      <alignment horizontal="centerContinuous"/>
    </xf>
    <xf numFmtId="198" fontId="3" fillId="0" borderId="0" xfId="0" applyNumberFormat="1" applyFont="1" applyBorder="1" applyAlignment="1">
      <alignment horizontal="centerContinuous"/>
    </xf>
    <xf numFmtId="198" fontId="3" fillId="0" borderId="5" xfId="0" applyNumberFormat="1" applyFont="1" applyBorder="1" applyAlignment="1">
      <alignment horizontal="center"/>
    </xf>
    <xf numFmtId="198" fontId="3" fillId="0" borderId="7" xfId="0" applyNumberFormat="1" applyFont="1" applyBorder="1" applyAlignment="1">
      <alignment horizontal="centerContinuous"/>
    </xf>
    <xf numFmtId="198" fontId="3" fillId="0" borderId="6" xfId="0" applyNumberFormat="1" applyFont="1" applyBorder="1" applyAlignment="1">
      <alignment/>
    </xf>
    <xf numFmtId="198" fontId="3" fillId="0" borderId="13" xfId="0" applyNumberFormat="1" applyFont="1" applyBorder="1" applyAlignment="1">
      <alignment horizontal="centerContinuous"/>
    </xf>
    <xf numFmtId="198" fontId="3" fillId="0" borderId="8" xfId="0" applyNumberFormat="1" applyFont="1" applyBorder="1" applyAlignment="1">
      <alignment horizontal="center"/>
    </xf>
    <xf numFmtId="198" fontId="3" fillId="0" borderId="10" xfId="0" applyNumberFormat="1" applyFont="1" applyBorder="1" applyAlignment="1">
      <alignment horizontal="right"/>
    </xf>
    <xf numFmtId="198" fontId="3" fillId="0" borderId="0" xfId="0" applyNumberFormat="1" applyFont="1" applyBorder="1" applyAlignment="1">
      <alignment horizontal="center"/>
    </xf>
    <xf numFmtId="198" fontId="3" fillId="0" borderId="6" xfId="0" applyNumberFormat="1" applyFont="1" applyBorder="1" applyAlignment="1">
      <alignment horizontal="right"/>
    </xf>
    <xf numFmtId="198" fontId="3" fillId="0" borderId="0" xfId="0" applyNumberFormat="1" applyFont="1" applyBorder="1" applyAlignment="1">
      <alignment/>
    </xf>
    <xf numFmtId="198" fontId="3" fillId="0" borderId="1" xfId="0" applyNumberFormat="1" applyFont="1" applyBorder="1" applyAlignment="1">
      <alignment horizontal="center"/>
    </xf>
    <xf numFmtId="198" fontId="3" fillId="0" borderId="0" xfId="0" applyNumberFormat="1" applyFont="1" applyAlignment="1">
      <alignment horizontal="right"/>
    </xf>
    <xf numFmtId="198" fontId="0" fillId="0" borderId="0" xfId="0" applyNumberFormat="1" applyAlignment="1">
      <alignment/>
    </xf>
    <xf numFmtId="198" fontId="11" fillId="0" borderId="13" xfId="0" applyNumberFormat="1" applyFont="1" applyFill="1" applyBorder="1" applyAlignment="1">
      <alignment horizontal="centerContinuous"/>
    </xf>
    <xf numFmtId="198" fontId="6" fillId="0" borderId="0" xfId="22" applyNumberFormat="1">
      <alignment/>
      <protection/>
    </xf>
    <xf numFmtId="198" fontId="6" fillId="0" borderId="0" xfId="17" applyNumberFormat="1" applyAlignment="1">
      <alignment/>
    </xf>
    <xf numFmtId="200" fontId="6" fillId="0" borderId="0" xfId="17" applyNumberFormat="1" applyAlignment="1">
      <alignment/>
    </xf>
    <xf numFmtId="200" fontId="0" fillId="0" borderId="0" xfId="17" applyNumberFormat="1" applyAlignment="1">
      <alignment/>
    </xf>
    <xf numFmtId="200" fontId="6" fillId="0" borderId="0" xfId="17" applyNumberFormat="1" applyFont="1" applyAlignment="1">
      <alignment/>
    </xf>
    <xf numFmtId="0" fontId="6" fillId="0" borderId="5" xfId="22" applyBorder="1">
      <alignment/>
      <protection/>
    </xf>
    <xf numFmtId="189" fontId="6" fillId="0" borderId="5" xfId="22" applyNumberFormat="1" applyBorder="1">
      <alignment/>
      <protection/>
    </xf>
    <xf numFmtId="198" fontId="6" fillId="0" borderId="5" xfId="22" applyNumberFormat="1" applyBorder="1">
      <alignment/>
      <protection/>
    </xf>
    <xf numFmtId="200" fontId="6" fillId="0" borderId="5" xfId="17" applyNumberFormat="1" applyBorder="1" applyAlignment="1">
      <alignment/>
    </xf>
    <xf numFmtId="0" fontId="6" fillId="0" borderId="5" xfId="22" applyFont="1" applyBorder="1">
      <alignment/>
      <protection/>
    </xf>
    <xf numFmtId="179" fontId="3" fillId="0" borderId="14" xfId="0" applyNumberFormat="1" applyFont="1" applyBorder="1" applyAlignment="1">
      <alignment horizontal="centerContinuous" wrapText="1"/>
    </xf>
    <xf numFmtId="179" fontId="3" fillId="0" borderId="7" xfId="0" applyNumberFormat="1" applyFont="1" applyBorder="1" applyAlignment="1">
      <alignment horizontal="centerContinuous" wrapText="1"/>
    </xf>
    <xf numFmtId="179" fontId="11" fillId="0" borderId="7" xfId="0" applyNumberFormat="1" applyFont="1" applyFill="1" applyBorder="1" applyAlignment="1">
      <alignment horizontal="centerContinuous" wrapText="1"/>
    </xf>
    <xf numFmtId="0" fontId="0" fillId="0" borderId="15" xfId="0" applyBorder="1" applyAlignment="1">
      <alignment/>
    </xf>
    <xf numFmtId="0" fontId="6" fillId="0" borderId="14" xfId="22" applyBorder="1">
      <alignment/>
      <protection/>
    </xf>
    <xf numFmtId="0" fontId="6" fillId="0" borderId="7" xfId="22" applyFont="1" applyBorder="1" applyAlignment="1">
      <alignment horizontal="left"/>
      <protection/>
    </xf>
    <xf numFmtId="0" fontId="6" fillId="0" borderId="7" xfId="22" applyBorder="1" applyAlignment="1">
      <alignment horizontal="centerContinuous"/>
      <protection/>
    </xf>
    <xf numFmtId="0" fontId="6" fillId="0" borderId="13" xfId="22" applyBorder="1" applyAlignment="1">
      <alignment horizontal="centerContinuous"/>
      <protection/>
    </xf>
    <xf numFmtId="0" fontId="6" fillId="0" borderId="14" xfId="22" applyBorder="1" applyAlignment="1">
      <alignment horizontal="centerContinuous"/>
      <protection/>
    </xf>
    <xf numFmtId="0" fontId="0" fillId="0" borderId="15" xfId="0" applyFill="1" applyBorder="1" applyAlignment="1">
      <alignment/>
    </xf>
    <xf numFmtId="0" fontId="0" fillId="0" borderId="12" xfId="0" applyBorder="1" applyAlignment="1">
      <alignment/>
    </xf>
    <xf numFmtId="0" fontId="0" fillId="0" borderId="8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3" fillId="0" borderId="19" xfId="0" applyFont="1" applyBorder="1" applyAlignment="1">
      <alignment horizontal="center"/>
    </xf>
    <xf numFmtId="177" fontId="3" fillId="0" borderId="20" xfId="0" applyNumberFormat="1" applyFont="1" applyBorder="1" applyAlignment="1">
      <alignment/>
    </xf>
    <xf numFmtId="0" fontId="3" fillId="0" borderId="21" xfId="0" applyFont="1" applyBorder="1" applyAlignment="1">
      <alignment horizontal="center"/>
    </xf>
    <xf numFmtId="177" fontId="3" fillId="0" borderId="22" xfId="0" applyNumberFormat="1" applyFont="1" applyBorder="1" applyAlignment="1">
      <alignment/>
    </xf>
    <xf numFmtId="177" fontId="3" fillId="0" borderId="3" xfId="0" applyNumberFormat="1" applyFont="1" applyBorder="1" applyAlignment="1">
      <alignment/>
    </xf>
    <xf numFmtId="198" fontId="3" fillId="0" borderId="8" xfId="0" applyNumberFormat="1" applyFont="1" applyBorder="1" applyAlignment="1">
      <alignment horizontal="right"/>
    </xf>
    <xf numFmtId="177" fontId="3" fillId="0" borderId="3" xfId="0" applyNumberFormat="1" applyFont="1" applyBorder="1" applyAlignment="1">
      <alignment horizontal="right"/>
    </xf>
    <xf numFmtId="198" fontId="3" fillId="0" borderId="3" xfId="0" applyNumberFormat="1" applyFont="1" applyBorder="1" applyAlignment="1">
      <alignment horizontal="right"/>
    </xf>
    <xf numFmtId="0" fontId="0" fillId="0" borderId="23" xfId="0" applyFill="1" applyBorder="1" applyAlignment="1">
      <alignment/>
    </xf>
    <xf numFmtId="198" fontId="3" fillId="0" borderId="13" xfId="0" applyNumberFormat="1" applyFont="1" applyBorder="1" applyAlignment="1">
      <alignment horizontal="right"/>
    </xf>
    <xf numFmtId="177" fontId="3" fillId="0" borderId="5" xfId="0" applyNumberFormat="1" applyFont="1" applyBorder="1" applyAlignment="1">
      <alignment horizontal="right"/>
    </xf>
    <xf numFmtId="198" fontId="3" fillId="0" borderId="5" xfId="0" applyNumberFormat="1" applyFont="1" applyBorder="1" applyAlignment="1">
      <alignment horizontal="right"/>
    </xf>
    <xf numFmtId="0" fontId="0" fillId="0" borderId="14" xfId="0" applyBorder="1" applyAlignment="1">
      <alignment/>
    </xf>
    <xf numFmtId="0" fontId="3" fillId="0" borderId="3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23" xfId="0" applyBorder="1" applyAlignment="1">
      <alignment/>
    </xf>
    <xf numFmtId="0" fontId="3" fillId="0" borderId="0" xfId="0" applyFont="1" applyBorder="1" applyAlignment="1">
      <alignment/>
    </xf>
    <xf numFmtId="0" fontId="0" fillId="0" borderId="12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24" xfId="22" applyBorder="1">
      <alignment/>
      <protection/>
    </xf>
    <xf numFmtId="177" fontId="6" fillId="0" borderId="25" xfId="22" applyNumberFormat="1" applyFont="1" applyBorder="1" applyAlignment="1">
      <alignment horizontal="center"/>
      <protection/>
    </xf>
    <xf numFmtId="0" fontId="6" fillId="0" borderId="21" xfId="22" applyFont="1" applyBorder="1">
      <alignment/>
      <protection/>
    </xf>
    <xf numFmtId="177" fontId="6" fillId="0" borderId="22" xfId="22" applyNumberFormat="1" applyBorder="1">
      <alignment/>
      <protection/>
    </xf>
    <xf numFmtId="177" fontId="14" fillId="0" borderId="15" xfId="0" applyNumberFormat="1" applyFont="1" applyBorder="1" applyAlignment="1">
      <alignment/>
    </xf>
    <xf numFmtId="177" fontId="14" fillId="0" borderId="22" xfId="0" applyNumberFormat="1" applyFont="1" applyBorder="1" applyAlignment="1">
      <alignment/>
    </xf>
    <xf numFmtId="0" fontId="6" fillId="0" borderId="26" xfId="22" applyBorder="1">
      <alignment/>
      <protection/>
    </xf>
    <xf numFmtId="177" fontId="14" fillId="0" borderId="27" xfId="0" applyNumberFormat="1" applyFont="1" applyBorder="1" applyAlignment="1">
      <alignment/>
    </xf>
    <xf numFmtId="177" fontId="14" fillId="0" borderId="28" xfId="0" applyNumberFormat="1" applyFont="1" applyBorder="1" applyAlignment="1">
      <alignment/>
    </xf>
    <xf numFmtId="177" fontId="6" fillId="0" borderId="29" xfId="22" applyNumberFormat="1" applyFont="1" applyBorder="1" applyAlignment="1">
      <alignment horizontal="center"/>
      <protection/>
    </xf>
    <xf numFmtId="177" fontId="6" fillId="0" borderId="15" xfId="22" applyNumberFormat="1" applyBorder="1">
      <alignment/>
      <protection/>
    </xf>
    <xf numFmtId="177" fontId="6" fillId="0" borderId="28" xfId="22" applyNumberFormat="1" applyBorder="1">
      <alignment/>
      <protection/>
    </xf>
    <xf numFmtId="177" fontId="6" fillId="0" borderId="25" xfId="22" applyNumberFormat="1" applyFont="1" applyBorder="1" applyAlignment="1">
      <alignment horizontal="left"/>
      <protection/>
    </xf>
    <xf numFmtId="177" fontId="14" fillId="0" borderId="29" xfId="0" applyNumberFormat="1" applyFont="1" applyBorder="1" applyAlignment="1">
      <alignment horizontal="left"/>
    </xf>
    <xf numFmtId="177" fontId="6" fillId="0" borderId="25" xfId="22" applyNumberFormat="1" applyFont="1" applyBorder="1">
      <alignment/>
      <protection/>
    </xf>
    <xf numFmtId="177" fontId="6" fillId="0" borderId="29" xfId="22" applyNumberFormat="1" applyFont="1" applyBorder="1">
      <alignment/>
      <protection/>
    </xf>
    <xf numFmtId="177" fontId="14" fillId="2" borderId="5" xfId="0" applyNumberFormat="1" applyFont="1" applyFill="1" applyBorder="1" applyAlignment="1">
      <alignment/>
    </xf>
    <xf numFmtId="177" fontId="14" fillId="2" borderId="5" xfId="0" applyNumberFormat="1" applyFont="1" applyFill="1" applyBorder="1" applyAlignment="1">
      <alignment horizontal="right"/>
    </xf>
    <xf numFmtId="0" fontId="6" fillId="0" borderId="5" xfId="22" applyFill="1" applyBorder="1">
      <alignment/>
      <protection/>
    </xf>
    <xf numFmtId="0" fontId="6" fillId="0" borderId="0" xfId="22" applyFill="1">
      <alignment/>
      <protection/>
    </xf>
    <xf numFmtId="0" fontId="6" fillId="3" borderId="0" xfId="22" applyFill="1">
      <alignment/>
      <protection/>
    </xf>
    <xf numFmtId="0" fontId="6" fillId="3" borderId="0" xfId="22" applyNumberFormat="1" applyFill="1">
      <alignment/>
      <protection/>
    </xf>
    <xf numFmtId="189" fontId="6" fillId="3" borderId="0" xfId="22" applyNumberFormat="1" applyFill="1">
      <alignment/>
      <protection/>
    </xf>
    <xf numFmtId="198" fontId="6" fillId="3" borderId="0" xfId="22" applyNumberFormat="1" applyFill="1">
      <alignment/>
      <protection/>
    </xf>
    <xf numFmtId="200" fontId="6" fillId="3" borderId="0" xfId="17" applyNumberFormat="1" applyFill="1" applyAlignment="1">
      <alignment/>
    </xf>
    <xf numFmtId="38" fontId="6" fillId="3" borderId="0" xfId="17" applyFill="1" applyAlignment="1">
      <alignment/>
    </xf>
    <xf numFmtId="189" fontId="6" fillId="3" borderId="0" xfId="17" applyNumberFormat="1" applyFill="1" applyAlignment="1">
      <alignment/>
    </xf>
    <xf numFmtId="198" fontId="6" fillId="3" borderId="0" xfId="17" applyNumberFormat="1" applyFill="1" applyAlignment="1">
      <alignment/>
    </xf>
    <xf numFmtId="177" fontId="3" fillId="0" borderId="5" xfId="0" applyNumberFormat="1" applyFont="1" applyFill="1" applyBorder="1" applyAlignment="1">
      <alignment/>
    </xf>
    <xf numFmtId="207" fontId="12" fillId="0" borderId="0" xfId="0" applyNumberFormat="1" applyFont="1" applyBorder="1" applyAlignment="1">
      <alignment horizontal="right" vertical="center"/>
    </xf>
    <xf numFmtId="49" fontId="3" fillId="0" borderId="0" xfId="0" applyNumberFormat="1" applyFont="1" applyBorder="1" applyAlignment="1">
      <alignment/>
    </xf>
    <xf numFmtId="180" fontId="3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6" fillId="0" borderId="26" xfId="22" applyFont="1" applyBorder="1">
      <alignment/>
      <protection/>
    </xf>
    <xf numFmtId="177" fontId="6" fillId="0" borderId="0" xfId="22" applyNumberFormat="1" applyFont="1">
      <alignment/>
      <protection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198" fontId="6" fillId="0" borderId="5" xfId="22" applyNumberFormat="1" applyFont="1" applyBorder="1">
      <alignment/>
      <protection/>
    </xf>
    <xf numFmtId="38" fontId="6" fillId="0" borderId="0" xfId="17" applyFill="1" applyAlignment="1">
      <alignment/>
    </xf>
    <xf numFmtId="189" fontId="6" fillId="0" borderId="0" xfId="17" applyNumberFormat="1" applyFill="1" applyAlignment="1">
      <alignment/>
    </xf>
    <xf numFmtId="198" fontId="6" fillId="0" borderId="0" xfId="17" applyNumberFormat="1" applyFill="1" applyAlignment="1">
      <alignment/>
    </xf>
    <xf numFmtId="200" fontId="6" fillId="0" borderId="0" xfId="17" applyNumberFormat="1" applyFill="1" applyAlignment="1">
      <alignment/>
    </xf>
    <xf numFmtId="0" fontId="18" fillId="3" borderId="0" xfId="22" applyFont="1" applyFill="1">
      <alignment/>
      <protection/>
    </xf>
    <xf numFmtId="0" fontId="0" fillId="0" borderId="0" xfId="21">
      <alignment vertical="center"/>
      <protection/>
    </xf>
    <xf numFmtId="177" fontId="14" fillId="2" borderId="5" xfId="21" applyNumberFormat="1" applyFont="1" applyFill="1" applyBorder="1">
      <alignment vertical="center"/>
      <protection/>
    </xf>
    <xf numFmtId="0" fontId="0" fillId="0" borderId="0" xfId="21" applyFont="1">
      <alignment vertical="center"/>
      <protection/>
    </xf>
    <xf numFmtId="49" fontId="3" fillId="0" borderId="8" xfId="0" applyNumberFormat="1" applyFont="1" applyBorder="1" applyAlignment="1">
      <alignment shrinkToFit="1"/>
    </xf>
    <xf numFmtId="179" fontId="3" fillId="0" borderId="7" xfId="0" applyNumberFormat="1" applyFont="1" applyBorder="1" applyAlignment="1">
      <alignment wrapText="1"/>
    </xf>
    <xf numFmtId="179" fontId="3" fillId="0" borderId="14" xfId="0" applyNumberFormat="1" applyFont="1" applyBorder="1" applyAlignment="1">
      <alignment wrapText="1"/>
    </xf>
    <xf numFmtId="198" fontId="3" fillId="0" borderId="7" xfId="0" applyNumberFormat="1" applyFont="1" applyBorder="1" applyAlignment="1">
      <alignment horizontal="centerContinuous" wrapText="1"/>
    </xf>
    <xf numFmtId="198" fontId="3" fillId="0" borderId="14" xfId="0" applyNumberFormat="1" applyFont="1" applyBorder="1" applyAlignment="1">
      <alignment wrapText="1"/>
    </xf>
    <xf numFmtId="49" fontId="11" fillId="0" borderId="8" xfId="0" applyNumberFormat="1" applyFont="1" applyBorder="1" applyAlignment="1">
      <alignment shrinkToFit="1"/>
    </xf>
    <xf numFmtId="177" fontId="3" fillId="0" borderId="0" xfId="0" applyNumberFormat="1" applyFont="1" applyAlignment="1">
      <alignment/>
    </xf>
    <xf numFmtId="207" fontId="12" fillId="0" borderId="0" xfId="0" applyNumberFormat="1" applyFont="1" applyBorder="1" applyAlignment="1">
      <alignment/>
    </xf>
    <xf numFmtId="207" fontId="3" fillId="0" borderId="0" xfId="0" applyNumberFormat="1" applyFont="1" applyBorder="1" applyAlignment="1">
      <alignment/>
    </xf>
    <xf numFmtId="0" fontId="0" fillId="0" borderId="0" xfId="0" applyAlignment="1">
      <alignment wrapText="1"/>
    </xf>
    <xf numFmtId="0" fontId="11" fillId="0" borderId="8" xfId="0" applyFont="1" applyFill="1" applyBorder="1" applyAlignment="1">
      <alignment horizontal="distributed"/>
    </xf>
    <xf numFmtId="177" fontId="11" fillId="0" borderId="0" xfId="0" applyNumberFormat="1" applyFont="1" applyFill="1" applyAlignment="1">
      <alignment/>
    </xf>
    <xf numFmtId="196" fontId="11" fillId="0" borderId="0" xfId="0" applyNumberFormat="1" applyFont="1" applyFill="1" applyAlignment="1">
      <alignment/>
    </xf>
    <xf numFmtId="198" fontId="11" fillId="0" borderId="0" xfId="0" applyNumberFormat="1" applyFont="1" applyFill="1" applyAlignment="1">
      <alignment/>
    </xf>
    <xf numFmtId="0" fontId="12" fillId="0" borderId="0" xfId="0" applyFont="1" applyFill="1" applyAlignment="1">
      <alignment/>
    </xf>
    <xf numFmtId="0" fontId="0" fillId="0" borderId="0" xfId="0" applyFill="1" applyAlignment="1">
      <alignment/>
    </xf>
    <xf numFmtId="180" fontId="11" fillId="0" borderId="0" xfId="0" applyNumberFormat="1" applyFont="1" applyFill="1" applyAlignment="1">
      <alignment/>
    </xf>
    <xf numFmtId="0" fontId="7" fillId="0" borderId="0" xfId="0" applyFont="1" applyFill="1" applyAlignment="1">
      <alignment horizontal="left" vertical="center" textRotation="180"/>
    </xf>
    <xf numFmtId="0" fontId="6" fillId="0" borderId="0" xfId="0" applyFont="1" applyFill="1" applyAlignment="1">
      <alignment horizontal="centerContinuous"/>
    </xf>
    <xf numFmtId="198" fontId="6" fillId="0" borderId="0" xfId="0" applyNumberFormat="1" applyFont="1" applyFill="1" applyAlignment="1">
      <alignment horizontal="centerContinuous"/>
    </xf>
    <xf numFmtId="0" fontId="5" fillId="0" borderId="6" xfId="0" applyFont="1" applyFill="1" applyBorder="1" applyAlignment="1">
      <alignment horizontal="center"/>
    </xf>
    <xf numFmtId="0" fontId="5" fillId="0" borderId="6" xfId="0" applyFont="1" applyFill="1" applyBorder="1" applyAlignment="1">
      <alignment/>
    </xf>
    <xf numFmtId="198" fontId="5" fillId="0" borderId="6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98" fontId="5" fillId="0" borderId="0" xfId="0" applyNumberFormat="1" applyFont="1" applyFill="1" applyAlignment="1">
      <alignment/>
    </xf>
    <xf numFmtId="0" fontId="5" fillId="0" borderId="9" xfId="0" applyFont="1" applyFill="1" applyBorder="1" applyAlignment="1">
      <alignment horizontal="center"/>
    </xf>
    <xf numFmtId="0" fontId="5" fillId="0" borderId="8" xfId="0" applyFont="1" applyFill="1" applyBorder="1" applyAlignment="1" applyProtection="1">
      <alignment horizontal="center"/>
      <protection/>
    </xf>
    <xf numFmtId="0" fontId="5" fillId="0" borderId="1" xfId="0" applyFont="1" applyFill="1" applyBorder="1" applyAlignment="1" applyProtection="1">
      <alignment horizontal="center" vertical="center"/>
      <protection/>
    </xf>
    <xf numFmtId="0" fontId="5" fillId="0" borderId="1" xfId="0" applyFont="1" applyFill="1" applyBorder="1" applyAlignment="1" applyProtection="1">
      <alignment horizontal="center"/>
      <protection/>
    </xf>
    <xf numFmtId="198" fontId="5" fillId="0" borderId="1" xfId="0" applyNumberFormat="1" applyFont="1" applyFill="1" applyBorder="1" applyAlignment="1" applyProtection="1">
      <alignment horizontal="center"/>
      <protection/>
    </xf>
    <xf numFmtId="0" fontId="5" fillId="0" borderId="9" xfId="0" applyFont="1" applyFill="1" applyBorder="1" applyAlignment="1" applyProtection="1">
      <alignment horizontal="center"/>
      <protection/>
    </xf>
    <xf numFmtId="198" fontId="5" fillId="0" borderId="11" xfId="0" applyNumberFormat="1" applyFont="1" applyFill="1" applyBorder="1" applyAlignment="1" applyProtection="1">
      <alignment horizontal="center"/>
      <protection/>
    </xf>
    <xf numFmtId="0" fontId="5" fillId="0" borderId="10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right" vertical="center"/>
    </xf>
    <xf numFmtId="176" fontId="5" fillId="0" borderId="4" xfId="0" applyNumberFormat="1" applyFont="1" applyFill="1" applyBorder="1" applyAlignment="1" applyProtection="1">
      <alignment horizontal="right"/>
      <protection/>
    </xf>
    <xf numFmtId="198" fontId="5" fillId="0" borderId="4" xfId="0" applyNumberFormat="1" applyFont="1" applyFill="1" applyBorder="1" applyAlignment="1">
      <alignment horizontal="right"/>
    </xf>
    <xf numFmtId="0" fontId="5" fillId="0" borderId="4" xfId="0" applyFont="1" applyFill="1" applyBorder="1" applyAlignment="1">
      <alignment horizontal="right"/>
    </xf>
    <xf numFmtId="176" fontId="5" fillId="0" borderId="10" xfId="0" applyNumberFormat="1" applyFont="1" applyFill="1" applyBorder="1" applyAlignment="1" applyProtection="1">
      <alignment horizontal="right"/>
      <protection/>
    </xf>
    <xf numFmtId="198" fontId="5" fillId="0" borderId="30" xfId="0" applyNumberFormat="1" applyFont="1" applyFill="1" applyBorder="1" applyAlignment="1" applyProtection="1">
      <alignment horizontal="right"/>
      <protection/>
    </xf>
    <xf numFmtId="0" fontId="5" fillId="0" borderId="8" xfId="0" applyFont="1" applyFill="1" applyBorder="1" applyAlignment="1" applyProtection="1">
      <alignment horizontal="center" vertical="center"/>
      <protection/>
    </xf>
    <xf numFmtId="178" fontId="5" fillId="0" borderId="0" xfId="0" applyNumberFormat="1" applyFont="1" applyFill="1" applyBorder="1" applyAlignment="1" applyProtection="1">
      <alignment vertical="center"/>
      <protection/>
    </xf>
    <xf numFmtId="176" fontId="5" fillId="0" borderId="0" xfId="0" applyNumberFormat="1" applyFont="1" applyFill="1" applyBorder="1" applyAlignment="1" applyProtection="1">
      <alignment vertical="center"/>
      <protection/>
    </xf>
    <xf numFmtId="198" fontId="5" fillId="0" borderId="0" xfId="0" applyNumberFormat="1" applyFont="1" applyFill="1" applyBorder="1" applyAlignment="1" applyProtection="1">
      <alignment vertical="center"/>
      <protection/>
    </xf>
    <xf numFmtId="176" fontId="5" fillId="0" borderId="7" xfId="0" applyNumberFormat="1" applyFont="1" applyFill="1" applyBorder="1" applyAlignment="1" applyProtection="1">
      <alignment vertical="center"/>
      <protection/>
    </xf>
    <xf numFmtId="198" fontId="5" fillId="0" borderId="7" xfId="0" applyNumberFormat="1" applyFont="1" applyFill="1" applyBorder="1" applyAlignment="1" applyProtection="1">
      <alignment vertical="center"/>
      <protection/>
    </xf>
    <xf numFmtId="178" fontId="5" fillId="0" borderId="7" xfId="0" applyNumberFormat="1" applyFont="1" applyFill="1" applyBorder="1" applyAlignment="1" applyProtection="1">
      <alignment vertical="center"/>
      <protection/>
    </xf>
    <xf numFmtId="178" fontId="5" fillId="0" borderId="2" xfId="0" applyNumberFormat="1" applyFont="1" applyFill="1" applyBorder="1" applyAlignment="1" applyProtection="1">
      <alignment/>
      <protection/>
    </xf>
    <xf numFmtId="176" fontId="5" fillId="0" borderId="2" xfId="0" applyNumberFormat="1" applyFont="1" applyFill="1" applyBorder="1" applyAlignment="1" applyProtection="1">
      <alignment/>
      <protection/>
    </xf>
    <xf numFmtId="198" fontId="5" fillId="0" borderId="2" xfId="0" applyNumberFormat="1" applyFont="1" applyFill="1" applyBorder="1" applyAlignment="1" applyProtection="1">
      <alignment/>
      <protection/>
    </xf>
    <xf numFmtId="176" fontId="5" fillId="0" borderId="0" xfId="0" applyNumberFormat="1" applyFont="1" applyFill="1" applyBorder="1" applyAlignment="1" applyProtection="1">
      <alignment/>
      <protection/>
    </xf>
    <xf numFmtId="198" fontId="5" fillId="0" borderId="0" xfId="0" applyNumberFormat="1" applyFont="1" applyFill="1" applyBorder="1" applyAlignment="1" applyProtection="1">
      <alignment/>
      <protection/>
    </xf>
    <xf numFmtId="178" fontId="5" fillId="0" borderId="0" xfId="0" applyNumberFormat="1" applyFont="1" applyFill="1" applyBorder="1" applyAlignment="1">
      <alignment/>
    </xf>
    <xf numFmtId="178" fontId="5" fillId="0" borderId="0" xfId="0" applyNumberFormat="1" applyFont="1" applyFill="1" applyBorder="1" applyAlignment="1" applyProtection="1">
      <alignment/>
      <protection/>
    </xf>
    <xf numFmtId="0" fontId="5" fillId="0" borderId="8" xfId="0" applyFont="1" applyFill="1" applyBorder="1" applyAlignment="1">
      <alignment horizontal="center"/>
    </xf>
    <xf numFmtId="178" fontId="5" fillId="0" borderId="6" xfId="0" applyNumberFormat="1" applyFont="1" applyFill="1" applyBorder="1" applyAlignment="1">
      <alignment/>
    </xf>
    <xf numFmtId="176" fontId="5" fillId="0" borderId="6" xfId="0" applyNumberFormat="1" applyFont="1" applyFill="1" applyBorder="1" applyAlignment="1" applyProtection="1">
      <alignment/>
      <protection/>
    </xf>
    <xf numFmtId="0" fontId="5" fillId="0" borderId="0" xfId="0" applyFont="1" applyFill="1" applyAlignment="1">
      <alignment horizontal="center"/>
    </xf>
    <xf numFmtId="178" fontId="5" fillId="0" borderId="0" xfId="0" applyNumberFormat="1" applyFont="1" applyFill="1" applyAlignment="1">
      <alignment/>
    </xf>
    <xf numFmtId="176" fontId="5" fillId="0" borderId="0" xfId="0" applyNumberFormat="1" applyFont="1" applyFill="1" applyAlignment="1" applyProtection="1">
      <alignment/>
      <protection/>
    </xf>
    <xf numFmtId="0" fontId="7" fillId="0" borderId="0" xfId="0" applyFont="1" applyFill="1" applyAlignment="1">
      <alignment vertical="center" textRotation="180"/>
    </xf>
    <xf numFmtId="0" fontId="0" fillId="0" borderId="0" xfId="0" applyFill="1" applyAlignment="1">
      <alignment horizontal="left"/>
    </xf>
    <xf numFmtId="199" fontId="5" fillId="0" borderId="0" xfId="0" applyNumberFormat="1" applyFont="1" applyFill="1" applyAlignment="1">
      <alignment horizontal="center"/>
    </xf>
    <xf numFmtId="176" fontId="5" fillId="0" borderId="1" xfId="0" applyNumberFormat="1" applyFont="1" applyFill="1" applyBorder="1" applyAlignment="1" applyProtection="1">
      <alignment horizontal="center"/>
      <protection/>
    </xf>
    <xf numFmtId="0" fontId="5" fillId="0" borderId="10" xfId="0" applyFont="1" applyFill="1" applyBorder="1" applyAlignment="1" applyProtection="1">
      <alignment horizontal="right"/>
      <protection/>
    </xf>
    <xf numFmtId="0" fontId="5" fillId="0" borderId="4" xfId="0" applyFont="1" applyFill="1" applyBorder="1" applyAlignment="1" applyProtection="1">
      <alignment horizontal="right"/>
      <protection/>
    </xf>
    <xf numFmtId="198" fontId="5" fillId="0" borderId="4" xfId="0" applyNumberFormat="1" applyFont="1" applyFill="1" applyBorder="1" applyAlignment="1" applyProtection="1">
      <alignment horizontal="right"/>
      <protection/>
    </xf>
    <xf numFmtId="178" fontId="5" fillId="0" borderId="0" xfId="0" applyNumberFormat="1" applyFont="1" applyFill="1" applyBorder="1" applyAlignment="1">
      <alignment vertical="center"/>
    </xf>
    <xf numFmtId="178" fontId="5" fillId="0" borderId="2" xfId="0" applyNumberFormat="1" applyFont="1" applyFill="1" applyBorder="1" applyAlignment="1">
      <alignment/>
    </xf>
    <xf numFmtId="198" fontId="0" fillId="0" borderId="0" xfId="0" applyNumberFormat="1" applyFill="1" applyAlignment="1">
      <alignment/>
    </xf>
    <xf numFmtId="0" fontId="7" fillId="0" borderId="0" xfId="0" applyFont="1" applyFill="1" applyAlignment="1">
      <alignment horizontal="center"/>
    </xf>
    <xf numFmtId="198" fontId="7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/>
    </xf>
    <xf numFmtId="179" fontId="3" fillId="0" borderId="0" xfId="0" applyNumberFormat="1" applyFont="1" applyFill="1" applyAlignment="1">
      <alignment horizontal="centerContinuous"/>
    </xf>
    <xf numFmtId="196" fontId="3" fillId="0" borderId="0" xfId="0" applyNumberFormat="1" applyFont="1" applyFill="1" applyAlignment="1">
      <alignment horizontal="centerContinuous"/>
    </xf>
    <xf numFmtId="198" fontId="3" fillId="0" borderId="0" xfId="0" applyNumberFormat="1" applyFont="1" applyFill="1" applyAlignment="1">
      <alignment horizontal="centerContinuous"/>
    </xf>
    <xf numFmtId="0" fontId="3" fillId="0" borderId="0" xfId="0" applyFont="1" applyFill="1" applyAlignment="1">
      <alignment horizontal="left"/>
    </xf>
    <xf numFmtId="196" fontId="0" fillId="0" borderId="0" xfId="0" applyNumberFormat="1" applyFill="1" applyAlignment="1">
      <alignment/>
    </xf>
    <xf numFmtId="179" fontId="3" fillId="0" borderId="0" xfId="0" applyNumberFormat="1" applyFont="1" applyFill="1" applyAlignment="1">
      <alignment/>
    </xf>
    <xf numFmtId="196" fontId="3" fillId="0" borderId="0" xfId="0" applyNumberFormat="1" applyFont="1" applyFill="1" applyAlignment="1">
      <alignment/>
    </xf>
    <xf numFmtId="198" fontId="3" fillId="0" borderId="0" xfId="0" applyNumberFormat="1" applyFont="1" applyFill="1" applyAlignment="1">
      <alignment/>
    </xf>
    <xf numFmtId="180" fontId="3" fillId="0" borderId="0" xfId="0" applyNumberFormat="1" applyFont="1" applyFill="1" applyAlignment="1">
      <alignment/>
    </xf>
    <xf numFmtId="180" fontId="3" fillId="0" borderId="0" xfId="0" applyNumberFormat="1" applyFont="1" applyFill="1" applyAlignment="1">
      <alignment horizontal="centerContinuous"/>
    </xf>
    <xf numFmtId="0" fontId="3" fillId="0" borderId="6" xfId="0" applyFont="1" applyFill="1" applyBorder="1" applyAlignment="1">
      <alignment horizontal="left"/>
    </xf>
    <xf numFmtId="179" fontId="3" fillId="0" borderId="6" xfId="0" applyNumberFormat="1" applyFont="1" applyFill="1" applyBorder="1" applyAlignment="1">
      <alignment/>
    </xf>
    <xf numFmtId="196" fontId="3" fillId="0" borderId="6" xfId="0" applyNumberFormat="1" applyFont="1" applyFill="1" applyBorder="1" applyAlignment="1">
      <alignment/>
    </xf>
    <xf numFmtId="198" fontId="3" fillId="0" borderId="6" xfId="0" applyNumberFormat="1" applyFont="1" applyFill="1" applyBorder="1" applyAlignment="1">
      <alignment/>
    </xf>
    <xf numFmtId="179" fontId="3" fillId="0" borderId="0" xfId="0" applyNumberFormat="1" applyFont="1" applyFill="1" applyBorder="1" applyAlignment="1">
      <alignment/>
    </xf>
    <xf numFmtId="0" fontId="11" fillId="0" borderId="9" xfId="0" applyFont="1" applyFill="1" applyBorder="1" applyAlignment="1">
      <alignment horizontal="left"/>
    </xf>
    <xf numFmtId="198" fontId="11" fillId="0" borderId="7" xfId="0" applyNumberFormat="1" applyFont="1" applyFill="1" applyBorder="1" applyAlignment="1">
      <alignment horizontal="centerContinuous"/>
    </xf>
    <xf numFmtId="179" fontId="11" fillId="0" borderId="0" xfId="0" applyNumberFormat="1" applyFont="1" applyFill="1" applyAlignment="1">
      <alignment horizontal="center"/>
    </xf>
    <xf numFmtId="179" fontId="11" fillId="0" borderId="1" xfId="0" applyNumberFormat="1" applyFont="1" applyFill="1" applyBorder="1" applyAlignment="1">
      <alignment horizontal="center"/>
    </xf>
    <xf numFmtId="196" fontId="11" fillId="0" borderId="1" xfId="0" applyNumberFormat="1" applyFont="1" applyFill="1" applyBorder="1" applyAlignment="1">
      <alignment horizontal="center"/>
    </xf>
    <xf numFmtId="198" fontId="11" fillId="0" borderId="1" xfId="0" applyNumberFormat="1" applyFont="1" applyFill="1" applyBorder="1" applyAlignment="1">
      <alignment horizontal="center"/>
    </xf>
    <xf numFmtId="198" fontId="11" fillId="0" borderId="0" xfId="0" applyNumberFormat="1" applyFont="1" applyFill="1" applyBorder="1" applyAlignment="1">
      <alignment horizontal="center"/>
    </xf>
    <xf numFmtId="0" fontId="11" fillId="0" borderId="8" xfId="0" applyFont="1" applyFill="1" applyBorder="1" applyAlignment="1">
      <alignment horizontal="left"/>
    </xf>
    <xf numFmtId="179" fontId="11" fillId="0" borderId="3" xfId="0" applyNumberFormat="1" applyFont="1" applyFill="1" applyBorder="1" applyAlignment="1">
      <alignment horizontal="center"/>
    </xf>
    <xf numFmtId="196" fontId="11" fillId="0" borderId="3" xfId="0" applyNumberFormat="1" applyFont="1" applyFill="1" applyBorder="1" applyAlignment="1">
      <alignment horizontal="center"/>
    </xf>
    <xf numFmtId="198" fontId="11" fillId="0" borderId="3" xfId="0" applyNumberFormat="1" applyFont="1" applyFill="1" applyBorder="1" applyAlignment="1">
      <alignment horizontal="center"/>
    </xf>
    <xf numFmtId="0" fontId="11" fillId="0" borderId="10" xfId="0" applyFont="1" applyFill="1" applyBorder="1" applyAlignment="1">
      <alignment horizontal="left"/>
    </xf>
    <xf numFmtId="179" fontId="11" fillId="0" borderId="6" xfId="0" applyNumberFormat="1" applyFont="1" applyFill="1" applyBorder="1" applyAlignment="1">
      <alignment/>
    </xf>
    <xf numFmtId="179" fontId="11" fillId="0" borderId="4" xfId="0" applyNumberFormat="1" applyFont="1" applyFill="1" applyBorder="1" applyAlignment="1">
      <alignment/>
    </xf>
    <xf numFmtId="196" fontId="11" fillId="0" borderId="4" xfId="0" applyNumberFormat="1" applyFont="1" applyFill="1" applyBorder="1" applyAlignment="1">
      <alignment horizontal="right"/>
    </xf>
    <xf numFmtId="198" fontId="11" fillId="0" borderId="4" xfId="0" applyNumberFormat="1" applyFont="1" applyFill="1" applyBorder="1" applyAlignment="1">
      <alignment horizontal="right"/>
    </xf>
    <xf numFmtId="179" fontId="11" fillId="0" borderId="6" xfId="0" applyNumberFormat="1" applyFont="1" applyFill="1" applyBorder="1" applyAlignment="1">
      <alignment horizontal="right"/>
    </xf>
    <xf numFmtId="179" fontId="11" fillId="0" borderId="4" xfId="0" applyNumberFormat="1" applyFont="1" applyFill="1" applyBorder="1" applyAlignment="1">
      <alignment horizontal="right"/>
    </xf>
    <xf numFmtId="198" fontId="11" fillId="0" borderId="6" xfId="0" applyNumberFormat="1" applyFont="1" applyFill="1" applyBorder="1" applyAlignment="1">
      <alignment horizontal="right"/>
    </xf>
    <xf numFmtId="0" fontId="12" fillId="0" borderId="0" xfId="0" applyFont="1" applyFill="1" applyAlignment="1">
      <alignment horizontal="right"/>
    </xf>
    <xf numFmtId="179" fontId="11" fillId="0" borderId="0" xfId="0" applyNumberFormat="1" applyFont="1" applyFill="1" applyBorder="1" applyAlignment="1">
      <alignment horizontal="center"/>
    </xf>
    <xf numFmtId="196" fontId="11" fillId="0" borderId="0" xfId="0" applyNumberFormat="1" applyFont="1" applyFill="1" applyBorder="1" applyAlignment="1">
      <alignment horizontal="center"/>
    </xf>
    <xf numFmtId="38" fontId="8" fillId="0" borderId="0" xfId="17" applyFont="1" applyFill="1" applyAlignment="1">
      <alignment/>
    </xf>
    <xf numFmtId="0" fontId="11" fillId="0" borderId="8" xfId="0" applyFont="1" applyFill="1" applyBorder="1" applyAlignment="1">
      <alignment horizontal="right"/>
    </xf>
    <xf numFmtId="177" fontId="11" fillId="0" borderId="0" xfId="0" applyNumberFormat="1" applyFont="1" applyFill="1" applyAlignment="1">
      <alignment horizontal="right"/>
    </xf>
    <xf numFmtId="198" fontId="11" fillId="0" borderId="8" xfId="0" applyNumberFormat="1" applyFont="1" applyFill="1" applyBorder="1" applyAlignment="1">
      <alignment horizontal="distributed"/>
    </xf>
    <xf numFmtId="0" fontId="11" fillId="0" borderId="10" xfId="0" applyFont="1" applyFill="1" applyBorder="1" applyAlignment="1">
      <alignment horizontal="distributed"/>
    </xf>
    <xf numFmtId="177" fontId="11" fillId="0" borderId="6" xfId="0" applyNumberFormat="1" applyFont="1" applyFill="1" applyBorder="1" applyAlignment="1">
      <alignment/>
    </xf>
    <xf numFmtId="196" fontId="11" fillId="0" borderId="6" xfId="0" applyNumberFormat="1" applyFont="1" applyFill="1" applyBorder="1" applyAlignment="1">
      <alignment/>
    </xf>
    <xf numFmtId="198" fontId="11" fillId="0" borderId="6" xfId="0" applyNumberFormat="1" applyFont="1" applyFill="1" applyBorder="1" applyAlignment="1">
      <alignment/>
    </xf>
    <xf numFmtId="0" fontId="7" fillId="0" borderId="0" xfId="0" applyFont="1" applyFill="1" applyBorder="1" applyAlignment="1">
      <alignment horizontal="centerContinuous"/>
    </xf>
    <xf numFmtId="177" fontId="13" fillId="0" borderId="0" xfId="0" applyNumberFormat="1" applyFont="1" applyFill="1" applyBorder="1" applyAlignment="1">
      <alignment horizontal="centerContinuous"/>
    </xf>
    <xf numFmtId="196" fontId="13" fillId="0" borderId="0" xfId="0" applyNumberFormat="1" applyFont="1" applyFill="1" applyBorder="1" applyAlignment="1">
      <alignment horizontal="centerContinuous"/>
    </xf>
    <xf numFmtId="198" fontId="13" fillId="0" borderId="0" xfId="0" applyNumberFormat="1" applyFont="1" applyFill="1" applyBorder="1" applyAlignment="1">
      <alignment horizontal="centerContinuous"/>
    </xf>
    <xf numFmtId="180" fontId="11" fillId="0" borderId="0" xfId="0" applyNumberFormat="1" applyFont="1" applyFill="1" applyBorder="1" applyAlignment="1">
      <alignment/>
    </xf>
    <xf numFmtId="0" fontId="11" fillId="0" borderId="0" xfId="0" applyFont="1" applyFill="1" applyBorder="1" applyAlignment="1">
      <alignment horizontal="distributed"/>
    </xf>
    <xf numFmtId="177" fontId="11" fillId="0" borderId="0" xfId="0" applyNumberFormat="1" applyFont="1" applyFill="1" applyBorder="1" applyAlignment="1">
      <alignment/>
    </xf>
    <xf numFmtId="196" fontId="11" fillId="0" borderId="0" xfId="0" applyNumberFormat="1" applyFont="1" applyFill="1" applyBorder="1" applyAlignment="1">
      <alignment/>
    </xf>
    <xf numFmtId="198" fontId="11" fillId="0" borderId="0" xfId="0" applyNumberFormat="1" applyFont="1" applyFill="1" applyBorder="1" applyAlignment="1">
      <alignment/>
    </xf>
    <xf numFmtId="0" fontId="13" fillId="0" borderId="0" xfId="0" applyFont="1" applyFill="1" applyBorder="1" applyAlignment="1">
      <alignment horizontal="centerContinuous"/>
    </xf>
    <xf numFmtId="0" fontId="3" fillId="0" borderId="6" xfId="0" applyFont="1" applyFill="1" applyBorder="1" applyAlignment="1">
      <alignment/>
    </xf>
    <xf numFmtId="0" fontId="11" fillId="0" borderId="9" xfId="0" applyFont="1" applyFill="1" applyBorder="1" applyAlignment="1">
      <alignment horizontal="distributed"/>
    </xf>
    <xf numFmtId="0" fontId="11" fillId="0" borderId="2" xfId="0" applyFont="1" applyFill="1" applyBorder="1" applyAlignment="1">
      <alignment horizontal="distributed"/>
    </xf>
    <xf numFmtId="177" fontId="11" fillId="0" borderId="2" xfId="0" applyNumberFormat="1" applyFont="1" applyFill="1" applyBorder="1" applyAlignment="1">
      <alignment/>
    </xf>
    <xf numFmtId="196" fontId="11" fillId="0" borderId="2" xfId="0" applyNumberFormat="1" applyFont="1" applyFill="1" applyBorder="1" applyAlignment="1">
      <alignment/>
    </xf>
    <xf numFmtId="198" fontId="11" fillId="0" borderId="2" xfId="0" applyNumberFormat="1" applyFont="1" applyFill="1" applyBorder="1" applyAlignment="1">
      <alignment/>
    </xf>
    <xf numFmtId="0" fontId="11" fillId="0" borderId="0" xfId="0" applyFont="1" applyFill="1" applyBorder="1" applyAlignment="1">
      <alignment/>
    </xf>
    <xf numFmtId="179" fontId="11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196" fontId="3" fillId="0" borderId="0" xfId="0" applyNumberFormat="1" applyFont="1" applyFill="1" applyBorder="1" applyAlignment="1">
      <alignment/>
    </xf>
    <xf numFmtId="198" fontId="3" fillId="0" borderId="0" xfId="0" applyNumberFormat="1" applyFont="1" applyFill="1" applyBorder="1" applyAlignment="1">
      <alignment/>
    </xf>
    <xf numFmtId="180" fontId="3" fillId="0" borderId="0" xfId="0" applyNumberFormat="1" applyFont="1" applyFill="1" applyAlignment="1">
      <alignment/>
    </xf>
    <xf numFmtId="179" fontId="3" fillId="0" borderId="0" xfId="0" applyNumberFormat="1" applyFont="1" applyFill="1" applyAlignment="1">
      <alignment/>
    </xf>
    <xf numFmtId="196" fontId="3" fillId="0" borderId="0" xfId="0" applyNumberFormat="1" applyFont="1" applyFill="1" applyAlignment="1">
      <alignment/>
    </xf>
    <xf numFmtId="198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179" fontId="13" fillId="0" borderId="0" xfId="0" applyNumberFormat="1" applyFont="1" applyFill="1" applyAlignment="1">
      <alignment horizontal="centerContinuous"/>
    </xf>
    <xf numFmtId="196" fontId="13" fillId="0" borderId="0" xfId="0" applyNumberFormat="1" applyFont="1" applyFill="1" applyAlignment="1">
      <alignment horizontal="centerContinuous"/>
    </xf>
    <xf numFmtId="198" fontId="13" fillId="0" borderId="0" xfId="0" applyNumberFormat="1" applyFont="1" applyFill="1" applyAlignment="1">
      <alignment horizontal="centerContinuous"/>
    </xf>
    <xf numFmtId="180" fontId="13" fillId="0" borderId="0" xfId="0" applyNumberFormat="1" applyFont="1" applyFill="1" applyAlignment="1">
      <alignment horizontal="centerContinuous"/>
    </xf>
    <xf numFmtId="198" fontId="10" fillId="0" borderId="0" xfId="0" applyNumberFormat="1" applyFont="1" applyFill="1" applyAlignment="1">
      <alignment horizontal="centerContinuous"/>
    </xf>
    <xf numFmtId="0" fontId="5" fillId="2" borderId="8" xfId="0" applyFont="1" applyFill="1" applyBorder="1" applyAlignment="1" applyProtection="1">
      <alignment horizontal="center"/>
      <protection/>
    </xf>
    <xf numFmtId="178" fontId="5" fillId="2" borderId="0" xfId="0" applyNumberFormat="1" applyFont="1" applyFill="1" applyBorder="1" applyAlignment="1" applyProtection="1">
      <alignment/>
      <protection/>
    </xf>
    <xf numFmtId="176" fontId="5" fillId="2" borderId="0" xfId="0" applyNumberFormat="1" applyFont="1" applyFill="1" applyBorder="1" applyAlignment="1" applyProtection="1">
      <alignment/>
      <protection/>
    </xf>
    <xf numFmtId="198" fontId="5" fillId="2" borderId="0" xfId="0" applyNumberFormat="1" applyFont="1" applyFill="1" applyBorder="1" applyAlignment="1" applyProtection="1">
      <alignment vertical="center"/>
      <protection/>
    </xf>
    <xf numFmtId="0" fontId="11" fillId="2" borderId="8" xfId="0" applyFont="1" applyFill="1" applyBorder="1" applyAlignment="1">
      <alignment horizontal="distributed"/>
    </xf>
    <xf numFmtId="177" fontId="11" fillId="2" borderId="0" xfId="0" applyNumberFormat="1" applyFont="1" applyFill="1" applyAlignment="1">
      <alignment/>
    </xf>
    <xf numFmtId="196" fontId="11" fillId="2" borderId="0" xfId="0" applyNumberFormat="1" applyFont="1" applyFill="1" applyAlignment="1">
      <alignment/>
    </xf>
    <xf numFmtId="198" fontId="11" fillId="2" borderId="0" xfId="0" applyNumberFormat="1" applyFont="1" applyFill="1" applyAlignment="1">
      <alignment/>
    </xf>
    <xf numFmtId="0" fontId="7" fillId="0" borderId="0" xfId="0" applyFont="1" applyAlignment="1">
      <alignment horizontal="left" vertical="center" textRotation="180"/>
    </xf>
    <xf numFmtId="0" fontId="0" fillId="0" borderId="0" xfId="0" applyAlignment="1">
      <alignment horizontal="left"/>
    </xf>
    <xf numFmtId="0" fontId="7" fillId="0" borderId="0" xfId="0" applyFont="1" applyAlignment="1">
      <alignment horizontal="center" vertical="center" textRotation="180"/>
    </xf>
    <xf numFmtId="0" fontId="3" fillId="0" borderId="0" xfId="0" applyFont="1" applyBorder="1" applyAlignment="1">
      <alignment horizontal="distributed"/>
    </xf>
    <xf numFmtId="0" fontId="3" fillId="0" borderId="8" xfId="0" applyFont="1" applyBorder="1" applyAlignment="1">
      <alignment horizontal="distributed"/>
    </xf>
    <xf numFmtId="49" fontId="3" fillId="0" borderId="0" xfId="0" applyNumberFormat="1" applyFont="1" applyBorder="1" applyAlignment="1">
      <alignment horizontal="distributed"/>
    </xf>
    <xf numFmtId="49" fontId="3" fillId="0" borderId="8" xfId="0" applyNumberFormat="1" applyFont="1" applyBorder="1" applyAlignment="1">
      <alignment horizontal="distributed"/>
    </xf>
    <xf numFmtId="0" fontId="19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7" fillId="0" borderId="0" xfId="0" applyFont="1" applyFill="1" applyAlignment="1">
      <alignment horizontal="left" vertical="center" textRotation="180"/>
    </xf>
    <xf numFmtId="0" fontId="5" fillId="0" borderId="14" xfId="0" applyFont="1" applyFill="1" applyBorder="1" applyAlignment="1" applyProtection="1">
      <alignment horizontal="center" wrapText="1"/>
      <protection/>
    </xf>
    <xf numFmtId="0" fontId="5" fillId="0" borderId="7" xfId="0" applyFont="1" applyFill="1" applyBorder="1" applyAlignment="1" applyProtection="1">
      <alignment horizontal="center" wrapText="1"/>
      <protection/>
    </xf>
    <xf numFmtId="0" fontId="5" fillId="0" borderId="13" xfId="0" applyFont="1" applyFill="1" applyBorder="1" applyAlignment="1" applyProtection="1">
      <alignment horizontal="center" wrapText="1"/>
      <protection/>
    </xf>
    <xf numFmtId="0" fontId="5" fillId="0" borderId="14" xfId="0" applyFont="1" applyFill="1" applyBorder="1" applyAlignment="1">
      <alignment horizontal="center" wrapText="1"/>
    </xf>
    <xf numFmtId="0" fontId="5" fillId="0" borderId="7" xfId="0" applyFont="1" applyFill="1" applyBorder="1" applyAlignment="1">
      <alignment horizontal="center" wrapText="1"/>
    </xf>
    <xf numFmtId="0" fontId="6" fillId="0" borderId="0" xfId="0" applyFont="1" applyFill="1" applyAlignment="1">
      <alignment/>
    </xf>
    <xf numFmtId="198" fontId="6" fillId="0" borderId="0" xfId="0" applyNumberFormat="1" applyFont="1" applyFill="1" applyAlignment="1">
      <alignment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Book1" xfId="21"/>
    <cellStyle name="標準_市町村別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795"/>
          <c:w val="0.9825"/>
          <c:h val="0.91175"/>
        </c:manualLayout>
      </c:layout>
      <c:barChart>
        <c:barDir val="col"/>
        <c:grouping val="clustered"/>
        <c:varyColors val="0"/>
        <c:ser>
          <c:idx val="0"/>
          <c:order val="1"/>
          <c:tx>
            <c:v>事業所数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'参考'!$D$12:$D$69</c:f>
              <c:numCache>
                <c:ptCount val="5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</c:numCache>
            </c:numRef>
          </c:val>
        </c:ser>
        <c:axId val="17478344"/>
        <c:axId val="53937001"/>
      </c:barChart>
      <c:lineChart>
        <c:grouping val="standard"/>
        <c:varyColors val="0"/>
        <c:ser>
          <c:idx val="1"/>
          <c:order val="0"/>
          <c:tx>
            <c:v>出荷額等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'参考'!$C$12:$C$69</c:f>
              <c:strCache/>
            </c:strRef>
          </c:cat>
          <c:val>
            <c:numRef>
              <c:f>'参考'!$R$12:$R$69</c:f>
              <c:numCache>
                <c:ptCount val="5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</c:numCache>
            </c:numRef>
          </c:val>
          <c:smooth val="0"/>
        </c:ser>
        <c:marker val="1"/>
        <c:axId val="40088766"/>
        <c:axId val="44329815"/>
      </c:lineChart>
      <c:catAx>
        <c:axId val="4008876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329815"/>
        <c:crosses val="autoZero"/>
        <c:auto val="0"/>
        <c:lblOffset val="100"/>
        <c:tickLblSkip val="1"/>
        <c:noMultiLvlLbl val="0"/>
      </c:catAx>
      <c:valAx>
        <c:axId val="44329815"/>
        <c:scaling>
          <c:orientation val="minMax"/>
          <c:max val="2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（兆円）</a:t>
                </a:r>
              </a:p>
            </c:rich>
          </c:tx>
          <c:layout>
            <c:manualLayout>
              <c:xMode val="factor"/>
              <c:yMode val="factor"/>
              <c:x val="0.02325"/>
              <c:y val="0.139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0088766"/>
        <c:crossesAt val="1"/>
        <c:crossBetween val="between"/>
        <c:dispUnits/>
      </c:valAx>
      <c:catAx>
        <c:axId val="17478344"/>
        <c:scaling>
          <c:orientation val="minMax"/>
        </c:scaling>
        <c:axPos val="b"/>
        <c:delete val="1"/>
        <c:majorTickMark val="in"/>
        <c:minorTickMark val="none"/>
        <c:tickLblPos val="nextTo"/>
        <c:crossAx val="53937001"/>
        <c:crosses val="autoZero"/>
        <c:auto val="0"/>
        <c:lblOffset val="100"/>
        <c:noMultiLvlLbl val="0"/>
      </c:catAx>
      <c:valAx>
        <c:axId val="5393700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（千事業所）</a:t>
                </a:r>
              </a:p>
            </c:rich>
          </c:tx>
          <c:layout>
            <c:manualLayout>
              <c:xMode val="factor"/>
              <c:yMode val="factor"/>
              <c:x val="0.0335"/>
              <c:y val="0.14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," sourceLinked="0"/>
        <c:majorTickMark val="in"/>
        <c:minorTickMark val="none"/>
        <c:tickLblPos val="nextTo"/>
        <c:crossAx val="17478344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025"/>
          <c:y val="0.168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</xdr:row>
      <xdr:rowOff>0</xdr:rowOff>
    </xdr:from>
    <xdr:to>
      <xdr:col>3</xdr:col>
      <xdr:colOff>0</xdr:colOff>
      <xdr:row>5</xdr:row>
      <xdr:rowOff>0</xdr:rowOff>
    </xdr:to>
    <xdr:sp>
      <xdr:nvSpPr>
        <xdr:cNvPr id="1" name="Line 2"/>
        <xdr:cNvSpPr>
          <a:spLocks/>
        </xdr:cNvSpPr>
      </xdr:nvSpPr>
      <xdr:spPr>
        <a:xfrm>
          <a:off x="1028700" y="342900"/>
          <a:ext cx="6953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28575</xdr:colOff>
      <xdr:row>20</xdr:row>
      <xdr:rowOff>9525</xdr:rowOff>
    </xdr:from>
    <xdr:ext cx="180975" cy="161925"/>
    <xdr:sp>
      <xdr:nvSpPr>
        <xdr:cNvPr id="1" name="Rectangle 1"/>
        <xdr:cNvSpPr>
          <a:spLocks/>
        </xdr:cNvSpPr>
      </xdr:nvSpPr>
      <xdr:spPr>
        <a:xfrm>
          <a:off x="1628775" y="3476625"/>
          <a:ext cx="180975" cy="16192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28575</xdr:colOff>
      <xdr:row>21</xdr:row>
      <xdr:rowOff>9525</xdr:rowOff>
    </xdr:from>
    <xdr:ext cx="180975" cy="161925"/>
    <xdr:sp>
      <xdr:nvSpPr>
        <xdr:cNvPr id="2" name="Rectangle 2"/>
        <xdr:cNvSpPr>
          <a:spLocks/>
        </xdr:cNvSpPr>
      </xdr:nvSpPr>
      <xdr:spPr>
        <a:xfrm>
          <a:off x="1628775" y="3648075"/>
          <a:ext cx="180975" cy="16192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28575</xdr:colOff>
      <xdr:row>27</xdr:row>
      <xdr:rowOff>9525</xdr:rowOff>
    </xdr:from>
    <xdr:ext cx="180975" cy="161925"/>
    <xdr:sp>
      <xdr:nvSpPr>
        <xdr:cNvPr id="3" name="Rectangle 3"/>
        <xdr:cNvSpPr>
          <a:spLocks/>
        </xdr:cNvSpPr>
      </xdr:nvSpPr>
      <xdr:spPr>
        <a:xfrm>
          <a:off x="1628775" y="4619625"/>
          <a:ext cx="180975" cy="16192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28575</xdr:colOff>
      <xdr:row>28</xdr:row>
      <xdr:rowOff>0</xdr:rowOff>
    </xdr:from>
    <xdr:ext cx="180975" cy="161925"/>
    <xdr:sp>
      <xdr:nvSpPr>
        <xdr:cNvPr id="4" name="Rectangle 4"/>
        <xdr:cNvSpPr>
          <a:spLocks/>
        </xdr:cNvSpPr>
      </xdr:nvSpPr>
      <xdr:spPr>
        <a:xfrm>
          <a:off x="1628775" y="4781550"/>
          <a:ext cx="180975" cy="16192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28575</xdr:colOff>
      <xdr:row>30</xdr:row>
      <xdr:rowOff>9525</xdr:rowOff>
    </xdr:from>
    <xdr:ext cx="180975" cy="161925"/>
    <xdr:sp>
      <xdr:nvSpPr>
        <xdr:cNvPr id="5" name="Rectangle 5"/>
        <xdr:cNvSpPr>
          <a:spLocks/>
        </xdr:cNvSpPr>
      </xdr:nvSpPr>
      <xdr:spPr>
        <a:xfrm>
          <a:off x="1628775" y="5076825"/>
          <a:ext cx="180975" cy="16192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28575</xdr:colOff>
      <xdr:row>31</xdr:row>
      <xdr:rowOff>9525</xdr:rowOff>
    </xdr:from>
    <xdr:ext cx="180975" cy="161925"/>
    <xdr:sp>
      <xdr:nvSpPr>
        <xdr:cNvPr id="6" name="Rectangle 6"/>
        <xdr:cNvSpPr>
          <a:spLocks/>
        </xdr:cNvSpPr>
      </xdr:nvSpPr>
      <xdr:spPr>
        <a:xfrm>
          <a:off x="1628775" y="5248275"/>
          <a:ext cx="180975" cy="16192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28575</xdr:colOff>
      <xdr:row>32</xdr:row>
      <xdr:rowOff>9525</xdr:rowOff>
    </xdr:from>
    <xdr:ext cx="180975" cy="161925"/>
    <xdr:sp>
      <xdr:nvSpPr>
        <xdr:cNvPr id="7" name="Rectangle 7"/>
        <xdr:cNvSpPr>
          <a:spLocks/>
        </xdr:cNvSpPr>
      </xdr:nvSpPr>
      <xdr:spPr>
        <a:xfrm>
          <a:off x="1628775" y="5419725"/>
          <a:ext cx="180975" cy="16192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28575</xdr:colOff>
      <xdr:row>33</xdr:row>
      <xdr:rowOff>9525</xdr:rowOff>
    </xdr:from>
    <xdr:ext cx="180975" cy="161925"/>
    <xdr:sp>
      <xdr:nvSpPr>
        <xdr:cNvPr id="8" name="Rectangle 8"/>
        <xdr:cNvSpPr>
          <a:spLocks/>
        </xdr:cNvSpPr>
      </xdr:nvSpPr>
      <xdr:spPr>
        <a:xfrm>
          <a:off x="1628775" y="5591175"/>
          <a:ext cx="180975" cy="16192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28575</xdr:colOff>
      <xdr:row>36</xdr:row>
      <xdr:rowOff>9525</xdr:rowOff>
    </xdr:from>
    <xdr:ext cx="180975" cy="161925"/>
    <xdr:sp>
      <xdr:nvSpPr>
        <xdr:cNvPr id="9" name="Rectangle 9"/>
        <xdr:cNvSpPr>
          <a:spLocks/>
        </xdr:cNvSpPr>
      </xdr:nvSpPr>
      <xdr:spPr>
        <a:xfrm>
          <a:off x="1628775" y="6048375"/>
          <a:ext cx="180975" cy="16192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28575</xdr:colOff>
      <xdr:row>37</xdr:row>
      <xdr:rowOff>9525</xdr:rowOff>
    </xdr:from>
    <xdr:ext cx="180975" cy="161925"/>
    <xdr:sp>
      <xdr:nvSpPr>
        <xdr:cNvPr id="10" name="Rectangle 10"/>
        <xdr:cNvSpPr>
          <a:spLocks/>
        </xdr:cNvSpPr>
      </xdr:nvSpPr>
      <xdr:spPr>
        <a:xfrm>
          <a:off x="1628775" y="6219825"/>
          <a:ext cx="180975" cy="16192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28575</xdr:colOff>
      <xdr:row>38</xdr:row>
      <xdr:rowOff>9525</xdr:rowOff>
    </xdr:from>
    <xdr:ext cx="180975" cy="161925"/>
    <xdr:sp>
      <xdr:nvSpPr>
        <xdr:cNvPr id="11" name="Rectangle 11"/>
        <xdr:cNvSpPr>
          <a:spLocks/>
        </xdr:cNvSpPr>
      </xdr:nvSpPr>
      <xdr:spPr>
        <a:xfrm>
          <a:off x="1628775" y="6391275"/>
          <a:ext cx="180975" cy="16192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23</xdr:col>
      <xdr:colOff>38100</xdr:colOff>
      <xdr:row>28</xdr:row>
      <xdr:rowOff>28575</xdr:rowOff>
    </xdr:from>
    <xdr:ext cx="180975" cy="161925"/>
    <xdr:sp>
      <xdr:nvSpPr>
        <xdr:cNvPr id="12" name="Rectangle 12"/>
        <xdr:cNvSpPr>
          <a:spLocks/>
        </xdr:cNvSpPr>
      </xdr:nvSpPr>
      <xdr:spPr>
        <a:xfrm>
          <a:off x="9525000" y="4810125"/>
          <a:ext cx="180975" cy="16192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23</xdr:col>
      <xdr:colOff>38100</xdr:colOff>
      <xdr:row>30</xdr:row>
      <xdr:rowOff>28575</xdr:rowOff>
    </xdr:from>
    <xdr:ext cx="180975" cy="161925"/>
    <xdr:sp>
      <xdr:nvSpPr>
        <xdr:cNvPr id="13" name="Rectangle 13"/>
        <xdr:cNvSpPr>
          <a:spLocks/>
        </xdr:cNvSpPr>
      </xdr:nvSpPr>
      <xdr:spPr>
        <a:xfrm>
          <a:off x="9525000" y="5095875"/>
          <a:ext cx="180975" cy="16192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23</xdr:col>
      <xdr:colOff>38100</xdr:colOff>
      <xdr:row>31</xdr:row>
      <xdr:rowOff>28575</xdr:rowOff>
    </xdr:from>
    <xdr:ext cx="180975" cy="161925"/>
    <xdr:sp>
      <xdr:nvSpPr>
        <xdr:cNvPr id="14" name="Rectangle 14"/>
        <xdr:cNvSpPr>
          <a:spLocks/>
        </xdr:cNvSpPr>
      </xdr:nvSpPr>
      <xdr:spPr>
        <a:xfrm>
          <a:off x="9525000" y="5267325"/>
          <a:ext cx="180975" cy="16192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23</xdr:col>
      <xdr:colOff>38100</xdr:colOff>
      <xdr:row>32</xdr:row>
      <xdr:rowOff>28575</xdr:rowOff>
    </xdr:from>
    <xdr:ext cx="180975" cy="161925"/>
    <xdr:sp>
      <xdr:nvSpPr>
        <xdr:cNvPr id="15" name="Rectangle 15"/>
        <xdr:cNvSpPr>
          <a:spLocks/>
        </xdr:cNvSpPr>
      </xdr:nvSpPr>
      <xdr:spPr>
        <a:xfrm>
          <a:off x="9525000" y="5438775"/>
          <a:ext cx="180975" cy="16192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23</xdr:col>
      <xdr:colOff>38100</xdr:colOff>
      <xdr:row>33</xdr:row>
      <xdr:rowOff>28575</xdr:rowOff>
    </xdr:from>
    <xdr:ext cx="180975" cy="161925"/>
    <xdr:sp>
      <xdr:nvSpPr>
        <xdr:cNvPr id="16" name="Rectangle 16"/>
        <xdr:cNvSpPr>
          <a:spLocks/>
        </xdr:cNvSpPr>
      </xdr:nvSpPr>
      <xdr:spPr>
        <a:xfrm>
          <a:off x="9525000" y="5610225"/>
          <a:ext cx="180975" cy="16192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23</xdr:col>
      <xdr:colOff>38100</xdr:colOff>
      <xdr:row>34</xdr:row>
      <xdr:rowOff>28575</xdr:rowOff>
    </xdr:from>
    <xdr:ext cx="180975" cy="161925"/>
    <xdr:sp>
      <xdr:nvSpPr>
        <xdr:cNvPr id="17" name="Rectangle 17"/>
        <xdr:cNvSpPr>
          <a:spLocks/>
        </xdr:cNvSpPr>
      </xdr:nvSpPr>
      <xdr:spPr>
        <a:xfrm>
          <a:off x="9525000" y="5781675"/>
          <a:ext cx="180975" cy="16192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23</xdr:col>
      <xdr:colOff>38100</xdr:colOff>
      <xdr:row>36</xdr:row>
      <xdr:rowOff>28575</xdr:rowOff>
    </xdr:from>
    <xdr:ext cx="180975" cy="161925"/>
    <xdr:sp>
      <xdr:nvSpPr>
        <xdr:cNvPr id="18" name="Rectangle 18"/>
        <xdr:cNvSpPr>
          <a:spLocks/>
        </xdr:cNvSpPr>
      </xdr:nvSpPr>
      <xdr:spPr>
        <a:xfrm>
          <a:off x="9525000" y="6067425"/>
          <a:ext cx="180975" cy="16192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23</xdr:col>
      <xdr:colOff>38100</xdr:colOff>
      <xdr:row>37</xdr:row>
      <xdr:rowOff>28575</xdr:rowOff>
    </xdr:from>
    <xdr:ext cx="180975" cy="161925"/>
    <xdr:sp>
      <xdr:nvSpPr>
        <xdr:cNvPr id="19" name="Rectangle 19"/>
        <xdr:cNvSpPr>
          <a:spLocks/>
        </xdr:cNvSpPr>
      </xdr:nvSpPr>
      <xdr:spPr>
        <a:xfrm>
          <a:off x="9525000" y="6238875"/>
          <a:ext cx="180975" cy="16192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23</xdr:col>
      <xdr:colOff>38100</xdr:colOff>
      <xdr:row>38</xdr:row>
      <xdr:rowOff>28575</xdr:rowOff>
    </xdr:from>
    <xdr:ext cx="180975" cy="161925"/>
    <xdr:sp>
      <xdr:nvSpPr>
        <xdr:cNvPr id="20" name="Rectangle 20"/>
        <xdr:cNvSpPr>
          <a:spLocks/>
        </xdr:cNvSpPr>
      </xdr:nvSpPr>
      <xdr:spPr>
        <a:xfrm>
          <a:off x="9525000" y="6410325"/>
          <a:ext cx="180975" cy="16192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28575</xdr:colOff>
      <xdr:row>41</xdr:row>
      <xdr:rowOff>19050</xdr:rowOff>
    </xdr:from>
    <xdr:ext cx="180975" cy="161925"/>
    <xdr:sp>
      <xdr:nvSpPr>
        <xdr:cNvPr id="21" name="Rectangle 21"/>
        <xdr:cNvSpPr>
          <a:spLocks/>
        </xdr:cNvSpPr>
      </xdr:nvSpPr>
      <xdr:spPr>
        <a:xfrm>
          <a:off x="1628775" y="6915150"/>
          <a:ext cx="180975" cy="16192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23</xdr:col>
      <xdr:colOff>38100</xdr:colOff>
      <xdr:row>41</xdr:row>
      <xdr:rowOff>9525</xdr:rowOff>
    </xdr:from>
    <xdr:ext cx="180975" cy="161925"/>
    <xdr:sp>
      <xdr:nvSpPr>
        <xdr:cNvPr id="22" name="Rectangle 22"/>
        <xdr:cNvSpPr>
          <a:spLocks/>
        </xdr:cNvSpPr>
      </xdr:nvSpPr>
      <xdr:spPr>
        <a:xfrm>
          <a:off x="9525000" y="6905625"/>
          <a:ext cx="180975" cy="16192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23</xdr:col>
      <xdr:colOff>38100</xdr:colOff>
      <xdr:row>20</xdr:row>
      <xdr:rowOff>9525</xdr:rowOff>
    </xdr:from>
    <xdr:ext cx="180975" cy="333375"/>
    <xdr:grpSp>
      <xdr:nvGrpSpPr>
        <xdr:cNvPr id="23" name="Group 23"/>
        <xdr:cNvGrpSpPr>
          <a:grpSpLocks/>
        </xdr:cNvGrpSpPr>
      </xdr:nvGrpSpPr>
      <xdr:grpSpPr>
        <a:xfrm>
          <a:off x="9525000" y="3476625"/>
          <a:ext cx="180975" cy="333375"/>
          <a:chOff x="1145" y="369"/>
          <a:chExt cx="19" cy="35"/>
        </a:xfrm>
        <a:solidFill>
          <a:srgbClr val="FFFFFF"/>
        </a:solidFill>
      </xdr:grpSpPr>
      <xdr:sp>
        <xdr:nvSpPr>
          <xdr:cNvPr id="24" name="Rectangle 24"/>
          <xdr:cNvSpPr>
            <a:spLocks/>
          </xdr:cNvSpPr>
        </xdr:nvSpPr>
        <xdr:spPr>
          <a:xfrm>
            <a:off x="1145" y="387"/>
            <a:ext cx="19" cy="17"/>
          </a:xfrm>
          <a:prstGeom prst="round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5" name="Rectangle 25"/>
          <xdr:cNvSpPr>
            <a:spLocks/>
          </xdr:cNvSpPr>
        </xdr:nvSpPr>
        <xdr:spPr>
          <a:xfrm>
            <a:off x="1145" y="369"/>
            <a:ext cx="19" cy="17"/>
          </a:xfrm>
          <a:prstGeom prst="round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oneCellAnchor>
  <xdr:oneCellAnchor>
    <xdr:from>
      <xdr:col>2</xdr:col>
      <xdr:colOff>28575</xdr:colOff>
      <xdr:row>34</xdr:row>
      <xdr:rowOff>9525</xdr:rowOff>
    </xdr:from>
    <xdr:ext cx="180975" cy="161925"/>
    <xdr:sp>
      <xdr:nvSpPr>
        <xdr:cNvPr id="26" name="Rectangle 26"/>
        <xdr:cNvSpPr>
          <a:spLocks/>
        </xdr:cNvSpPr>
      </xdr:nvSpPr>
      <xdr:spPr>
        <a:xfrm>
          <a:off x="1628775" y="5762625"/>
          <a:ext cx="180975" cy="16192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23</xdr:col>
      <xdr:colOff>28575</xdr:colOff>
      <xdr:row>27</xdr:row>
      <xdr:rowOff>9525</xdr:rowOff>
    </xdr:from>
    <xdr:ext cx="180975" cy="161925"/>
    <xdr:sp>
      <xdr:nvSpPr>
        <xdr:cNvPr id="27" name="Rectangle 27"/>
        <xdr:cNvSpPr>
          <a:spLocks/>
        </xdr:cNvSpPr>
      </xdr:nvSpPr>
      <xdr:spPr>
        <a:xfrm>
          <a:off x="9515475" y="4619625"/>
          <a:ext cx="180975" cy="16192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571500</xdr:colOff>
      <xdr:row>70</xdr:row>
      <xdr:rowOff>38100</xdr:rowOff>
    </xdr:from>
    <xdr:to>
      <xdr:col>18</xdr:col>
      <xdr:colOff>57150</xdr:colOff>
      <xdr:row>90</xdr:row>
      <xdr:rowOff>152400</xdr:rowOff>
    </xdr:to>
    <xdr:graphicFrame>
      <xdr:nvGraphicFramePr>
        <xdr:cNvPr id="1" name="Chart 1"/>
        <xdr:cNvGraphicFramePr/>
      </xdr:nvGraphicFramePr>
      <xdr:xfrm>
        <a:off x="1600200" y="12039600"/>
        <a:ext cx="9934575" cy="3543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6"/>
  <sheetViews>
    <sheetView tabSelected="1" workbookViewId="0" topLeftCell="A1">
      <pane xSplit="1" ySplit="6" topLeftCell="B7" activePane="bottomRight" state="frozen"/>
      <selection pane="topLeft" activeCell="B1" sqref="B1"/>
      <selection pane="topRight" activeCell="B1" sqref="B1"/>
      <selection pane="bottomLeft" activeCell="B1" sqref="B1"/>
      <selection pane="bottomRight" activeCell="B1" sqref="B1"/>
    </sheetView>
  </sheetViews>
  <sheetFormatPr defaultColWidth="9.00390625" defaultRowHeight="13.5"/>
  <cols>
    <col min="1" max="1" width="6.875" style="0" customWidth="1"/>
    <col min="2" max="2" width="6.625" style="0" customWidth="1"/>
    <col min="3" max="3" width="9.125" style="1" bestFit="1" customWidth="1"/>
    <col min="4" max="4" width="7.625" style="3" customWidth="1"/>
    <col min="5" max="5" width="7.625" style="74" customWidth="1"/>
    <col min="6" max="6" width="7.625" style="3" customWidth="1"/>
    <col min="7" max="7" width="7.625" style="74" customWidth="1"/>
    <col min="8" max="8" width="9.625" style="3" customWidth="1"/>
    <col min="9" max="9" width="7.625" style="74" customWidth="1"/>
    <col min="10" max="10" width="9.625" style="3" customWidth="1"/>
    <col min="11" max="11" width="7.625" style="74" customWidth="1"/>
    <col min="12" max="12" width="9.625" style="3" customWidth="1"/>
    <col min="13" max="13" width="7.625" style="74" customWidth="1"/>
    <col min="14" max="14" width="9.625" style="3" customWidth="1"/>
    <col min="15" max="15" width="7.625" style="74" customWidth="1"/>
    <col min="18" max="18" width="10.50390625" style="0" bestFit="1" customWidth="1"/>
    <col min="27" max="27" width="8.75390625" style="0" customWidth="1"/>
  </cols>
  <sheetData>
    <row r="1" spans="1:14" ht="13.5" customHeight="1">
      <c r="A1" s="343">
        <v>16</v>
      </c>
      <c r="C1" s="15" t="s">
        <v>31</v>
      </c>
      <c r="D1" s="14"/>
      <c r="E1" s="73"/>
      <c r="F1" s="2"/>
      <c r="G1" s="73"/>
      <c r="H1" s="2"/>
      <c r="I1" s="73"/>
      <c r="J1" s="2"/>
      <c r="K1" s="73"/>
      <c r="L1" s="2"/>
      <c r="N1" s="2"/>
    </row>
    <row r="2" ht="13.5">
      <c r="A2" s="343"/>
    </row>
    <row r="3" spans="1:15" ht="13.5">
      <c r="A3" s="343"/>
      <c r="C3" s="4" t="s">
        <v>0</v>
      </c>
      <c r="D3" s="5" t="s">
        <v>1</v>
      </c>
      <c r="E3" s="75"/>
      <c r="F3" s="5" t="s">
        <v>2</v>
      </c>
      <c r="G3" s="75"/>
      <c r="H3" s="5" t="s">
        <v>80</v>
      </c>
      <c r="I3" s="82"/>
      <c r="J3" s="65" t="s">
        <v>3</v>
      </c>
      <c r="K3" s="75"/>
      <c r="L3" s="5" t="s">
        <v>4</v>
      </c>
      <c r="M3" s="75"/>
      <c r="N3" s="5" t="s">
        <v>5</v>
      </c>
      <c r="O3" s="75"/>
    </row>
    <row r="4" spans="1:15" ht="13.5">
      <c r="A4" s="343"/>
      <c r="C4" s="6"/>
      <c r="D4" s="7" t="s">
        <v>130</v>
      </c>
      <c r="E4" s="76"/>
      <c r="F4" s="7" t="s">
        <v>6</v>
      </c>
      <c r="G4" s="76"/>
      <c r="H4" s="7" t="s">
        <v>6</v>
      </c>
      <c r="I4" s="83"/>
      <c r="J4" s="66" t="s">
        <v>6</v>
      </c>
      <c r="K4" s="76"/>
      <c r="L4" s="7" t="s">
        <v>7</v>
      </c>
      <c r="M4" s="76"/>
      <c r="N4" s="7" t="s">
        <v>7</v>
      </c>
      <c r="O4" s="76"/>
    </row>
    <row r="5" spans="1:15" ht="13.5">
      <c r="A5" s="343"/>
      <c r="C5" s="6" t="s">
        <v>8</v>
      </c>
      <c r="D5" s="8"/>
      <c r="E5" s="77" t="s">
        <v>9</v>
      </c>
      <c r="F5" s="8"/>
      <c r="G5" s="77" t="s">
        <v>9</v>
      </c>
      <c r="H5" s="40"/>
      <c r="I5" s="84" t="s">
        <v>9</v>
      </c>
      <c r="J5" s="8"/>
      <c r="K5" s="77" t="s">
        <v>9</v>
      </c>
      <c r="L5" s="8"/>
      <c r="M5" s="77" t="s">
        <v>9</v>
      </c>
      <c r="N5" s="8"/>
      <c r="O5" s="77" t="s">
        <v>9</v>
      </c>
    </row>
    <row r="6" spans="1:15" ht="13.5">
      <c r="A6" s="343"/>
      <c r="C6" s="9"/>
      <c r="D6" s="41" t="s">
        <v>155</v>
      </c>
      <c r="E6" s="78" t="s">
        <v>93</v>
      </c>
      <c r="F6" s="41" t="s">
        <v>94</v>
      </c>
      <c r="G6" s="81" t="s">
        <v>93</v>
      </c>
      <c r="H6" s="41" t="s">
        <v>95</v>
      </c>
      <c r="I6" s="81" t="s">
        <v>93</v>
      </c>
      <c r="J6" s="41" t="s">
        <v>95</v>
      </c>
      <c r="K6" s="81" t="s">
        <v>93</v>
      </c>
      <c r="L6" s="41" t="s">
        <v>95</v>
      </c>
      <c r="M6" s="81" t="s">
        <v>93</v>
      </c>
      <c r="N6" s="41" t="s">
        <v>95</v>
      </c>
      <c r="O6" s="81" t="s">
        <v>93</v>
      </c>
    </row>
    <row r="7" spans="1:15" ht="13.5">
      <c r="A7" s="343"/>
      <c r="C7" s="40" t="s">
        <v>200</v>
      </c>
      <c r="D7" s="11">
        <v>18003</v>
      </c>
      <c r="E7" s="79">
        <v>0.1</v>
      </c>
      <c r="F7" s="11">
        <v>448946</v>
      </c>
      <c r="G7" s="79">
        <v>1.5</v>
      </c>
      <c r="H7" s="11">
        <v>7946307</v>
      </c>
      <c r="I7" s="79">
        <v>11.4</v>
      </c>
      <c r="J7" s="11">
        <v>3023812</v>
      </c>
      <c r="K7" s="79">
        <v>11.5</v>
      </c>
      <c r="L7" s="11">
        <v>2304520</v>
      </c>
      <c r="M7" s="79">
        <v>15.7</v>
      </c>
      <c r="N7" s="11">
        <v>292535</v>
      </c>
      <c r="O7" s="79">
        <v>32.3</v>
      </c>
    </row>
    <row r="8" spans="1:15" ht="13.5">
      <c r="A8" s="343"/>
      <c r="C8" s="13">
        <v>55</v>
      </c>
      <c r="D8" s="12">
        <v>18189</v>
      </c>
      <c r="E8" s="80">
        <v>1</v>
      </c>
      <c r="F8" s="12">
        <v>458132</v>
      </c>
      <c r="G8" s="80">
        <v>2</v>
      </c>
      <c r="H8" s="12">
        <v>9390048</v>
      </c>
      <c r="I8" s="80">
        <v>18.2</v>
      </c>
      <c r="J8" s="12">
        <v>3185710</v>
      </c>
      <c r="K8" s="80">
        <v>5.4</v>
      </c>
      <c r="L8" s="12">
        <v>2431549</v>
      </c>
      <c r="M8" s="80">
        <v>5.5</v>
      </c>
      <c r="N8" s="12">
        <v>377031</v>
      </c>
      <c r="O8" s="80">
        <v>28.9</v>
      </c>
    </row>
    <row r="9" spans="1:15" ht="13.5">
      <c r="A9" s="343"/>
      <c r="C9" s="13">
        <v>56</v>
      </c>
      <c r="D9" s="12">
        <v>18459</v>
      </c>
      <c r="E9" s="80">
        <v>1.5</v>
      </c>
      <c r="F9" s="12">
        <v>474307</v>
      </c>
      <c r="G9" s="80">
        <v>3.5</v>
      </c>
      <c r="H9" s="12">
        <v>10183848</v>
      </c>
      <c r="I9" s="80">
        <v>8.5</v>
      </c>
      <c r="J9" s="12">
        <v>3597280</v>
      </c>
      <c r="K9" s="80">
        <v>12.9</v>
      </c>
      <c r="L9" s="12">
        <v>2710468</v>
      </c>
      <c r="M9" s="80">
        <v>11.5</v>
      </c>
      <c r="N9" s="12">
        <v>418289</v>
      </c>
      <c r="O9" s="80">
        <v>10.9</v>
      </c>
    </row>
    <row r="10" spans="1:15" ht="13.5">
      <c r="A10" s="343"/>
      <c r="C10" s="13">
        <v>57</v>
      </c>
      <c r="D10" s="12">
        <v>18414</v>
      </c>
      <c r="E10" s="80">
        <v>-0.2</v>
      </c>
      <c r="F10" s="12">
        <v>476889</v>
      </c>
      <c r="G10" s="80">
        <v>0.5</v>
      </c>
      <c r="H10" s="12">
        <v>10502033</v>
      </c>
      <c r="I10" s="80">
        <v>3.1</v>
      </c>
      <c r="J10" s="12">
        <v>3753271</v>
      </c>
      <c r="K10" s="80">
        <v>4.3</v>
      </c>
      <c r="L10" s="12">
        <v>2858235</v>
      </c>
      <c r="M10" s="80">
        <v>5.5</v>
      </c>
      <c r="N10" s="12">
        <v>450976</v>
      </c>
      <c r="O10" s="80">
        <v>7.8</v>
      </c>
    </row>
    <row r="11" spans="1:15" ht="13.5">
      <c r="A11" s="343"/>
      <c r="C11" s="13">
        <v>58</v>
      </c>
      <c r="D11" s="12">
        <v>19216</v>
      </c>
      <c r="E11" s="80">
        <v>4.4</v>
      </c>
      <c r="F11" s="12">
        <v>482500</v>
      </c>
      <c r="G11" s="80">
        <v>1.2</v>
      </c>
      <c r="H11" s="12">
        <v>10820409</v>
      </c>
      <c r="I11" s="80">
        <v>3</v>
      </c>
      <c r="J11" s="12">
        <v>4034023</v>
      </c>
      <c r="K11" s="80">
        <v>7.5</v>
      </c>
      <c r="L11" s="12">
        <v>3047668</v>
      </c>
      <c r="M11" s="80">
        <v>6.6</v>
      </c>
      <c r="N11" s="12">
        <v>489033</v>
      </c>
      <c r="O11" s="80">
        <v>8.4</v>
      </c>
    </row>
    <row r="12" spans="1:15" ht="13.5">
      <c r="A12" s="343"/>
      <c r="C12" s="13">
        <v>59</v>
      </c>
      <c r="D12" s="12">
        <v>18381</v>
      </c>
      <c r="E12" s="80">
        <v>-4.3</v>
      </c>
      <c r="F12" s="12">
        <v>485927</v>
      </c>
      <c r="G12" s="80">
        <v>0.7</v>
      </c>
      <c r="H12" s="12">
        <v>11552221</v>
      </c>
      <c r="I12" s="80">
        <v>6.8</v>
      </c>
      <c r="J12" s="12">
        <v>4256951</v>
      </c>
      <c r="K12" s="80">
        <v>5.5</v>
      </c>
      <c r="L12" s="12">
        <v>3345722</v>
      </c>
      <c r="M12" s="80">
        <v>9.8</v>
      </c>
      <c r="N12" s="12">
        <v>444735</v>
      </c>
      <c r="O12" s="80">
        <v>-9.1</v>
      </c>
    </row>
    <row r="13" spans="1:15" ht="13.5">
      <c r="A13" s="343"/>
      <c r="C13" s="13">
        <v>60</v>
      </c>
      <c r="D13" s="12">
        <v>19166</v>
      </c>
      <c r="E13" s="80">
        <v>4.3</v>
      </c>
      <c r="F13" s="12">
        <v>496339</v>
      </c>
      <c r="G13" s="80">
        <v>2.1</v>
      </c>
      <c r="H13" s="12">
        <v>12504541</v>
      </c>
      <c r="I13" s="80">
        <v>8.2</v>
      </c>
      <c r="J13" s="12">
        <v>4536780</v>
      </c>
      <c r="K13" s="80">
        <v>6.6</v>
      </c>
      <c r="L13" s="12">
        <v>3500328</v>
      </c>
      <c r="M13" s="80">
        <v>4.6</v>
      </c>
      <c r="N13" s="12">
        <v>592100</v>
      </c>
      <c r="O13" s="80">
        <v>33.1</v>
      </c>
    </row>
    <row r="14" spans="1:15" ht="13.5">
      <c r="A14" s="343"/>
      <c r="C14" s="13">
        <v>61</v>
      </c>
      <c r="D14" s="12">
        <v>19120</v>
      </c>
      <c r="E14" s="80">
        <v>-0.2</v>
      </c>
      <c r="F14" s="12">
        <v>501919</v>
      </c>
      <c r="G14" s="80">
        <v>1.1</v>
      </c>
      <c r="H14" s="12">
        <v>12722321</v>
      </c>
      <c r="I14" s="80">
        <v>1.7</v>
      </c>
      <c r="J14" s="12">
        <v>4840172</v>
      </c>
      <c r="K14" s="80">
        <v>6.7</v>
      </c>
      <c r="L14" s="12">
        <v>3558020</v>
      </c>
      <c r="M14" s="80">
        <v>1.6</v>
      </c>
      <c r="N14" s="12">
        <v>549690</v>
      </c>
      <c r="O14" s="80">
        <v>-7.2</v>
      </c>
    </row>
    <row r="15" spans="1:15" ht="13.5">
      <c r="A15" s="343"/>
      <c r="C15" s="13">
        <v>62</v>
      </c>
      <c r="D15" s="12">
        <v>18434</v>
      </c>
      <c r="E15" s="80">
        <v>-3.6</v>
      </c>
      <c r="F15" s="12">
        <v>499413</v>
      </c>
      <c r="G15" s="80">
        <v>-0.5</v>
      </c>
      <c r="H15" s="12">
        <v>12864065</v>
      </c>
      <c r="I15" s="80">
        <v>1.1</v>
      </c>
      <c r="J15" s="12">
        <v>5041653</v>
      </c>
      <c r="K15" s="80">
        <v>4.2</v>
      </c>
      <c r="L15" s="12">
        <v>3809230</v>
      </c>
      <c r="M15" s="80">
        <v>7.1</v>
      </c>
      <c r="N15" s="12">
        <v>521570</v>
      </c>
      <c r="O15" s="80">
        <v>-5.1</v>
      </c>
    </row>
    <row r="16" spans="1:15" ht="13.5">
      <c r="A16" s="343"/>
      <c r="C16" s="13">
        <v>63</v>
      </c>
      <c r="D16" s="12">
        <v>19372</v>
      </c>
      <c r="E16" s="80">
        <v>5.1</v>
      </c>
      <c r="F16" s="12">
        <v>511203</v>
      </c>
      <c r="G16" s="80">
        <v>2.4</v>
      </c>
      <c r="H16" s="12">
        <v>13930102</v>
      </c>
      <c r="I16" s="80">
        <v>8.3</v>
      </c>
      <c r="J16" s="12">
        <v>5543396</v>
      </c>
      <c r="K16" s="80">
        <v>10</v>
      </c>
      <c r="L16" s="12">
        <v>4230795</v>
      </c>
      <c r="M16" s="80">
        <v>11.1</v>
      </c>
      <c r="N16" s="12">
        <v>629843</v>
      </c>
      <c r="O16" s="80">
        <v>20.8</v>
      </c>
    </row>
    <row r="17" spans="1:15" ht="13.5">
      <c r="A17" s="343"/>
      <c r="C17" s="13" t="s">
        <v>121</v>
      </c>
      <c r="D17" s="12">
        <v>18635</v>
      </c>
      <c r="E17" s="80">
        <v>-3.8</v>
      </c>
      <c r="F17" s="12">
        <v>514060</v>
      </c>
      <c r="G17" s="80">
        <v>0.6</v>
      </c>
      <c r="H17" s="12">
        <v>15202701</v>
      </c>
      <c r="I17" s="80">
        <v>9.1</v>
      </c>
      <c r="J17" s="12">
        <v>5907499</v>
      </c>
      <c r="K17" s="80">
        <v>6.6</v>
      </c>
      <c r="L17" s="12">
        <v>4577119</v>
      </c>
      <c r="M17" s="80">
        <v>8.2</v>
      </c>
      <c r="N17" s="12">
        <v>809498</v>
      </c>
      <c r="O17" s="80">
        <v>28.5</v>
      </c>
    </row>
    <row r="18" spans="1:15" ht="13.5">
      <c r="A18" s="343"/>
      <c r="C18" s="13">
        <v>2</v>
      </c>
      <c r="D18" s="12">
        <v>19366</v>
      </c>
      <c r="E18" s="80">
        <v>3.9</v>
      </c>
      <c r="F18" s="12">
        <v>523810</v>
      </c>
      <c r="G18" s="80">
        <v>1.9</v>
      </c>
      <c r="H18" s="12">
        <v>16265222</v>
      </c>
      <c r="I18" s="80">
        <v>7</v>
      </c>
      <c r="J18" s="12">
        <v>6309484</v>
      </c>
      <c r="K18" s="80">
        <v>6.8</v>
      </c>
      <c r="L18" s="12">
        <v>4777162</v>
      </c>
      <c r="M18" s="80">
        <v>4.4</v>
      </c>
      <c r="N18" s="12">
        <v>895333</v>
      </c>
      <c r="O18" s="80">
        <v>10.6</v>
      </c>
    </row>
    <row r="19" spans="1:18" ht="13.5">
      <c r="A19" s="343"/>
      <c r="C19" s="13">
        <v>3</v>
      </c>
      <c r="D19" s="12">
        <v>18709</v>
      </c>
      <c r="E19" s="80">
        <v>-3.4</v>
      </c>
      <c r="F19" s="12">
        <v>528845</v>
      </c>
      <c r="G19" s="80">
        <v>1</v>
      </c>
      <c r="H19" s="12">
        <v>17218708</v>
      </c>
      <c r="I19" s="80">
        <v>5.9</v>
      </c>
      <c r="J19" s="12">
        <v>6755280</v>
      </c>
      <c r="K19" s="80">
        <v>7.1</v>
      </c>
      <c r="L19" s="12">
        <v>5191021</v>
      </c>
      <c r="M19" s="80">
        <v>8.7</v>
      </c>
      <c r="N19" s="12">
        <v>932000</v>
      </c>
      <c r="O19" s="80">
        <v>4.1</v>
      </c>
      <c r="P19" s="117"/>
      <c r="Q19" s="36"/>
      <c r="R19" s="36"/>
    </row>
    <row r="20" spans="1:18" ht="13.5">
      <c r="A20" s="343"/>
      <c r="C20" s="13">
        <v>4</v>
      </c>
      <c r="D20" s="12">
        <v>18096</v>
      </c>
      <c r="E20" s="80">
        <v>-3.3</v>
      </c>
      <c r="F20" s="12">
        <v>524826</v>
      </c>
      <c r="G20" s="80">
        <v>-0.8</v>
      </c>
      <c r="H20" s="12">
        <v>16810547</v>
      </c>
      <c r="I20" s="80">
        <v>-2.4</v>
      </c>
      <c r="J20" s="12">
        <v>6673936</v>
      </c>
      <c r="K20" s="80">
        <v>-1.2</v>
      </c>
      <c r="L20" s="12">
        <v>5017225</v>
      </c>
      <c r="M20" s="80">
        <v>-3.3</v>
      </c>
      <c r="N20" s="12">
        <v>855447</v>
      </c>
      <c r="O20" s="80">
        <v>-8.2</v>
      </c>
      <c r="P20" s="117"/>
      <c r="Q20" s="36"/>
      <c r="R20" s="36"/>
    </row>
    <row r="21" spans="1:18" ht="13.5">
      <c r="A21" s="343"/>
      <c r="C21" s="13">
        <v>5</v>
      </c>
      <c r="D21" s="12">
        <v>18382</v>
      </c>
      <c r="E21" s="80">
        <v>1.6</v>
      </c>
      <c r="F21" s="12">
        <v>514853</v>
      </c>
      <c r="G21" s="80">
        <v>-1.9</v>
      </c>
      <c r="H21" s="12">
        <v>15911106</v>
      </c>
      <c r="I21" s="80">
        <v>-5.4</v>
      </c>
      <c r="J21" s="12">
        <v>6465710</v>
      </c>
      <c r="K21" s="80">
        <v>-3.1</v>
      </c>
      <c r="L21" s="12">
        <v>4809671</v>
      </c>
      <c r="M21" s="80">
        <v>-4.1</v>
      </c>
      <c r="N21" s="12">
        <v>614005</v>
      </c>
      <c r="O21" s="80">
        <v>-28.2</v>
      </c>
      <c r="P21" s="117"/>
      <c r="Q21" s="36"/>
      <c r="R21" s="36"/>
    </row>
    <row r="22" spans="1:18" ht="13.5">
      <c r="A22" s="343"/>
      <c r="C22" s="13">
        <v>6</v>
      </c>
      <c r="D22" s="12">
        <v>17200</v>
      </c>
      <c r="E22" s="80">
        <v>-6.4</v>
      </c>
      <c r="F22" s="12">
        <v>502232</v>
      </c>
      <c r="G22" s="80">
        <v>-2.5</v>
      </c>
      <c r="H22" s="12">
        <v>15570122</v>
      </c>
      <c r="I22" s="80">
        <v>-2.1</v>
      </c>
      <c r="J22" s="12">
        <v>6413435</v>
      </c>
      <c r="K22" s="80">
        <v>-0.8</v>
      </c>
      <c r="L22" s="12">
        <v>4852245</v>
      </c>
      <c r="M22" s="80">
        <v>0.9</v>
      </c>
      <c r="N22" s="12">
        <v>512372</v>
      </c>
      <c r="O22" s="80">
        <v>-16.6</v>
      </c>
      <c r="P22" s="139"/>
      <c r="Q22" s="36"/>
      <c r="R22" s="36"/>
    </row>
    <row r="23" spans="1:18" ht="13.5">
      <c r="A23" s="343"/>
      <c r="C23" s="13">
        <v>7</v>
      </c>
      <c r="D23" s="12">
        <v>17479</v>
      </c>
      <c r="E23" s="80">
        <v>1.6</v>
      </c>
      <c r="F23" s="12">
        <v>495584</v>
      </c>
      <c r="G23" s="80">
        <v>-1.3</v>
      </c>
      <c r="H23" s="12">
        <v>16162954</v>
      </c>
      <c r="I23" s="80">
        <v>3.8</v>
      </c>
      <c r="J23" s="12">
        <v>6669552</v>
      </c>
      <c r="K23" s="80">
        <v>4</v>
      </c>
      <c r="L23" s="12">
        <v>5169326</v>
      </c>
      <c r="M23" s="80">
        <v>6.5</v>
      </c>
      <c r="N23" s="12">
        <v>540978</v>
      </c>
      <c r="O23" s="80">
        <v>5.6</v>
      </c>
      <c r="P23" s="139"/>
      <c r="Q23" s="36"/>
      <c r="R23" s="36"/>
    </row>
    <row r="24" spans="1:18" ht="13.5">
      <c r="A24" s="343"/>
      <c r="C24" s="13">
        <v>8</v>
      </c>
      <c r="D24" s="12">
        <v>16615</v>
      </c>
      <c r="E24" s="80">
        <v>-4.9</v>
      </c>
      <c r="F24" s="12">
        <v>487605</v>
      </c>
      <c r="G24" s="80">
        <v>-1.6</v>
      </c>
      <c r="H24" s="12">
        <v>16380538</v>
      </c>
      <c r="I24" s="80">
        <v>1.3</v>
      </c>
      <c r="J24" s="12">
        <v>6755661</v>
      </c>
      <c r="K24" s="80">
        <v>1.3</v>
      </c>
      <c r="L24" s="12">
        <v>5211665</v>
      </c>
      <c r="M24" s="80">
        <v>0.8</v>
      </c>
      <c r="N24" s="12">
        <v>610950</v>
      </c>
      <c r="O24" s="80">
        <v>12.9</v>
      </c>
      <c r="P24" s="139"/>
      <c r="Q24" s="36"/>
      <c r="R24" s="36"/>
    </row>
    <row r="25" spans="1:18" ht="13.5">
      <c r="A25" s="343"/>
      <c r="C25" s="13">
        <v>9</v>
      </c>
      <c r="D25" s="12">
        <v>16354</v>
      </c>
      <c r="E25" s="80">
        <v>-1.6</v>
      </c>
      <c r="F25" s="12">
        <v>486103</v>
      </c>
      <c r="G25" s="80">
        <v>-0.3</v>
      </c>
      <c r="H25" s="12">
        <v>17008725</v>
      </c>
      <c r="I25" s="80">
        <v>3.8</v>
      </c>
      <c r="J25" s="12">
        <v>6960748</v>
      </c>
      <c r="K25" s="80">
        <v>3</v>
      </c>
      <c r="L25" s="12">
        <v>5367913</v>
      </c>
      <c r="M25" s="80">
        <v>3</v>
      </c>
      <c r="N25" s="12">
        <v>715543</v>
      </c>
      <c r="O25" s="80">
        <v>17.1</v>
      </c>
      <c r="P25" s="139"/>
      <c r="Q25" s="36"/>
      <c r="R25" s="36"/>
    </row>
    <row r="26" spans="1:18" ht="13.5">
      <c r="A26" s="343"/>
      <c r="C26" s="13">
        <v>10</v>
      </c>
      <c r="D26" s="12">
        <v>17098</v>
      </c>
      <c r="E26" s="80">
        <v>4.549345725816312</v>
      </c>
      <c r="F26" s="12">
        <v>486036</v>
      </c>
      <c r="G26" s="80">
        <v>-0.013783087123508952</v>
      </c>
      <c r="H26" s="12">
        <v>16341886</v>
      </c>
      <c r="I26" s="80">
        <v>-3.920570177952787</v>
      </c>
      <c r="J26" s="12">
        <v>6747735</v>
      </c>
      <c r="K26" s="80">
        <v>-3.0602027253392894</v>
      </c>
      <c r="L26" s="12">
        <v>5083979</v>
      </c>
      <c r="M26" s="80">
        <v>-5.289467247326851</v>
      </c>
      <c r="N26" s="12">
        <v>751199</v>
      </c>
      <c r="O26" s="80">
        <v>4.983068802294199</v>
      </c>
      <c r="P26" s="139"/>
      <c r="Q26" s="36"/>
      <c r="R26" s="36"/>
    </row>
    <row r="27" spans="1:18" ht="13.5">
      <c r="A27" s="343"/>
      <c r="C27" s="13">
        <v>11</v>
      </c>
      <c r="D27" s="12">
        <v>15781</v>
      </c>
      <c r="E27" s="80">
        <v>-7.702655281319448</v>
      </c>
      <c r="F27" s="12">
        <v>467232</v>
      </c>
      <c r="G27" s="80">
        <v>-3.8688492210453562</v>
      </c>
      <c r="H27" s="12">
        <v>15912187</v>
      </c>
      <c r="I27" s="80">
        <v>-2.6294333469221387</v>
      </c>
      <c r="J27" s="12">
        <v>6662515</v>
      </c>
      <c r="K27" s="80">
        <v>-1.2629423058255873</v>
      </c>
      <c r="L27" s="12">
        <v>5042653</v>
      </c>
      <c r="M27" s="80">
        <v>-0.8128672443375562</v>
      </c>
      <c r="N27" s="12">
        <v>586166</v>
      </c>
      <c r="O27" s="80">
        <v>-21.96927844685629</v>
      </c>
      <c r="P27" s="139"/>
      <c r="Q27" s="36"/>
      <c r="R27" s="36"/>
    </row>
    <row r="28" spans="1:18" ht="13.5">
      <c r="A28" s="343"/>
      <c r="C28" s="13">
        <v>12</v>
      </c>
      <c r="D28" s="12">
        <v>15736</v>
      </c>
      <c r="E28" s="80">
        <v>-0.28515303212723886</v>
      </c>
      <c r="F28" s="12">
        <v>461184</v>
      </c>
      <c r="G28" s="80">
        <v>-1.2944318882268324</v>
      </c>
      <c r="H28" s="12">
        <v>16610775.52</v>
      </c>
      <c r="I28" s="80">
        <v>4.390273442613513</v>
      </c>
      <c r="J28" s="12">
        <v>6793235.42</v>
      </c>
      <c r="K28" s="80">
        <v>1.9620281530323025</v>
      </c>
      <c r="L28" s="12">
        <v>5290584.64</v>
      </c>
      <c r="M28" s="80">
        <v>4.916690480189678</v>
      </c>
      <c r="N28" s="12">
        <v>579273.02</v>
      </c>
      <c r="O28" s="80">
        <v>-1.1759433334584402</v>
      </c>
      <c r="P28" s="139"/>
      <c r="Q28" s="36"/>
      <c r="R28" s="36"/>
    </row>
    <row r="29" spans="1:18" ht="13.5">
      <c r="A29" s="343"/>
      <c r="C29" s="13">
        <v>13</v>
      </c>
      <c r="D29" s="12">
        <v>14630</v>
      </c>
      <c r="E29" s="80">
        <v>-7.028469750889677</v>
      </c>
      <c r="F29" s="12">
        <v>455455</v>
      </c>
      <c r="G29" s="80">
        <v>-1.2422373716347468</v>
      </c>
      <c r="H29" s="12">
        <v>16186259</v>
      </c>
      <c r="I29" s="80">
        <v>-2.555669477857103</v>
      </c>
      <c r="J29" s="12">
        <v>6438065.61</v>
      </c>
      <c r="K29" s="80">
        <v>-5.228286494449208</v>
      </c>
      <c r="L29" s="12">
        <v>4967372.32</v>
      </c>
      <c r="M29" s="80">
        <v>-6.10919854785651</v>
      </c>
      <c r="N29" s="12">
        <v>619523.62</v>
      </c>
      <c r="O29" s="80">
        <v>6.948467926229318</v>
      </c>
      <c r="P29" s="139"/>
      <c r="Q29" s="36"/>
      <c r="R29" s="36"/>
    </row>
    <row r="30" spans="1:18" ht="13.5">
      <c r="A30" s="343"/>
      <c r="C30" s="13">
        <v>14</v>
      </c>
      <c r="D30" s="12">
        <v>13730</v>
      </c>
      <c r="E30" s="80">
        <v>-6</v>
      </c>
      <c r="F30" s="12">
        <v>437004</v>
      </c>
      <c r="G30" s="80">
        <v>-3.8</v>
      </c>
      <c r="H30" s="12">
        <v>16185059.91</v>
      </c>
      <c r="I30" s="80">
        <v>0.2</v>
      </c>
      <c r="J30" s="12">
        <v>6712574.06</v>
      </c>
      <c r="K30" s="80">
        <v>4.7</v>
      </c>
      <c r="L30" s="12">
        <v>5296559.32</v>
      </c>
      <c r="M30" s="80">
        <v>7.2</v>
      </c>
      <c r="N30" s="12">
        <v>566820.64</v>
      </c>
      <c r="O30" s="80">
        <v>-8.1</v>
      </c>
      <c r="P30" s="139"/>
      <c r="Q30" s="36"/>
      <c r="R30" s="36"/>
    </row>
    <row r="31" spans="1:18" ht="13.5">
      <c r="A31" s="343"/>
      <c r="C31" s="13">
        <v>15</v>
      </c>
      <c r="D31" s="12">
        <v>13922</v>
      </c>
      <c r="E31" s="80">
        <v>1.3983976693372258</v>
      </c>
      <c r="F31" s="12">
        <v>433906</v>
      </c>
      <c r="G31" s="80">
        <v>-0.7089179961739522</v>
      </c>
      <c r="H31" s="12">
        <v>15963845.83</v>
      </c>
      <c r="I31" s="80">
        <v>-1.3667794943614808</v>
      </c>
      <c r="J31" s="12">
        <v>6400369.65</v>
      </c>
      <c r="K31" s="80">
        <v>-4.651038591297107</v>
      </c>
      <c r="L31" s="12">
        <v>5099010.55</v>
      </c>
      <c r="M31" s="80">
        <v>-3.729756584695454</v>
      </c>
      <c r="N31" s="12">
        <v>491772.44</v>
      </c>
      <c r="O31" s="80">
        <v>-13.240202403356383</v>
      </c>
      <c r="P31" s="139"/>
      <c r="Q31" s="36"/>
      <c r="R31" s="36"/>
    </row>
    <row r="32" spans="1:18" ht="13.5">
      <c r="A32" s="343"/>
      <c r="C32" s="13">
        <v>16</v>
      </c>
      <c r="D32" s="12">
        <v>12947</v>
      </c>
      <c r="E32" s="80">
        <v>-7.003304122970833</v>
      </c>
      <c r="F32" s="12">
        <v>433061</v>
      </c>
      <c r="G32" s="80">
        <v>-0.19474264011098974</v>
      </c>
      <c r="H32" s="12">
        <v>16699764.28</v>
      </c>
      <c r="I32" s="80">
        <v>4.609907022636284</v>
      </c>
      <c r="J32" s="12">
        <v>6593738.56</v>
      </c>
      <c r="K32" s="80">
        <v>3.021214719996679</v>
      </c>
      <c r="L32" s="12">
        <v>5313268.31</v>
      </c>
      <c r="M32" s="80">
        <v>4.2019477680821815</v>
      </c>
      <c r="N32" s="12">
        <v>532294.81</v>
      </c>
      <c r="O32" s="80">
        <v>8.240065262705665</v>
      </c>
      <c r="P32" s="139"/>
      <c r="Q32" s="36"/>
      <c r="R32" s="36"/>
    </row>
    <row r="33" spans="1:18" ht="13.5">
      <c r="A33" s="343"/>
      <c r="C33" s="13">
        <v>17</v>
      </c>
      <c r="D33" s="12">
        <v>13228</v>
      </c>
      <c r="E33" s="80">
        <v>2.1703869622306415</v>
      </c>
      <c r="F33" s="12">
        <v>441562</v>
      </c>
      <c r="G33" s="80">
        <v>1.9630029025933915</v>
      </c>
      <c r="H33" s="12">
        <v>17322744</v>
      </c>
      <c r="I33" s="80">
        <v>3.730470140504294</v>
      </c>
      <c r="J33" s="12">
        <v>6738475</v>
      </c>
      <c r="K33" s="80">
        <v>2.1950588225930545</v>
      </c>
      <c r="L33" s="12">
        <v>5461760</v>
      </c>
      <c r="M33" s="80">
        <v>2.794733511208669</v>
      </c>
      <c r="N33" s="12">
        <v>658236.18</v>
      </c>
      <c r="O33" s="80">
        <v>23.660078519270165</v>
      </c>
      <c r="P33" s="139"/>
      <c r="Q33" s="36"/>
      <c r="R33" s="36"/>
    </row>
    <row r="34" spans="1:18" ht="13.5">
      <c r="A34" s="343"/>
      <c r="C34" s="13">
        <v>18</v>
      </c>
      <c r="D34" s="12">
        <v>12525</v>
      </c>
      <c r="E34" s="80">
        <v>-5.314484426973087</v>
      </c>
      <c r="F34" s="12">
        <v>446948</v>
      </c>
      <c r="G34" s="80">
        <v>1.2197607583986025</v>
      </c>
      <c r="H34" s="12">
        <v>18234667</v>
      </c>
      <c r="I34" s="80">
        <v>5.264310319427445</v>
      </c>
      <c r="J34" s="12">
        <v>6923274</v>
      </c>
      <c r="K34" s="80">
        <v>2.7424454346124394</v>
      </c>
      <c r="L34" s="12">
        <v>5656623</v>
      </c>
      <c r="M34" s="80">
        <v>3.5677693637215846</v>
      </c>
      <c r="N34" s="12">
        <v>774538</v>
      </c>
      <c r="O34" s="80">
        <v>17.668706694305357</v>
      </c>
      <c r="P34" s="139"/>
      <c r="Q34" s="36"/>
      <c r="R34" s="140"/>
    </row>
    <row r="35" spans="1:18" ht="13.5">
      <c r="A35" s="344"/>
      <c r="C35" s="13">
        <v>19</v>
      </c>
      <c r="D35" s="12">
        <v>12427</v>
      </c>
      <c r="E35" s="80">
        <v>-0.8143712574850248</v>
      </c>
      <c r="F35" s="12">
        <v>457695</v>
      </c>
      <c r="G35" s="80">
        <v>2.4045302809275304</v>
      </c>
      <c r="H35" s="12">
        <v>19410264</v>
      </c>
      <c r="I35" s="80">
        <v>6.447043973986477</v>
      </c>
      <c r="J35" s="12">
        <v>7117065</v>
      </c>
      <c r="K35" s="80">
        <v>2.799123651613389</v>
      </c>
      <c r="L35" s="169">
        <v>5730490</v>
      </c>
      <c r="M35" s="80">
        <v>1.305849797661951</v>
      </c>
      <c r="N35" s="12">
        <v>782134</v>
      </c>
      <c r="O35" s="80">
        <v>0.9807136641456049</v>
      </c>
      <c r="P35" s="139"/>
      <c r="Q35" s="36"/>
      <c r="R35" s="140"/>
    </row>
    <row r="36" spans="1:15" ht="13.5">
      <c r="A36" s="70"/>
      <c r="C36" s="13">
        <v>20</v>
      </c>
      <c r="D36" s="12">
        <v>12516</v>
      </c>
      <c r="E36" s="80">
        <v>0.7161825058340732</v>
      </c>
      <c r="F36" s="12">
        <v>442745</v>
      </c>
      <c r="G36" s="80">
        <v>-3.266367340696319</v>
      </c>
      <c r="H36" s="12">
        <v>18996380.93</v>
      </c>
      <c r="I36" s="80">
        <v>-2.1322897514428507</v>
      </c>
      <c r="J36" s="12">
        <v>6795188.71</v>
      </c>
      <c r="K36" s="80">
        <v>-4.522598711688031</v>
      </c>
      <c r="L36" s="169">
        <v>5476855.75</v>
      </c>
      <c r="M36" s="80">
        <v>-4.426048208791922</v>
      </c>
      <c r="N36" s="12">
        <v>736075.26</v>
      </c>
      <c r="O36" s="80">
        <v>-5.8888553623803634</v>
      </c>
    </row>
    <row r="37" ht="13.5">
      <c r="A37" s="70"/>
    </row>
    <row r="38" spans="1:14" ht="13.5">
      <c r="A38" s="70"/>
      <c r="F38" s="74"/>
      <c r="H38" s="74"/>
      <c r="J38" s="74"/>
      <c r="L38" s="74"/>
      <c r="N38" s="74"/>
    </row>
    <row r="39" ht="13.5">
      <c r="A39" s="70"/>
    </row>
    <row r="40" ht="13.5">
      <c r="A40" s="70"/>
    </row>
    <row r="41" ht="13.5">
      <c r="A41" s="70"/>
    </row>
    <row r="42" ht="13.5">
      <c r="A42" s="70"/>
    </row>
    <row r="46" ht="13.5">
      <c r="J46" s="1"/>
    </row>
  </sheetData>
  <mergeCells count="1">
    <mergeCell ref="A1:A35"/>
  </mergeCells>
  <printOptions verticalCentered="1"/>
  <pageMargins left="0.7874015748031497" right="0.5905511811023623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71"/>
  <sheetViews>
    <sheetView zoomScale="75" zoomScaleNormal="75" workbookViewId="0" topLeftCell="A2">
      <selection activeCell="F10" sqref="F10"/>
    </sheetView>
  </sheetViews>
  <sheetFormatPr defaultColWidth="9.00390625" defaultRowHeight="13.5"/>
  <cols>
    <col min="1" max="1" width="7.875" style="0" customWidth="1"/>
    <col min="2" max="2" width="8.50390625" style="0" customWidth="1"/>
    <col min="3" max="3" width="12.625" style="0" bestFit="1" customWidth="1"/>
    <col min="4" max="4" width="13.125" style="59" bestFit="1" customWidth="1"/>
    <col min="5" max="5" width="13.125" style="59" customWidth="1"/>
    <col min="6" max="6" width="10.375" style="69" customWidth="1"/>
    <col min="7" max="7" width="10.625" style="95" customWidth="1"/>
    <col min="8" max="8" width="12.75390625" style="100" bestFit="1" customWidth="1"/>
    <col min="11" max="11" width="10.625" style="0" bestFit="1" customWidth="1"/>
    <col min="12" max="13" width="12.125" style="0" customWidth="1"/>
    <col min="14" max="15" width="12.25390625" style="0" customWidth="1"/>
    <col min="16" max="16" width="10.625" style="0" customWidth="1"/>
    <col min="17" max="18" width="10.50390625" style="0" customWidth="1"/>
    <col min="19" max="19" width="11.25390625" style="0" customWidth="1"/>
  </cols>
  <sheetData>
    <row r="1" ht="13.5">
      <c r="A1" t="s">
        <v>89</v>
      </c>
    </row>
    <row r="3" ht="13.5">
      <c r="B3" t="s">
        <v>91</v>
      </c>
    </row>
    <row r="4" ht="13.5">
      <c r="D4" s="59" t="s">
        <v>92</v>
      </c>
    </row>
    <row r="6" spans="4:8" s="39" customFormat="1" ht="13.5">
      <c r="D6" s="55" t="s">
        <v>158</v>
      </c>
      <c r="E6" s="61" t="s">
        <v>181</v>
      </c>
      <c r="F6" s="67" t="s">
        <v>11</v>
      </c>
      <c r="G6" s="97" t="s">
        <v>9</v>
      </c>
      <c r="H6" s="101" t="s">
        <v>123</v>
      </c>
    </row>
    <row r="7" spans="4:8" s="39" customFormat="1" ht="13.5">
      <c r="D7" s="55" t="s">
        <v>141</v>
      </c>
      <c r="E7" s="55" t="s">
        <v>141</v>
      </c>
      <c r="F7" s="67" t="s">
        <v>34</v>
      </c>
      <c r="G7" s="97" t="s">
        <v>34</v>
      </c>
      <c r="H7" s="99"/>
    </row>
    <row r="8" spans="3:8" s="39" customFormat="1" ht="13.5">
      <c r="C8" s="39" t="s">
        <v>74</v>
      </c>
      <c r="D8" s="58">
        <f>D10+D11</f>
        <v>1072453914</v>
      </c>
      <c r="E8" s="58">
        <f>E10+E11</f>
        <v>1168262423</v>
      </c>
      <c r="F8" s="67">
        <v>100</v>
      </c>
      <c r="G8" s="97">
        <f>(E8/D8-1)*100</f>
        <v>8.933578193831826</v>
      </c>
      <c r="H8" s="99">
        <f>E8-D8</f>
        <v>95808509</v>
      </c>
    </row>
    <row r="9" spans="6:8" s="39" customFormat="1" ht="13.5">
      <c r="F9" s="67"/>
      <c r="G9" s="97"/>
      <c r="H9" s="99"/>
    </row>
    <row r="10" spans="3:8" s="39" customFormat="1" ht="13.5">
      <c r="C10" s="39" t="s">
        <v>75</v>
      </c>
      <c r="D10" s="58">
        <f>D13+D17+SUM(D25:D45)</f>
        <v>993484939</v>
      </c>
      <c r="E10" s="58">
        <f>E13+E17+SUM(E25:E45)</f>
        <v>1081766253</v>
      </c>
      <c r="F10" s="67">
        <f>E10/E8*100</f>
        <v>92.5961694652572</v>
      </c>
      <c r="G10" s="97">
        <f>(E10/D10-1)*100</f>
        <v>8.88602439095456</v>
      </c>
      <c r="H10" s="99">
        <f>E10-D10</f>
        <v>88281314</v>
      </c>
    </row>
    <row r="11" spans="3:19" s="39" customFormat="1" ht="13.5">
      <c r="C11" s="39" t="s">
        <v>76</v>
      </c>
      <c r="D11" s="175">
        <f>SUM(D46:D64)</f>
        <v>78968975</v>
      </c>
      <c r="E11" s="175">
        <f>SUM(E46:E64)</f>
        <v>86496170</v>
      </c>
      <c r="F11" s="67">
        <f>E11/E8*100</f>
        <v>7.4038305347427915</v>
      </c>
      <c r="G11" s="97">
        <f>(E11/D11-1)*100</f>
        <v>9.531838294722705</v>
      </c>
      <c r="H11" s="99">
        <f>E11-D11</f>
        <v>7527195</v>
      </c>
      <c r="J11" s="111"/>
      <c r="K11" s="112"/>
      <c r="L11" s="112" t="s">
        <v>162</v>
      </c>
      <c r="M11" s="113"/>
      <c r="N11" s="114"/>
      <c r="O11" s="115"/>
      <c r="P11" s="112"/>
      <c r="Q11" s="112" t="s">
        <v>182</v>
      </c>
      <c r="R11" s="113"/>
      <c r="S11" s="114"/>
    </row>
    <row r="12" spans="5:19" s="39" customFormat="1" ht="13.5">
      <c r="E12" s="60"/>
      <c r="F12" s="67"/>
      <c r="G12" s="97"/>
      <c r="H12" s="99"/>
      <c r="J12" s="106" t="s">
        <v>147</v>
      </c>
      <c r="K12" s="106" t="s">
        <v>118</v>
      </c>
      <c r="L12" s="106" t="s">
        <v>119</v>
      </c>
      <c r="M12" s="106" t="s">
        <v>148</v>
      </c>
      <c r="N12" s="106" t="s">
        <v>120</v>
      </c>
      <c r="O12" s="106" t="s">
        <v>147</v>
      </c>
      <c r="P12" s="106" t="s">
        <v>118</v>
      </c>
      <c r="Q12" s="106" t="s">
        <v>119</v>
      </c>
      <c r="R12" s="106" t="s">
        <v>148</v>
      </c>
      <c r="S12" s="106" t="s">
        <v>120</v>
      </c>
    </row>
    <row r="13" spans="1:19" s="39" customFormat="1" ht="13.5">
      <c r="A13" s="39">
        <v>3</v>
      </c>
      <c r="B13" s="102">
        <v>100</v>
      </c>
      <c r="C13" s="102" t="s">
        <v>38</v>
      </c>
      <c r="D13" s="157">
        <v>95059559</v>
      </c>
      <c r="E13" s="157">
        <v>101914599</v>
      </c>
      <c r="F13" s="103">
        <f aca="true" t="shared" si="0" ref="F13:F26">E13/E$8*100</f>
        <v>8.72360498750716</v>
      </c>
      <c r="G13" s="104">
        <f>(E13/D13-1)*100</f>
        <v>7.211310542688287</v>
      </c>
      <c r="H13" s="105">
        <f aca="true" t="shared" si="1" ref="H13:H64">E13-D13</f>
        <v>6855040</v>
      </c>
      <c r="J13" s="159">
        <f>IF($A13=1,D13,"")</f>
      </c>
      <c r="K13" s="159">
        <f>IF($A13=2,$D13,"")</f>
      </c>
      <c r="L13" s="159">
        <f>IF($A13=3,$D13,"")</f>
        <v>95059559</v>
      </c>
      <c r="M13" s="159">
        <f>IF($A13=4,$D13,"")</f>
      </c>
      <c r="N13" s="159">
        <f>IF($A13=5,$D13,"")</f>
      </c>
      <c r="O13" s="159">
        <f>IF($A13=1,E13,"")</f>
      </c>
      <c r="P13" s="159">
        <f>IF($A13=2,E13,"")</f>
      </c>
      <c r="Q13" s="159">
        <f>IF($A13=3,E13,"")</f>
        <v>101914599</v>
      </c>
      <c r="R13" s="159">
        <f>IF($A13=4,E13,"")</f>
      </c>
      <c r="S13" s="159">
        <f>IF($A13=5,E13,"")</f>
      </c>
    </row>
    <row r="14" spans="1:19" s="39" customFormat="1" ht="13.5">
      <c r="A14" s="39">
        <v>3</v>
      </c>
      <c r="B14" s="102">
        <v>101</v>
      </c>
      <c r="C14" s="106" t="s">
        <v>136</v>
      </c>
      <c r="D14" s="158">
        <v>7665204</v>
      </c>
      <c r="E14" s="157">
        <v>7750553</v>
      </c>
      <c r="F14" s="103">
        <f t="shared" si="0"/>
        <v>0.6634256865077651</v>
      </c>
      <c r="G14" s="104">
        <f aca="true" t="shared" si="2" ref="G14:G38">(E14/D14-1)*100</f>
        <v>1.1134602549390804</v>
      </c>
      <c r="H14" s="105">
        <f t="shared" si="1"/>
        <v>85349</v>
      </c>
      <c r="J14" s="159">
        <f aca="true" t="shared" si="3" ref="J14:J64">IF($A14=1,D14,"")</f>
      </c>
      <c r="K14" s="159">
        <f aca="true" t="shared" si="4" ref="K14:K64">IF($A14=2,$D14,"")</f>
      </c>
      <c r="L14" s="159">
        <f aca="true" t="shared" si="5" ref="L14:L64">IF($A14=3,$D14,"")</f>
        <v>7665204</v>
      </c>
      <c r="M14" s="159">
        <f aca="true" t="shared" si="6" ref="M14:M64">IF($A14=4,$D14,"")</f>
      </c>
      <c r="N14" s="159">
        <f aca="true" t="shared" si="7" ref="N14:N64">IF($A14=5,$D14,"")</f>
      </c>
      <c r="O14" s="159">
        <f aca="true" t="shared" si="8" ref="O14:O64">IF($A14=1,E14,"")</f>
      </c>
      <c r="P14" s="159">
        <f aca="true" t="shared" si="9" ref="P14:P64">IF($A14=2,E14,"")</f>
      </c>
      <c r="Q14" s="159">
        <f aca="true" t="shared" si="10" ref="Q14:Q64">IF($A14=3,E14,"")</f>
        <v>7750553</v>
      </c>
      <c r="R14" s="159">
        <f aca="true" t="shared" si="11" ref="R14:R64">IF($A14=4,E14,"")</f>
      </c>
      <c r="S14" s="159">
        <f aca="true" t="shared" si="12" ref="S14:S64">IF($A14=5,E14,"")</f>
      </c>
    </row>
    <row r="15" spans="1:19" s="39" customFormat="1" ht="13.5">
      <c r="A15" s="39">
        <v>3</v>
      </c>
      <c r="B15" s="102">
        <v>102</v>
      </c>
      <c r="C15" s="106" t="s">
        <v>137</v>
      </c>
      <c r="D15" s="158">
        <v>25142648</v>
      </c>
      <c r="E15" s="157">
        <v>25819881</v>
      </c>
      <c r="F15" s="103">
        <f t="shared" si="0"/>
        <v>2.2101096886859297</v>
      </c>
      <c r="G15" s="104">
        <f t="shared" si="2"/>
        <v>2.6935627464537593</v>
      </c>
      <c r="H15" s="105">
        <f t="shared" si="1"/>
        <v>677233</v>
      </c>
      <c r="J15" s="159">
        <f t="shared" si="3"/>
      </c>
      <c r="K15" s="159">
        <f t="shared" si="4"/>
      </c>
      <c r="L15" s="159">
        <f t="shared" si="5"/>
        <v>25142648</v>
      </c>
      <c r="M15" s="159">
        <f t="shared" si="6"/>
      </c>
      <c r="N15" s="159">
        <f t="shared" si="7"/>
      </c>
      <c r="O15" s="159">
        <f t="shared" si="8"/>
      </c>
      <c r="P15" s="159">
        <f t="shared" si="9"/>
      </c>
      <c r="Q15" s="159">
        <f t="shared" si="10"/>
        <v>25819881</v>
      </c>
      <c r="R15" s="159">
        <f t="shared" si="11"/>
      </c>
      <c r="S15" s="159">
        <f t="shared" si="12"/>
      </c>
    </row>
    <row r="16" spans="1:19" s="39" customFormat="1" ht="13.5">
      <c r="A16" s="39">
        <v>3</v>
      </c>
      <c r="B16" s="102">
        <v>103</v>
      </c>
      <c r="C16" s="106" t="s">
        <v>138</v>
      </c>
      <c r="D16" s="158">
        <v>62251707</v>
      </c>
      <c r="E16" s="157">
        <v>68344165</v>
      </c>
      <c r="F16" s="103">
        <f t="shared" si="0"/>
        <v>5.850069612313465</v>
      </c>
      <c r="G16" s="104">
        <f t="shared" si="2"/>
        <v>9.786812753584417</v>
      </c>
      <c r="H16" s="105">
        <f t="shared" si="1"/>
        <v>6092458</v>
      </c>
      <c r="J16" s="159">
        <f t="shared" si="3"/>
      </c>
      <c r="K16" s="159">
        <f t="shared" si="4"/>
      </c>
      <c r="L16" s="159">
        <f t="shared" si="5"/>
        <v>62251707</v>
      </c>
      <c r="M16" s="159">
        <f t="shared" si="6"/>
      </c>
      <c r="N16" s="159">
        <f t="shared" si="7"/>
      </c>
      <c r="O16" s="159">
        <f t="shared" si="8"/>
      </c>
      <c r="P16" s="159">
        <f t="shared" si="9"/>
      </c>
      <c r="Q16" s="159">
        <f t="shared" si="10"/>
        <v>68344165</v>
      </c>
      <c r="R16" s="159">
        <f t="shared" si="11"/>
      </c>
      <c r="S16" s="159">
        <f t="shared" si="12"/>
      </c>
    </row>
    <row r="17" spans="1:19" s="39" customFormat="1" ht="13.5">
      <c r="A17" s="39">
        <v>5</v>
      </c>
      <c r="B17" s="102">
        <v>202</v>
      </c>
      <c r="C17" s="102" t="s">
        <v>39</v>
      </c>
      <c r="D17" s="157">
        <v>168358187</v>
      </c>
      <c r="E17" s="157">
        <v>193234271</v>
      </c>
      <c r="F17" s="103">
        <f t="shared" si="0"/>
        <v>16.540313819543265</v>
      </c>
      <c r="G17" s="104">
        <f>(E17/D17-1)*100</f>
        <v>14.775690118354623</v>
      </c>
      <c r="H17" s="105">
        <f t="shared" si="1"/>
        <v>24876084</v>
      </c>
      <c r="J17" s="159">
        <f t="shared" si="3"/>
      </c>
      <c r="K17" s="159">
        <f t="shared" si="4"/>
      </c>
      <c r="L17" s="159">
        <f t="shared" si="5"/>
      </c>
      <c r="M17" s="159">
        <f t="shared" si="6"/>
      </c>
      <c r="N17" s="159">
        <f t="shared" si="7"/>
        <v>168358187</v>
      </c>
      <c r="O17" s="159">
        <f t="shared" si="8"/>
      </c>
      <c r="P17" s="159">
        <f t="shared" si="9"/>
      </c>
      <c r="Q17" s="159">
        <f t="shared" si="10"/>
      </c>
      <c r="R17" s="159">
        <f t="shared" si="11"/>
      </c>
      <c r="S17" s="159">
        <f t="shared" si="12"/>
        <v>193234271</v>
      </c>
    </row>
    <row r="18" spans="1:19" s="39" customFormat="1" ht="13.5">
      <c r="A18" s="39">
        <v>5</v>
      </c>
      <c r="B18" s="102">
        <v>131</v>
      </c>
      <c r="C18" s="102" t="s">
        <v>172</v>
      </c>
      <c r="D18" s="157"/>
      <c r="E18" s="157">
        <v>45720966</v>
      </c>
      <c r="F18" s="103">
        <f t="shared" si="0"/>
        <v>3.9135869732583193</v>
      </c>
      <c r="G18" s="104"/>
      <c r="H18" s="105"/>
      <c r="J18" s="159"/>
      <c r="K18" s="159"/>
      <c r="L18" s="159"/>
      <c r="M18" s="159"/>
      <c r="N18" s="159"/>
      <c r="O18" s="159"/>
      <c r="P18" s="159"/>
      <c r="Q18" s="159"/>
      <c r="R18" s="159"/>
      <c r="S18" s="159"/>
    </row>
    <row r="19" spans="1:19" s="39" customFormat="1" ht="13.5">
      <c r="A19" s="39">
        <v>5</v>
      </c>
      <c r="B19" s="102">
        <v>132</v>
      </c>
      <c r="C19" s="102" t="s">
        <v>173</v>
      </c>
      <c r="D19" s="157"/>
      <c r="E19" s="157">
        <v>19301415</v>
      </c>
      <c r="F19" s="103">
        <f t="shared" si="0"/>
        <v>1.6521472076826356</v>
      </c>
      <c r="G19" s="104"/>
      <c r="H19" s="105"/>
      <c r="J19" s="159"/>
      <c r="K19" s="159"/>
      <c r="L19" s="159"/>
      <c r="M19" s="159"/>
      <c r="N19" s="159"/>
      <c r="O19" s="159"/>
      <c r="P19" s="159"/>
      <c r="Q19" s="159"/>
      <c r="R19" s="159"/>
      <c r="S19" s="159"/>
    </row>
    <row r="20" spans="1:19" s="39" customFormat="1" ht="13.5">
      <c r="A20" s="39">
        <v>5</v>
      </c>
      <c r="B20" s="102">
        <v>133</v>
      </c>
      <c r="C20" s="102" t="s">
        <v>174</v>
      </c>
      <c r="D20" s="157"/>
      <c r="E20" s="157">
        <v>10986392</v>
      </c>
      <c r="F20" s="103">
        <f t="shared" si="0"/>
        <v>0.9404044659579024</v>
      </c>
      <c r="G20" s="104"/>
      <c r="H20" s="105"/>
      <c r="J20" s="159"/>
      <c r="K20" s="159"/>
      <c r="L20" s="159"/>
      <c r="M20" s="159"/>
      <c r="N20" s="159"/>
      <c r="O20" s="159"/>
      <c r="P20" s="159"/>
      <c r="Q20" s="159"/>
      <c r="R20" s="159"/>
      <c r="S20" s="159"/>
    </row>
    <row r="21" spans="1:19" s="39" customFormat="1" ht="13.5">
      <c r="A21" s="39">
        <v>5</v>
      </c>
      <c r="B21" s="102">
        <v>134</v>
      </c>
      <c r="C21" s="102" t="s">
        <v>175</v>
      </c>
      <c r="D21" s="157"/>
      <c r="E21" s="157">
        <v>66331838</v>
      </c>
      <c r="F21" s="103">
        <f t="shared" si="0"/>
        <v>5.67782004232109</v>
      </c>
      <c r="G21" s="104"/>
      <c r="H21" s="105"/>
      <c r="J21" s="159"/>
      <c r="K21" s="159"/>
      <c r="L21" s="159"/>
      <c r="M21" s="159"/>
      <c r="N21" s="159"/>
      <c r="O21" s="159"/>
      <c r="P21" s="159"/>
      <c r="Q21" s="159"/>
      <c r="R21" s="159"/>
      <c r="S21" s="159"/>
    </row>
    <row r="22" spans="1:19" s="39" customFormat="1" ht="13.5">
      <c r="A22" s="39">
        <v>5</v>
      </c>
      <c r="B22" s="102">
        <v>135</v>
      </c>
      <c r="C22" s="102" t="s">
        <v>176</v>
      </c>
      <c r="D22" s="157"/>
      <c r="E22" s="157">
        <v>24385351</v>
      </c>
      <c r="F22" s="103">
        <f t="shared" si="0"/>
        <v>2.0873179278830576</v>
      </c>
      <c r="G22" s="104"/>
      <c r="H22" s="105"/>
      <c r="J22" s="159"/>
      <c r="K22" s="159"/>
      <c r="L22" s="159"/>
      <c r="M22" s="159"/>
      <c r="N22" s="159"/>
      <c r="O22" s="159"/>
      <c r="P22" s="159"/>
      <c r="Q22" s="159"/>
      <c r="R22" s="159"/>
      <c r="S22" s="159"/>
    </row>
    <row r="23" spans="1:19" s="39" customFormat="1" ht="13.5">
      <c r="A23" s="39">
        <v>5</v>
      </c>
      <c r="B23" s="102">
        <v>136</v>
      </c>
      <c r="C23" s="102" t="s">
        <v>177</v>
      </c>
      <c r="D23" s="157"/>
      <c r="E23" s="157">
        <v>20212807</v>
      </c>
      <c r="F23" s="103">
        <f t="shared" si="0"/>
        <v>1.7301598170122774</v>
      </c>
      <c r="G23" s="104"/>
      <c r="H23" s="105"/>
      <c r="J23" s="159"/>
      <c r="K23" s="159"/>
      <c r="L23" s="159"/>
      <c r="M23" s="159"/>
      <c r="N23" s="159"/>
      <c r="O23" s="159"/>
      <c r="P23" s="159"/>
      <c r="Q23" s="159"/>
      <c r="R23" s="159"/>
      <c r="S23" s="159"/>
    </row>
    <row r="24" spans="1:19" s="39" customFormat="1" ht="13.5">
      <c r="A24" s="39">
        <v>5</v>
      </c>
      <c r="B24" s="102">
        <v>137</v>
      </c>
      <c r="C24" s="102" t="s">
        <v>178</v>
      </c>
      <c r="D24" s="157"/>
      <c r="E24" s="157">
        <v>6295502</v>
      </c>
      <c r="F24" s="103">
        <f t="shared" si="0"/>
        <v>0.5388773854279827</v>
      </c>
      <c r="G24" s="104"/>
      <c r="H24" s="105"/>
      <c r="J24" s="159"/>
      <c r="K24" s="159"/>
      <c r="L24" s="159"/>
      <c r="M24" s="159"/>
      <c r="N24" s="159"/>
      <c r="O24" s="159"/>
      <c r="P24" s="159"/>
      <c r="Q24" s="159"/>
      <c r="R24" s="159"/>
      <c r="S24" s="159"/>
    </row>
    <row r="25" spans="1:19" s="39" customFormat="1" ht="13.5">
      <c r="A25" s="39">
        <v>2</v>
      </c>
      <c r="B25" s="102">
        <v>203</v>
      </c>
      <c r="C25" s="102" t="s">
        <v>40</v>
      </c>
      <c r="D25" s="157">
        <v>36348541</v>
      </c>
      <c r="E25" s="157">
        <v>39756172</v>
      </c>
      <c r="F25" s="103">
        <f t="shared" si="0"/>
        <v>3.4030172688349833</v>
      </c>
      <c r="G25" s="104">
        <f t="shared" si="2"/>
        <v>9.374876972365964</v>
      </c>
      <c r="H25" s="105">
        <f t="shared" si="1"/>
        <v>3407631</v>
      </c>
      <c r="J25" s="159">
        <f t="shared" si="3"/>
      </c>
      <c r="K25" s="159">
        <f t="shared" si="4"/>
        <v>36348541</v>
      </c>
      <c r="L25" s="159">
        <f t="shared" si="5"/>
      </c>
      <c r="M25" s="159">
        <f t="shared" si="6"/>
      </c>
      <c r="N25" s="159">
        <f t="shared" si="7"/>
      </c>
      <c r="O25" s="159">
        <f t="shared" si="8"/>
      </c>
      <c r="P25" s="159">
        <f t="shared" si="9"/>
        <v>39756172</v>
      </c>
      <c r="Q25" s="159">
        <f t="shared" si="10"/>
      </c>
      <c r="R25" s="159">
        <f t="shared" si="11"/>
      </c>
      <c r="S25" s="159">
        <f t="shared" si="12"/>
      </c>
    </row>
    <row r="26" spans="1:19" s="39" customFormat="1" ht="13.5">
      <c r="A26" s="39">
        <v>1</v>
      </c>
      <c r="B26" s="102">
        <v>205</v>
      </c>
      <c r="C26" s="102" t="s">
        <v>41</v>
      </c>
      <c r="D26" s="157">
        <v>169580</v>
      </c>
      <c r="E26" s="157">
        <v>175427</v>
      </c>
      <c r="F26" s="103">
        <f t="shared" si="0"/>
        <v>0.015016061164538541</v>
      </c>
      <c r="G26" s="104">
        <f t="shared" si="2"/>
        <v>3.447930180445802</v>
      </c>
      <c r="H26" s="105">
        <f t="shared" si="1"/>
        <v>5847</v>
      </c>
      <c r="J26" s="159">
        <f t="shared" si="3"/>
        <v>169580</v>
      </c>
      <c r="K26" s="159">
        <f t="shared" si="4"/>
      </c>
      <c r="L26" s="159">
        <f t="shared" si="5"/>
      </c>
      <c r="M26" s="159">
        <f t="shared" si="6"/>
      </c>
      <c r="N26" s="159">
        <f t="shared" si="7"/>
      </c>
      <c r="O26" s="159">
        <f t="shared" si="8"/>
        <v>175427</v>
      </c>
      <c r="P26" s="159">
        <f t="shared" si="9"/>
      </c>
      <c r="Q26" s="159">
        <f t="shared" si="10"/>
      </c>
      <c r="R26" s="159">
        <f t="shared" si="11"/>
      </c>
      <c r="S26" s="159">
        <f t="shared" si="12"/>
      </c>
    </row>
    <row r="27" spans="1:19" s="39" customFormat="1" ht="13.5">
      <c r="A27" s="39">
        <v>2</v>
      </c>
      <c r="B27" s="102">
        <v>206</v>
      </c>
      <c r="C27" s="102" t="s">
        <v>42</v>
      </c>
      <c r="D27" s="157">
        <v>14364325</v>
      </c>
      <c r="E27" s="157">
        <v>13047164</v>
      </c>
      <c r="F27" s="103">
        <f aca="true" t="shared" si="13" ref="F27:F64">E27/E$8*100</f>
        <v>1.116800792624655</v>
      </c>
      <c r="G27" s="104">
        <f t="shared" si="2"/>
        <v>-9.169668606077908</v>
      </c>
      <c r="H27" s="105">
        <f t="shared" si="1"/>
        <v>-1317161</v>
      </c>
      <c r="J27" s="159">
        <f t="shared" si="3"/>
      </c>
      <c r="K27" s="159">
        <f t="shared" si="4"/>
        <v>14364325</v>
      </c>
      <c r="L27" s="159">
        <f t="shared" si="5"/>
      </c>
      <c r="M27" s="159">
        <f t="shared" si="6"/>
      </c>
      <c r="N27" s="159">
        <f t="shared" si="7"/>
      </c>
      <c r="O27" s="159">
        <f t="shared" si="8"/>
      </c>
      <c r="P27" s="159">
        <f t="shared" si="9"/>
        <v>13047164</v>
      </c>
      <c r="Q27" s="159">
        <f t="shared" si="10"/>
      </c>
      <c r="R27" s="159">
        <f t="shared" si="11"/>
      </c>
      <c r="S27" s="159">
        <f t="shared" si="12"/>
      </c>
    </row>
    <row r="28" spans="1:19" s="39" customFormat="1" ht="13.5">
      <c r="A28" s="39">
        <v>2</v>
      </c>
      <c r="B28" s="102">
        <v>207</v>
      </c>
      <c r="C28" s="102" t="s">
        <v>43</v>
      </c>
      <c r="D28" s="157">
        <v>34926491</v>
      </c>
      <c r="E28" s="157">
        <v>41765502</v>
      </c>
      <c r="F28" s="103">
        <f t="shared" si="13"/>
        <v>3.5750103039991386</v>
      </c>
      <c r="G28" s="104">
        <f t="shared" si="2"/>
        <v>19.58115689320179</v>
      </c>
      <c r="H28" s="105">
        <f t="shared" si="1"/>
        <v>6839011</v>
      </c>
      <c r="J28" s="159">
        <f t="shared" si="3"/>
      </c>
      <c r="K28" s="159">
        <f t="shared" si="4"/>
        <v>34926491</v>
      </c>
      <c r="L28" s="159">
        <f t="shared" si="5"/>
      </c>
      <c r="M28" s="159">
        <f t="shared" si="6"/>
      </c>
      <c r="N28" s="159">
        <f t="shared" si="7"/>
      </c>
      <c r="O28" s="159">
        <f t="shared" si="8"/>
      </c>
      <c r="P28" s="159">
        <f t="shared" si="9"/>
        <v>41765502</v>
      </c>
      <c r="Q28" s="159">
        <f t="shared" si="10"/>
      </c>
      <c r="R28" s="159">
        <f t="shared" si="11"/>
      </c>
      <c r="S28" s="159">
        <f t="shared" si="12"/>
      </c>
    </row>
    <row r="29" spans="1:19" s="39" customFormat="1" ht="13.5">
      <c r="A29" s="39">
        <v>1</v>
      </c>
      <c r="B29" s="102">
        <v>208</v>
      </c>
      <c r="C29" s="102" t="s">
        <v>44</v>
      </c>
      <c r="D29" s="157">
        <v>617103</v>
      </c>
      <c r="E29" s="157">
        <v>627502</v>
      </c>
      <c r="F29" s="103">
        <f t="shared" si="13"/>
        <v>0.053712418344213066</v>
      </c>
      <c r="G29" s="104">
        <f t="shared" si="2"/>
        <v>1.6851319795885056</v>
      </c>
      <c r="H29" s="105">
        <f t="shared" si="1"/>
        <v>10399</v>
      </c>
      <c r="J29" s="159">
        <f t="shared" si="3"/>
        <v>617103</v>
      </c>
      <c r="K29" s="159">
        <f t="shared" si="4"/>
      </c>
      <c r="L29" s="159">
        <f t="shared" si="5"/>
      </c>
      <c r="M29" s="159">
        <f t="shared" si="6"/>
      </c>
      <c r="N29" s="159">
        <f t="shared" si="7"/>
      </c>
      <c r="O29" s="159">
        <f t="shared" si="8"/>
        <v>627502</v>
      </c>
      <c r="P29" s="159">
        <f t="shared" si="9"/>
      </c>
      <c r="Q29" s="159">
        <f t="shared" si="10"/>
      </c>
      <c r="R29" s="159">
        <f t="shared" si="11"/>
      </c>
      <c r="S29" s="159">
        <f t="shared" si="12"/>
      </c>
    </row>
    <row r="30" spans="1:19" s="39" customFormat="1" ht="13.5">
      <c r="A30" s="39">
        <v>4</v>
      </c>
      <c r="B30" s="102">
        <v>209</v>
      </c>
      <c r="C30" s="102" t="s">
        <v>45</v>
      </c>
      <c r="D30" s="157">
        <v>20543671</v>
      </c>
      <c r="E30" s="157">
        <v>20179706</v>
      </c>
      <c r="F30" s="103">
        <f t="shared" si="13"/>
        <v>1.7273264638761732</v>
      </c>
      <c r="G30" s="104">
        <f t="shared" si="2"/>
        <v>-1.771664859703015</v>
      </c>
      <c r="H30" s="105">
        <f t="shared" si="1"/>
        <v>-363965</v>
      </c>
      <c r="J30" s="159">
        <f t="shared" si="3"/>
      </c>
      <c r="K30" s="159">
        <f t="shared" si="4"/>
      </c>
      <c r="L30" s="159">
        <f t="shared" si="5"/>
      </c>
      <c r="M30" s="159">
        <f t="shared" si="6"/>
        <v>20543671</v>
      </c>
      <c r="N30" s="159">
        <f t="shared" si="7"/>
      </c>
      <c r="O30" s="159">
        <f t="shared" si="8"/>
      </c>
      <c r="P30" s="159">
        <f t="shared" si="9"/>
      </c>
      <c r="Q30" s="159">
        <f t="shared" si="10"/>
      </c>
      <c r="R30" s="159">
        <f t="shared" si="11"/>
        <v>20179706</v>
      </c>
      <c r="S30" s="159">
        <f t="shared" si="12"/>
      </c>
    </row>
    <row r="31" spans="1:19" s="39" customFormat="1" ht="13.5">
      <c r="A31" s="39">
        <v>2</v>
      </c>
      <c r="B31" s="102">
        <v>210</v>
      </c>
      <c r="C31" s="102" t="s">
        <v>46</v>
      </c>
      <c r="D31" s="157">
        <v>86378572</v>
      </c>
      <c r="E31" s="157">
        <v>97252357</v>
      </c>
      <c r="F31" s="103">
        <f t="shared" si="13"/>
        <v>8.324530095752298</v>
      </c>
      <c r="G31" s="104">
        <f t="shared" si="2"/>
        <v>12.588521375417038</v>
      </c>
      <c r="H31" s="105">
        <f t="shared" si="1"/>
        <v>10873785</v>
      </c>
      <c r="J31" s="159">
        <f t="shared" si="3"/>
      </c>
      <c r="K31" s="159">
        <f t="shared" si="4"/>
        <v>86378572</v>
      </c>
      <c r="L31" s="159">
        <f t="shared" si="5"/>
      </c>
      <c r="M31" s="159">
        <f t="shared" si="6"/>
      </c>
      <c r="N31" s="159">
        <f t="shared" si="7"/>
      </c>
      <c r="O31" s="159">
        <f t="shared" si="8"/>
      </c>
      <c r="P31" s="159">
        <f t="shared" si="9"/>
        <v>97252357</v>
      </c>
      <c r="Q31" s="159">
        <f t="shared" si="10"/>
      </c>
      <c r="R31" s="159">
        <f t="shared" si="11"/>
      </c>
      <c r="S31" s="159">
        <f t="shared" si="12"/>
      </c>
    </row>
    <row r="32" spans="1:19" s="39" customFormat="1" ht="13.5">
      <c r="A32" s="39">
        <v>4</v>
      </c>
      <c r="B32" s="102">
        <v>211</v>
      </c>
      <c r="C32" s="102" t="s">
        <v>47</v>
      </c>
      <c r="D32" s="157">
        <v>130998409</v>
      </c>
      <c r="E32" s="157">
        <v>141624868</v>
      </c>
      <c r="F32" s="103">
        <f t="shared" si="13"/>
        <v>12.122693087766976</v>
      </c>
      <c r="G32" s="104">
        <f t="shared" si="2"/>
        <v>8.111899282685187</v>
      </c>
      <c r="H32" s="105">
        <f t="shared" si="1"/>
        <v>10626459</v>
      </c>
      <c r="J32" s="159">
        <f t="shared" si="3"/>
      </c>
      <c r="K32" s="159">
        <f t="shared" si="4"/>
      </c>
      <c r="L32" s="159">
        <f t="shared" si="5"/>
      </c>
      <c r="M32" s="159">
        <f t="shared" si="6"/>
        <v>130998409</v>
      </c>
      <c r="N32" s="159">
        <f t="shared" si="7"/>
      </c>
      <c r="O32" s="159">
        <f t="shared" si="8"/>
      </c>
      <c r="P32" s="159">
        <f t="shared" si="9"/>
      </c>
      <c r="Q32" s="159">
        <f t="shared" si="10"/>
      </c>
      <c r="R32" s="159">
        <f t="shared" si="11"/>
        <v>141624868</v>
      </c>
      <c r="S32" s="159">
        <f t="shared" si="12"/>
      </c>
    </row>
    <row r="33" spans="1:19" s="39" customFormat="1" ht="13.5">
      <c r="A33" s="39">
        <v>4</v>
      </c>
      <c r="B33" s="102">
        <v>212</v>
      </c>
      <c r="C33" s="102" t="s">
        <v>48</v>
      </c>
      <c r="D33" s="157">
        <v>15638949</v>
      </c>
      <c r="E33" s="157">
        <v>17167575</v>
      </c>
      <c r="F33" s="103">
        <f t="shared" si="13"/>
        <v>1.4694964643230677</v>
      </c>
      <c r="G33" s="104">
        <f t="shared" si="2"/>
        <v>9.774480369492867</v>
      </c>
      <c r="H33" s="105">
        <f t="shared" si="1"/>
        <v>1528626</v>
      </c>
      <c r="J33" s="159">
        <f t="shared" si="3"/>
      </c>
      <c r="K33" s="159">
        <f t="shared" si="4"/>
      </c>
      <c r="L33" s="159">
        <f t="shared" si="5"/>
      </c>
      <c r="M33" s="159">
        <f t="shared" si="6"/>
        <v>15638949</v>
      </c>
      <c r="N33" s="159">
        <f t="shared" si="7"/>
      </c>
      <c r="O33" s="159">
        <f t="shared" si="8"/>
      </c>
      <c r="P33" s="159">
        <f t="shared" si="9"/>
      </c>
      <c r="Q33" s="159">
        <f t="shared" si="10"/>
      </c>
      <c r="R33" s="159">
        <f t="shared" si="11"/>
        <v>17167575</v>
      </c>
      <c r="S33" s="159">
        <f t="shared" si="12"/>
      </c>
    </row>
    <row r="34" spans="1:19" s="39" customFormat="1" ht="13.5">
      <c r="A34" s="39">
        <v>4</v>
      </c>
      <c r="B34" s="102">
        <v>213</v>
      </c>
      <c r="C34" s="102" t="s">
        <v>49</v>
      </c>
      <c r="D34" s="157">
        <v>87025915</v>
      </c>
      <c r="E34" s="157">
        <v>91141310</v>
      </c>
      <c r="F34" s="103">
        <f t="shared" si="13"/>
        <v>7.8014415430701565</v>
      </c>
      <c r="G34" s="104">
        <f t="shared" si="2"/>
        <v>4.728930457094305</v>
      </c>
      <c r="H34" s="105">
        <f t="shared" si="1"/>
        <v>4115395</v>
      </c>
      <c r="J34" s="159">
        <f t="shared" si="3"/>
      </c>
      <c r="K34" s="159">
        <f t="shared" si="4"/>
      </c>
      <c r="L34" s="159">
        <f t="shared" si="5"/>
      </c>
      <c r="M34" s="159">
        <f t="shared" si="6"/>
        <v>87025915</v>
      </c>
      <c r="N34" s="159">
        <f t="shared" si="7"/>
      </c>
      <c r="O34" s="159">
        <f t="shared" si="8"/>
      </c>
      <c r="P34" s="159">
        <f t="shared" si="9"/>
      </c>
      <c r="Q34" s="159">
        <f t="shared" si="10"/>
      </c>
      <c r="R34" s="159">
        <f t="shared" si="11"/>
        <v>91141310</v>
      </c>
      <c r="S34" s="159">
        <f t="shared" si="12"/>
      </c>
    </row>
    <row r="35" spans="1:19" s="39" customFormat="1" ht="13.5">
      <c r="A35" s="39">
        <v>4</v>
      </c>
      <c r="B35" s="102">
        <v>214</v>
      </c>
      <c r="C35" s="102" t="s">
        <v>50</v>
      </c>
      <c r="D35" s="157">
        <v>18272987</v>
      </c>
      <c r="E35" s="157">
        <v>19579696</v>
      </c>
      <c r="F35" s="103">
        <f t="shared" si="13"/>
        <v>1.6759672839361708</v>
      </c>
      <c r="G35" s="104">
        <f t="shared" si="2"/>
        <v>7.151042136679675</v>
      </c>
      <c r="H35" s="105">
        <f t="shared" si="1"/>
        <v>1306709</v>
      </c>
      <c r="J35" s="159">
        <f t="shared" si="3"/>
      </c>
      <c r="K35" s="159">
        <f t="shared" si="4"/>
      </c>
      <c r="L35" s="159">
        <f t="shared" si="5"/>
      </c>
      <c r="M35" s="159">
        <f t="shared" si="6"/>
        <v>18272987</v>
      </c>
      <c r="N35" s="159">
        <f t="shared" si="7"/>
      </c>
      <c r="O35" s="159">
        <f t="shared" si="8"/>
      </c>
      <c r="P35" s="159">
        <f t="shared" si="9"/>
      </c>
      <c r="Q35" s="159">
        <f t="shared" si="10"/>
      </c>
      <c r="R35" s="159">
        <f t="shared" si="11"/>
        <v>19579696</v>
      </c>
      <c r="S35" s="159">
        <f t="shared" si="12"/>
      </c>
    </row>
    <row r="36" spans="1:19" s="39" customFormat="1" ht="13.5">
      <c r="A36" s="39">
        <v>2</v>
      </c>
      <c r="B36" s="102">
        <v>215</v>
      </c>
      <c r="C36" s="102" t="s">
        <v>51</v>
      </c>
      <c r="D36" s="157">
        <v>34983415</v>
      </c>
      <c r="E36" s="157">
        <v>32024577</v>
      </c>
      <c r="F36" s="103">
        <f t="shared" si="13"/>
        <v>2.741214334170192</v>
      </c>
      <c r="G36" s="104">
        <f t="shared" si="2"/>
        <v>-8.457830660614462</v>
      </c>
      <c r="H36" s="105">
        <f t="shared" si="1"/>
        <v>-2958838</v>
      </c>
      <c r="J36" s="159">
        <f t="shared" si="3"/>
      </c>
      <c r="K36" s="159">
        <f t="shared" si="4"/>
        <v>34983415</v>
      </c>
      <c r="L36" s="159">
        <f t="shared" si="5"/>
      </c>
      <c r="M36" s="159">
        <f t="shared" si="6"/>
      </c>
      <c r="N36" s="159">
        <f t="shared" si="7"/>
      </c>
      <c r="O36" s="159">
        <f t="shared" si="8"/>
      </c>
      <c r="P36" s="159">
        <f t="shared" si="9"/>
        <v>32024577</v>
      </c>
      <c r="Q36" s="159">
        <f t="shared" si="10"/>
      </c>
      <c r="R36" s="159">
        <f t="shared" si="11"/>
      </c>
      <c r="S36" s="159">
        <f t="shared" si="12"/>
      </c>
    </row>
    <row r="37" spans="1:19" s="39" customFormat="1" ht="13.5">
      <c r="A37" s="39">
        <v>4</v>
      </c>
      <c r="B37" s="102">
        <v>216</v>
      </c>
      <c r="C37" s="102" t="s">
        <v>52</v>
      </c>
      <c r="D37" s="157">
        <v>29261710</v>
      </c>
      <c r="E37" s="157">
        <v>34337208</v>
      </c>
      <c r="F37" s="103">
        <f t="shared" si="13"/>
        <v>2.9391690876973455</v>
      </c>
      <c r="G37" s="104">
        <f t="shared" si="2"/>
        <v>17.345185910187745</v>
      </c>
      <c r="H37" s="105">
        <f t="shared" si="1"/>
        <v>5075498</v>
      </c>
      <c r="J37" s="159">
        <f t="shared" si="3"/>
      </c>
      <c r="K37" s="159">
        <f t="shared" si="4"/>
      </c>
      <c r="L37" s="159">
        <f t="shared" si="5"/>
      </c>
      <c r="M37" s="159">
        <f t="shared" si="6"/>
        <v>29261710</v>
      </c>
      <c r="N37" s="159">
        <f t="shared" si="7"/>
      </c>
      <c r="O37" s="159">
        <f t="shared" si="8"/>
      </c>
      <c r="P37" s="159">
        <f t="shared" si="9"/>
      </c>
      <c r="Q37" s="159">
        <f t="shared" si="10"/>
      </c>
      <c r="R37" s="159">
        <f t="shared" si="11"/>
        <v>34337208</v>
      </c>
      <c r="S37" s="159">
        <f t="shared" si="12"/>
      </c>
    </row>
    <row r="38" spans="1:19" s="39" customFormat="1" ht="13.5">
      <c r="A38" s="39">
        <v>1</v>
      </c>
      <c r="B38" s="102">
        <v>219</v>
      </c>
      <c r="C38" s="102" t="s">
        <v>53</v>
      </c>
      <c r="D38" s="157">
        <v>202210</v>
      </c>
      <c r="E38" s="157">
        <v>226188</v>
      </c>
      <c r="F38" s="103">
        <f t="shared" si="13"/>
        <v>0.01936106096943255</v>
      </c>
      <c r="G38" s="104">
        <f t="shared" si="2"/>
        <v>11.857969437713267</v>
      </c>
      <c r="H38" s="105">
        <f t="shared" si="1"/>
        <v>23978</v>
      </c>
      <c r="J38" s="159">
        <f t="shared" si="3"/>
        <v>202210</v>
      </c>
      <c r="K38" s="159">
        <f t="shared" si="4"/>
      </c>
      <c r="L38" s="159">
        <f t="shared" si="5"/>
      </c>
      <c r="M38" s="159">
        <f t="shared" si="6"/>
      </c>
      <c r="N38" s="159">
        <f t="shared" si="7"/>
      </c>
      <c r="O38" s="159">
        <f t="shared" si="8"/>
        <v>226188</v>
      </c>
      <c r="P38" s="159">
        <f t="shared" si="9"/>
      </c>
      <c r="Q38" s="159">
        <f t="shared" si="10"/>
      </c>
      <c r="R38" s="159">
        <f t="shared" si="11"/>
      </c>
      <c r="S38" s="159">
        <f t="shared" si="12"/>
      </c>
    </row>
    <row r="39" spans="1:19" s="39" customFormat="1" ht="13.5">
      <c r="A39" s="39">
        <v>2</v>
      </c>
      <c r="B39" s="102">
        <v>220</v>
      </c>
      <c r="C39" s="102" t="s">
        <v>54</v>
      </c>
      <c r="D39" s="157">
        <v>49265436</v>
      </c>
      <c r="E39" s="157">
        <v>51946681</v>
      </c>
      <c r="F39" s="103">
        <f>E39/E$8*100</f>
        <v>4.4464907864283845</v>
      </c>
      <c r="G39" s="104">
        <f>(E39/D39-1)*100</f>
        <v>5.442446505497278</v>
      </c>
      <c r="H39" s="105">
        <f t="shared" si="1"/>
        <v>2681245</v>
      </c>
      <c r="J39" s="159">
        <f t="shared" si="3"/>
      </c>
      <c r="K39" s="159">
        <f t="shared" si="4"/>
        <v>49265436</v>
      </c>
      <c r="L39" s="159">
        <f t="shared" si="5"/>
      </c>
      <c r="M39" s="159">
        <f t="shared" si="6"/>
      </c>
      <c r="N39" s="159">
        <f t="shared" si="7"/>
      </c>
      <c r="O39" s="159">
        <f t="shared" si="8"/>
      </c>
      <c r="P39" s="159">
        <f t="shared" si="9"/>
        <v>51946681</v>
      </c>
      <c r="Q39" s="159">
        <f t="shared" si="10"/>
      </c>
      <c r="R39" s="159">
        <f t="shared" si="11"/>
      </c>
      <c r="S39" s="159">
        <f t="shared" si="12"/>
      </c>
    </row>
    <row r="40" spans="1:19" s="39" customFormat="1" ht="13.5">
      <c r="A40" s="39">
        <v>5</v>
      </c>
      <c r="B40" s="102">
        <v>221</v>
      </c>
      <c r="C40" s="102" t="s">
        <v>55</v>
      </c>
      <c r="D40" s="157">
        <v>103542284</v>
      </c>
      <c r="E40" s="157">
        <v>112842892</v>
      </c>
      <c r="F40" s="103">
        <f>E40/E$8*100</f>
        <v>9.659036341358041</v>
      </c>
      <c r="G40" s="104">
        <f>(E40/D40-1)*100</f>
        <v>8.98242499653572</v>
      </c>
      <c r="H40" s="105">
        <f t="shared" si="1"/>
        <v>9300608</v>
      </c>
      <c r="J40" s="159">
        <f t="shared" si="3"/>
      </c>
      <c r="K40" s="159">
        <f t="shared" si="4"/>
      </c>
      <c r="L40" s="159">
        <f t="shared" si="5"/>
      </c>
      <c r="M40" s="159">
        <f t="shared" si="6"/>
      </c>
      <c r="N40" s="159">
        <f t="shared" si="7"/>
        <v>103542284</v>
      </c>
      <c r="O40" s="159">
        <f t="shared" si="8"/>
      </c>
      <c r="P40" s="159">
        <f t="shared" si="9"/>
      </c>
      <c r="Q40" s="159">
        <f t="shared" si="10"/>
      </c>
      <c r="R40" s="159">
        <f t="shared" si="11"/>
      </c>
      <c r="S40" s="159">
        <f t="shared" si="12"/>
        <v>112842892</v>
      </c>
    </row>
    <row r="41" spans="1:19" s="39" customFormat="1" ht="13.5">
      <c r="A41" s="39">
        <v>1</v>
      </c>
      <c r="B41" s="102">
        <v>222</v>
      </c>
      <c r="C41" s="106" t="s">
        <v>131</v>
      </c>
      <c r="D41" s="157">
        <v>1262405</v>
      </c>
      <c r="E41" s="157">
        <v>1225503</v>
      </c>
      <c r="F41" s="103">
        <f>E41/E$8*100</f>
        <v>0.10489963349612932</v>
      </c>
      <c r="G41" s="104">
        <f>(E41/D41-1)*100</f>
        <v>-2.9231506529204143</v>
      </c>
      <c r="H41" s="105">
        <f t="shared" si="1"/>
        <v>-36902</v>
      </c>
      <c r="J41" s="159">
        <f t="shared" si="3"/>
        <v>1262405</v>
      </c>
      <c r="K41" s="159">
        <f t="shared" si="4"/>
      </c>
      <c r="L41" s="159">
        <f t="shared" si="5"/>
      </c>
      <c r="M41" s="159">
        <f t="shared" si="6"/>
      </c>
      <c r="N41" s="159">
        <f t="shared" si="7"/>
      </c>
      <c r="O41" s="159">
        <f t="shared" si="8"/>
        <v>1225503</v>
      </c>
      <c r="P41" s="159">
        <f t="shared" si="9"/>
      </c>
      <c r="Q41" s="159">
        <f t="shared" si="10"/>
      </c>
      <c r="R41" s="159">
        <f t="shared" si="11"/>
      </c>
      <c r="S41" s="159">
        <f t="shared" si="12"/>
      </c>
    </row>
    <row r="42" spans="1:19" s="39" customFormat="1" ht="13.5">
      <c r="A42" s="39">
        <v>4</v>
      </c>
      <c r="B42" s="102">
        <v>223</v>
      </c>
      <c r="C42" s="106" t="s">
        <v>132</v>
      </c>
      <c r="D42" s="157">
        <v>6270961</v>
      </c>
      <c r="E42" s="157">
        <v>7089413</v>
      </c>
      <c r="F42" s="103">
        <f t="shared" si="13"/>
        <v>0.6068339493274962</v>
      </c>
      <c r="G42" s="104">
        <f aca="true" t="shared" si="14" ref="G42:G47">(E42/D42-1)*100</f>
        <v>13.051460533720437</v>
      </c>
      <c r="H42" s="105">
        <f t="shared" si="1"/>
        <v>818452</v>
      </c>
      <c r="J42" s="159">
        <f t="shared" si="3"/>
      </c>
      <c r="K42" s="159">
        <f t="shared" si="4"/>
      </c>
      <c r="L42" s="159">
        <f t="shared" si="5"/>
      </c>
      <c r="M42" s="159">
        <f t="shared" si="6"/>
        <v>6270961</v>
      </c>
      <c r="N42" s="159">
        <f t="shared" si="7"/>
      </c>
      <c r="O42" s="159">
        <f t="shared" si="8"/>
      </c>
      <c r="P42" s="159">
        <f t="shared" si="9"/>
      </c>
      <c r="Q42" s="159">
        <f t="shared" si="10"/>
      </c>
      <c r="R42" s="159">
        <f t="shared" si="11"/>
        <v>7089413</v>
      </c>
      <c r="S42" s="159">
        <f t="shared" si="12"/>
      </c>
    </row>
    <row r="43" spans="1:19" s="39" customFormat="1" ht="13.5">
      <c r="A43" s="39">
        <v>4</v>
      </c>
      <c r="B43" s="102">
        <v>224</v>
      </c>
      <c r="C43" s="106" t="s">
        <v>133</v>
      </c>
      <c r="D43" s="157">
        <v>17684813</v>
      </c>
      <c r="E43" s="157">
        <v>19603766</v>
      </c>
      <c r="F43" s="103">
        <f t="shared" si="13"/>
        <v>1.6780276086993513</v>
      </c>
      <c r="G43" s="104">
        <f t="shared" si="14"/>
        <v>10.850852649671783</v>
      </c>
      <c r="H43" s="105">
        <f t="shared" si="1"/>
        <v>1918953</v>
      </c>
      <c r="J43" s="159">
        <f t="shared" si="3"/>
      </c>
      <c r="K43" s="159">
        <f t="shared" si="4"/>
      </c>
      <c r="L43" s="159">
        <f t="shared" si="5"/>
      </c>
      <c r="M43" s="159">
        <f t="shared" si="6"/>
        <v>17684813</v>
      </c>
      <c r="N43" s="159">
        <f t="shared" si="7"/>
      </c>
      <c r="O43" s="159">
        <f t="shared" si="8"/>
      </c>
      <c r="P43" s="159">
        <f t="shared" si="9"/>
      </c>
      <c r="Q43" s="159">
        <f t="shared" si="10"/>
      </c>
      <c r="R43" s="159">
        <f t="shared" si="11"/>
        <v>19603766</v>
      </c>
      <c r="S43" s="159">
        <f t="shared" si="12"/>
      </c>
    </row>
    <row r="44" spans="1:19" s="39" customFormat="1" ht="13.5">
      <c r="A44" s="39">
        <v>1</v>
      </c>
      <c r="B44" s="102">
        <v>225</v>
      </c>
      <c r="C44" s="106" t="s">
        <v>134</v>
      </c>
      <c r="D44" s="157">
        <v>7679576</v>
      </c>
      <c r="E44" s="157">
        <v>7929633</v>
      </c>
      <c r="F44" s="103">
        <f t="shared" si="13"/>
        <v>0.6787544342680617</v>
      </c>
      <c r="G44" s="104">
        <f t="shared" si="14"/>
        <v>3.25613028635956</v>
      </c>
      <c r="H44" s="105">
        <f t="shared" si="1"/>
        <v>250057</v>
      </c>
      <c r="J44" s="159">
        <f t="shared" si="3"/>
        <v>7679576</v>
      </c>
      <c r="K44" s="159">
        <f t="shared" si="4"/>
      </c>
      <c r="L44" s="159">
        <f t="shared" si="5"/>
      </c>
      <c r="M44" s="159">
        <f t="shared" si="6"/>
      </c>
      <c r="N44" s="159">
        <f t="shared" si="7"/>
      </c>
      <c r="O44" s="159">
        <f t="shared" si="8"/>
        <v>7929633</v>
      </c>
      <c r="P44" s="159">
        <f t="shared" si="9"/>
      </c>
      <c r="Q44" s="159">
        <f t="shared" si="10"/>
      </c>
      <c r="R44" s="159">
        <f t="shared" si="11"/>
      </c>
      <c r="S44" s="159">
        <f t="shared" si="12"/>
      </c>
    </row>
    <row r="45" spans="1:19" s="39" customFormat="1" ht="13.5">
      <c r="A45" s="39">
        <v>4</v>
      </c>
      <c r="B45" s="102">
        <v>226</v>
      </c>
      <c r="C45" s="106" t="s">
        <v>135</v>
      </c>
      <c r="D45" s="157">
        <v>34629840</v>
      </c>
      <c r="E45" s="157">
        <v>37074243</v>
      </c>
      <c r="F45" s="103">
        <f t="shared" si="13"/>
        <v>3.1734516380999787</v>
      </c>
      <c r="G45" s="104">
        <f t="shared" si="14"/>
        <v>7.058660969845665</v>
      </c>
      <c r="H45" s="105">
        <f t="shared" si="1"/>
        <v>2444403</v>
      </c>
      <c r="J45" s="159">
        <f t="shared" si="3"/>
      </c>
      <c r="K45" s="159">
        <f t="shared" si="4"/>
      </c>
      <c r="L45" s="159">
        <f t="shared" si="5"/>
      </c>
      <c r="M45" s="159">
        <f t="shared" si="6"/>
        <v>34629840</v>
      </c>
      <c r="N45" s="159">
        <f t="shared" si="7"/>
      </c>
      <c r="O45" s="159">
        <f t="shared" si="8"/>
      </c>
      <c r="P45" s="159">
        <f t="shared" si="9"/>
      </c>
      <c r="Q45" s="159">
        <f t="shared" si="10"/>
      </c>
      <c r="R45" s="159">
        <f t="shared" si="11"/>
        <v>37074243</v>
      </c>
      <c r="S45" s="159">
        <f t="shared" si="12"/>
      </c>
    </row>
    <row r="46" spans="1:19" s="39" customFormat="1" ht="13.5">
      <c r="A46" s="39">
        <v>1</v>
      </c>
      <c r="B46" s="102">
        <v>301</v>
      </c>
      <c r="C46" s="102" t="s">
        <v>56</v>
      </c>
      <c r="D46" s="157">
        <v>22853</v>
      </c>
      <c r="E46" s="157">
        <v>29544</v>
      </c>
      <c r="F46" s="103">
        <f t="shared" si="13"/>
        <v>0.0025288838721811736</v>
      </c>
      <c r="G46" s="104">
        <f t="shared" si="14"/>
        <v>29.27843171574849</v>
      </c>
      <c r="H46" s="105">
        <f t="shared" si="1"/>
        <v>6691</v>
      </c>
      <c r="J46" s="159">
        <f t="shared" si="3"/>
        <v>22853</v>
      </c>
      <c r="K46" s="159">
        <f t="shared" si="4"/>
      </c>
      <c r="L46" s="159">
        <f t="shared" si="5"/>
      </c>
      <c r="M46" s="159">
        <f t="shared" si="6"/>
      </c>
      <c r="N46" s="159">
        <f t="shared" si="7"/>
      </c>
      <c r="O46" s="159">
        <f t="shared" si="8"/>
        <v>29544</v>
      </c>
      <c r="P46" s="159">
        <f t="shared" si="9"/>
      </c>
      <c r="Q46" s="159">
        <f t="shared" si="10"/>
      </c>
      <c r="R46" s="159">
        <f t="shared" si="11"/>
      </c>
      <c r="S46" s="159">
        <f t="shared" si="12"/>
      </c>
    </row>
    <row r="47" spans="1:19" s="39" customFormat="1" ht="13.5">
      <c r="A47" s="39">
        <v>1</v>
      </c>
      <c r="B47" s="102">
        <v>302</v>
      </c>
      <c r="C47" s="102" t="s">
        <v>57</v>
      </c>
      <c r="D47" s="157">
        <v>81371</v>
      </c>
      <c r="E47" s="157">
        <v>93100</v>
      </c>
      <c r="F47" s="103">
        <f t="shared" si="13"/>
        <v>0.007969099935691417</v>
      </c>
      <c r="G47" s="104">
        <f t="shared" si="14"/>
        <v>14.414226198522817</v>
      </c>
      <c r="H47" s="105">
        <f t="shared" si="1"/>
        <v>11729</v>
      </c>
      <c r="J47" s="159">
        <f t="shared" si="3"/>
        <v>81371</v>
      </c>
      <c r="K47" s="159">
        <f t="shared" si="4"/>
      </c>
      <c r="L47" s="159">
        <f t="shared" si="5"/>
      </c>
      <c r="M47" s="159">
        <f t="shared" si="6"/>
      </c>
      <c r="N47" s="159">
        <f t="shared" si="7"/>
      </c>
      <c r="O47" s="159">
        <f t="shared" si="8"/>
        <v>93100</v>
      </c>
      <c r="P47" s="159">
        <f t="shared" si="9"/>
      </c>
      <c r="Q47" s="159">
        <f t="shared" si="10"/>
      </c>
      <c r="R47" s="159">
        <f t="shared" si="11"/>
      </c>
      <c r="S47" s="159">
        <f t="shared" si="12"/>
      </c>
    </row>
    <row r="48" spans="1:19" s="39" customFormat="1" ht="13.5">
      <c r="A48" s="39">
        <v>1</v>
      </c>
      <c r="B48" s="102">
        <v>304</v>
      </c>
      <c r="C48" s="102" t="s">
        <v>58</v>
      </c>
      <c r="D48" s="157">
        <v>88142</v>
      </c>
      <c r="E48" s="157">
        <v>100272</v>
      </c>
      <c r="F48" s="103">
        <f t="shared" si="13"/>
        <v>0.008583003101521481</v>
      </c>
      <c r="G48" s="104">
        <f>(E48/D48-1)*100</f>
        <v>13.761884232261568</v>
      </c>
      <c r="H48" s="105">
        <f t="shared" si="1"/>
        <v>12130</v>
      </c>
      <c r="J48" s="159">
        <f t="shared" si="3"/>
        <v>88142</v>
      </c>
      <c r="K48" s="159">
        <f t="shared" si="4"/>
      </c>
      <c r="L48" s="159">
        <f t="shared" si="5"/>
      </c>
      <c r="M48" s="159">
        <f t="shared" si="6"/>
      </c>
      <c r="N48" s="159">
        <f t="shared" si="7"/>
      </c>
      <c r="O48" s="159">
        <f t="shared" si="8"/>
        <v>100272</v>
      </c>
      <c r="P48" s="159">
        <f t="shared" si="9"/>
      </c>
      <c r="Q48" s="159">
        <f t="shared" si="10"/>
      </c>
      <c r="R48" s="159">
        <f t="shared" si="11"/>
      </c>
      <c r="S48" s="159">
        <f t="shared" si="12"/>
      </c>
    </row>
    <row r="49" spans="1:19" s="39" customFormat="1" ht="13.5">
      <c r="A49" s="39">
        <v>1</v>
      </c>
      <c r="B49" s="102">
        <v>305</v>
      </c>
      <c r="C49" s="102" t="s">
        <v>59</v>
      </c>
      <c r="D49" s="157">
        <v>29131</v>
      </c>
      <c r="E49" s="157">
        <v>29708</v>
      </c>
      <c r="F49" s="103">
        <f t="shared" si="13"/>
        <v>0.002542921814065743</v>
      </c>
      <c r="G49" s="104">
        <f>(E49/D49-1)*100</f>
        <v>1.980707837012119</v>
      </c>
      <c r="H49" s="105">
        <f t="shared" si="1"/>
        <v>577</v>
      </c>
      <c r="J49" s="159">
        <f t="shared" si="3"/>
        <v>29131</v>
      </c>
      <c r="K49" s="159">
        <f t="shared" si="4"/>
      </c>
      <c r="L49" s="159">
        <f t="shared" si="5"/>
      </c>
      <c r="M49" s="159">
        <f t="shared" si="6"/>
      </c>
      <c r="N49" s="159">
        <f t="shared" si="7"/>
      </c>
      <c r="O49" s="159">
        <f t="shared" si="8"/>
        <v>29708</v>
      </c>
      <c r="P49" s="159">
        <f t="shared" si="9"/>
      </c>
      <c r="Q49" s="159">
        <f t="shared" si="10"/>
      </c>
      <c r="R49" s="159">
        <f t="shared" si="11"/>
      </c>
      <c r="S49" s="159">
        <f t="shared" si="12"/>
      </c>
    </row>
    <row r="50" spans="1:19" s="39" customFormat="1" ht="13.5">
      <c r="A50" s="39">
        <v>1</v>
      </c>
      <c r="B50" s="102">
        <v>306</v>
      </c>
      <c r="C50" s="102" t="s">
        <v>60</v>
      </c>
      <c r="D50" s="157">
        <v>252402</v>
      </c>
      <c r="E50" s="157">
        <v>333421</v>
      </c>
      <c r="F50" s="103">
        <f t="shared" si="13"/>
        <v>0.028539906226188703</v>
      </c>
      <c r="G50" s="104">
        <f>(E50/D50-1)*100</f>
        <v>32.09919097313016</v>
      </c>
      <c r="H50" s="105">
        <f t="shared" si="1"/>
        <v>81019</v>
      </c>
      <c r="J50" s="159">
        <f t="shared" si="3"/>
        <v>252402</v>
      </c>
      <c r="K50" s="159">
        <f t="shared" si="4"/>
      </c>
      <c r="L50" s="159">
        <f t="shared" si="5"/>
      </c>
      <c r="M50" s="159">
        <f t="shared" si="6"/>
      </c>
      <c r="N50" s="159">
        <f t="shared" si="7"/>
      </c>
      <c r="O50" s="159">
        <f t="shared" si="8"/>
        <v>333421</v>
      </c>
      <c r="P50" s="159">
        <f t="shared" si="9"/>
      </c>
      <c r="Q50" s="159">
        <f t="shared" si="10"/>
      </c>
      <c r="R50" s="159">
        <f t="shared" si="11"/>
      </c>
      <c r="S50" s="159">
        <f t="shared" si="12"/>
      </c>
    </row>
    <row r="51" spans="1:19" s="39" customFormat="1" ht="13.5">
      <c r="A51" s="39">
        <v>2</v>
      </c>
      <c r="B51" s="102">
        <v>325</v>
      </c>
      <c r="C51" s="102" t="s">
        <v>61</v>
      </c>
      <c r="D51" s="157">
        <v>2044478</v>
      </c>
      <c r="E51" s="157">
        <v>2315649</v>
      </c>
      <c r="F51" s="103">
        <f t="shared" si="13"/>
        <v>0.19821308589671208</v>
      </c>
      <c r="G51" s="104">
        <f>(E51/D51-1)*100</f>
        <v>13.263581217308285</v>
      </c>
      <c r="H51" s="105">
        <f t="shared" si="1"/>
        <v>271171</v>
      </c>
      <c r="J51" s="159">
        <f t="shared" si="3"/>
      </c>
      <c r="K51" s="159">
        <f t="shared" si="4"/>
        <v>2044478</v>
      </c>
      <c r="L51" s="159">
        <f t="shared" si="5"/>
      </c>
      <c r="M51" s="159">
        <f t="shared" si="6"/>
      </c>
      <c r="N51" s="159">
        <f t="shared" si="7"/>
      </c>
      <c r="O51" s="159">
        <f t="shared" si="8"/>
      </c>
      <c r="P51" s="159">
        <f t="shared" si="9"/>
        <v>2315649</v>
      </c>
      <c r="Q51" s="159">
        <f t="shared" si="10"/>
      </c>
      <c r="R51" s="159">
        <f t="shared" si="11"/>
      </c>
      <c r="S51" s="159">
        <f t="shared" si="12"/>
      </c>
    </row>
    <row r="52" spans="1:19" s="39" customFormat="1" ht="13.5">
      <c r="A52" s="39">
        <v>2</v>
      </c>
      <c r="B52" s="102">
        <v>341</v>
      </c>
      <c r="C52" s="102" t="s">
        <v>62</v>
      </c>
      <c r="D52" s="157">
        <v>5310379</v>
      </c>
      <c r="E52" s="157">
        <v>5581491</v>
      </c>
      <c r="F52" s="103">
        <f t="shared" si="13"/>
        <v>0.47776003833686603</v>
      </c>
      <c r="G52" s="104">
        <f>(E52/D52-1)*100</f>
        <v>5.105322991070893</v>
      </c>
      <c r="H52" s="105">
        <f t="shared" si="1"/>
        <v>271112</v>
      </c>
      <c r="J52" s="159">
        <f t="shared" si="3"/>
      </c>
      <c r="K52" s="159">
        <f t="shared" si="4"/>
        <v>5310379</v>
      </c>
      <c r="L52" s="159">
        <f t="shared" si="5"/>
      </c>
      <c r="M52" s="159">
        <f t="shared" si="6"/>
      </c>
      <c r="N52" s="159">
        <f t="shared" si="7"/>
      </c>
      <c r="O52" s="159">
        <f t="shared" si="8"/>
      </c>
      <c r="P52" s="159">
        <f t="shared" si="9"/>
        <v>5581491</v>
      </c>
      <c r="Q52" s="159">
        <f t="shared" si="10"/>
      </c>
      <c r="R52" s="159">
        <f t="shared" si="11"/>
      </c>
      <c r="S52" s="159">
        <f t="shared" si="12"/>
      </c>
    </row>
    <row r="53" spans="1:19" s="39" customFormat="1" ht="13.5">
      <c r="A53" s="39">
        <v>2</v>
      </c>
      <c r="B53" s="102">
        <v>342</v>
      </c>
      <c r="C53" s="102" t="s">
        <v>63</v>
      </c>
      <c r="D53" s="157">
        <v>13834642</v>
      </c>
      <c r="E53" s="157">
        <v>15117324</v>
      </c>
      <c r="F53" s="103">
        <f t="shared" si="13"/>
        <v>1.2940007058670928</v>
      </c>
      <c r="G53" s="104">
        <f aca="true" t="shared" si="15" ref="G53:G64">(E53/D53-1)*100</f>
        <v>9.271522891593431</v>
      </c>
      <c r="H53" s="105">
        <f t="shared" si="1"/>
        <v>1282682</v>
      </c>
      <c r="J53" s="159">
        <f t="shared" si="3"/>
      </c>
      <c r="K53" s="159">
        <f t="shared" si="4"/>
        <v>13834642</v>
      </c>
      <c r="L53" s="159">
        <f t="shared" si="5"/>
      </c>
      <c r="M53" s="159">
        <f t="shared" si="6"/>
      </c>
      <c r="N53" s="159">
        <f t="shared" si="7"/>
      </c>
      <c r="O53" s="159">
        <f t="shared" si="8"/>
      </c>
      <c r="P53" s="159">
        <f t="shared" si="9"/>
        <v>15117324</v>
      </c>
      <c r="Q53" s="159">
        <f t="shared" si="10"/>
      </c>
      <c r="R53" s="159">
        <f t="shared" si="11"/>
      </c>
      <c r="S53" s="159">
        <f t="shared" si="12"/>
      </c>
    </row>
    <row r="54" spans="1:19" s="39" customFormat="1" ht="13.5">
      <c r="A54" s="39">
        <v>2</v>
      </c>
      <c r="B54" s="102">
        <v>344</v>
      </c>
      <c r="C54" s="102" t="s">
        <v>64</v>
      </c>
      <c r="D54" s="157">
        <v>6925969</v>
      </c>
      <c r="E54" s="157">
        <v>9630513</v>
      </c>
      <c r="F54" s="103">
        <f t="shared" si="13"/>
        <v>0.8243450110523669</v>
      </c>
      <c r="G54" s="104">
        <f t="shared" si="15"/>
        <v>39.049322917847306</v>
      </c>
      <c r="H54" s="105">
        <f t="shared" si="1"/>
        <v>2704544</v>
      </c>
      <c r="J54" s="159">
        <f t="shared" si="3"/>
      </c>
      <c r="K54" s="159">
        <f t="shared" si="4"/>
        <v>6925969</v>
      </c>
      <c r="L54" s="159">
        <f t="shared" si="5"/>
      </c>
      <c r="M54" s="159">
        <f t="shared" si="6"/>
      </c>
      <c r="N54" s="159">
        <f t="shared" si="7"/>
      </c>
      <c r="O54" s="159">
        <f t="shared" si="8"/>
      </c>
      <c r="P54" s="159">
        <f t="shared" si="9"/>
        <v>9630513</v>
      </c>
      <c r="Q54" s="159">
        <f t="shared" si="10"/>
      </c>
      <c r="R54" s="159">
        <f t="shared" si="11"/>
      </c>
      <c r="S54" s="159">
        <f t="shared" si="12"/>
      </c>
    </row>
    <row r="55" spans="1:19" s="39" customFormat="1" ht="13.5">
      <c r="A55" s="39">
        <v>2</v>
      </c>
      <c r="B55" s="102">
        <v>361</v>
      </c>
      <c r="C55" s="102" t="s">
        <v>65</v>
      </c>
      <c r="D55" s="157">
        <v>1841966</v>
      </c>
      <c r="E55" s="157">
        <v>2120229</v>
      </c>
      <c r="F55" s="103">
        <f t="shared" si="13"/>
        <v>0.18148567978035532</v>
      </c>
      <c r="G55" s="104">
        <f t="shared" si="15"/>
        <v>15.106847791978794</v>
      </c>
      <c r="H55" s="105">
        <f t="shared" si="1"/>
        <v>278263</v>
      </c>
      <c r="J55" s="159">
        <f t="shared" si="3"/>
      </c>
      <c r="K55" s="159">
        <f t="shared" si="4"/>
        <v>1841966</v>
      </c>
      <c r="L55" s="159">
        <f t="shared" si="5"/>
      </c>
      <c r="M55" s="159">
        <f t="shared" si="6"/>
      </c>
      <c r="N55" s="159">
        <f t="shared" si="7"/>
      </c>
      <c r="O55" s="159">
        <f t="shared" si="8"/>
      </c>
      <c r="P55" s="159">
        <f t="shared" si="9"/>
        <v>2120229</v>
      </c>
      <c r="Q55" s="159">
        <f t="shared" si="10"/>
      </c>
      <c r="R55" s="159">
        <f t="shared" si="11"/>
      </c>
      <c r="S55" s="159">
        <f t="shared" si="12"/>
      </c>
    </row>
    <row r="56" spans="1:19" s="39" customFormat="1" ht="13.5">
      <c r="A56" s="39">
        <v>2</v>
      </c>
      <c r="B56" s="102">
        <v>381</v>
      </c>
      <c r="C56" s="102" t="s">
        <v>66</v>
      </c>
      <c r="D56" s="157">
        <v>6282512</v>
      </c>
      <c r="E56" s="157">
        <v>5435112</v>
      </c>
      <c r="F56" s="103">
        <f t="shared" si="13"/>
        <v>0.46523040483002853</v>
      </c>
      <c r="G56" s="104">
        <f t="shared" si="15"/>
        <v>-13.48823527913675</v>
      </c>
      <c r="H56" s="105">
        <f t="shared" si="1"/>
        <v>-847400</v>
      </c>
      <c r="J56" s="159">
        <f t="shared" si="3"/>
      </c>
      <c r="K56" s="159">
        <f t="shared" si="4"/>
        <v>6282512</v>
      </c>
      <c r="L56" s="159">
        <f t="shared" si="5"/>
      </c>
      <c r="M56" s="159">
        <f t="shared" si="6"/>
      </c>
      <c r="N56" s="159">
        <f t="shared" si="7"/>
      </c>
      <c r="O56" s="159">
        <f t="shared" si="8"/>
      </c>
      <c r="P56" s="159">
        <f t="shared" si="9"/>
        <v>5435112</v>
      </c>
      <c r="Q56" s="159">
        <f t="shared" si="10"/>
      </c>
      <c r="R56" s="159">
        <f t="shared" si="11"/>
      </c>
      <c r="S56" s="159">
        <f t="shared" si="12"/>
      </c>
    </row>
    <row r="57" spans="1:19" s="39" customFormat="1" ht="13.5">
      <c r="A57" s="39">
        <v>3</v>
      </c>
      <c r="B57" s="102">
        <v>383</v>
      </c>
      <c r="C57" s="102" t="s">
        <v>67</v>
      </c>
      <c r="D57" s="157">
        <v>1172070</v>
      </c>
      <c r="E57" s="157">
        <v>1094118</v>
      </c>
      <c r="F57" s="103">
        <f t="shared" si="13"/>
        <v>0.09365344450525051</v>
      </c>
      <c r="G57" s="104">
        <f t="shared" si="15"/>
        <v>-6.650797307328061</v>
      </c>
      <c r="H57" s="105">
        <f t="shared" si="1"/>
        <v>-77952</v>
      </c>
      <c r="J57" s="159">
        <f t="shared" si="3"/>
      </c>
      <c r="K57" s="159">
        <f t="shared" si="4"/>
      </c>
      <c r="L57" s="159">
        <f t="shared" si="5"/>
        <v>1172070</v>
      </c>
      <c r="M57" s="159">
        <f t="shared" si="6"/>
      </c>
      <c r="N57" s="159">
        <f t="shared" si="7"/>
      </c>
      <c r="O57" s="159">
        <f t="shared" si="8"/>
      </c>
      <c r="P57" s="159">
        <f t="shared" si="9"/>
      </c>
      <c r="Q57" s="159">
        <f t="shared" si="10"/>
        <v>1094118</v>
      </c>
      <c r="R57" s="159">
        <f t="shared" si="11"/>
      </c>
      <c r="S57" s="159">
        <f t="shared" si="12"/>
      </c>
    </row>
    <row r="58" spans="1:19" s="39" customFormat="1" ht="13.5">
      <c r="A58" s="39">
        <v>4</v>
      </c>
      <c r="B58" s="102">
        <v>401</v>
      </c>
      <c r="C58" s="102" t="s">
        <v>68</v>
      </c>
      <c r="D58" s="157">
        <v>2369019</v>
      </c>
      <c r="E58" s="157">
        <v>2516097</v>
      </c>
      <c r="F58" s="103">
        <f t="shared" si="13"/>
        <v>0.2153708747679202</v>
      </c>
      <c r="G58" s="104">
        <f t="shared" si="15"/>
        <v>6.208392587818001</v>
      </c>
      <c r="H58" s="105">
        <f t="shared" si="1"/>
        <v>147078</v>
      </c>
      <c r="J58" s="159">
        <f t="shared" si="3"/>
      </c>
      <c r="K58" s="159">
        <f t="shared" si="4"/>
      </c>
      <c r="L58" s="159">
        <f t="shared" si="5"/>
      </c>
      <c r="M58" s="159">
        <f t="shared" si="6"/>
        <v>2369019</v>
      </c>
      <c r="N58" s="159">
        <f t="shared" si="7"/>
      </c>
      <c r="O58" s="159">
        <f t="shared" si="8"/>
      </c>
      <c r="P58" s="159">
        <f t="shared" si="9"/>
      </c>
      <c r="Q58" s="159">
        <f t="shared" si="10"/>
      </c>
      <c r="R58" s="159">
        <f t="shared" si="11"/>
        <v>2516097</v>
      </c>
      <c r="S58" s="159">
        <f t="shared" si="12"/>
      </c>
    </row>
    <row r="59" spans="1:19" s="39" customFormat="1" ht="13.5">
      <c r="A59" s="39">
        <v>4</v>
      </c>
      <c r="B59" s="102">
        <v>402</v>
      </c>
      <c r="C59" s="102" t="s">
        <v>69</v>
      </c>
      <c r="D59" s="157">
        <v>13636706</v>
      </c>
      <c r="E59" s="157">
        <v>15010499</v>
      </c>
      <c r="F59" s="103">
        <f t="shared" si="13"/>
        <v>1.2848567842706347</v>
      </c>
      <c r="G59" s="104">
        <f t="shared" si="15"/>
        <v>10.074229069688823</v>
      </c>
      <c r="H59" s="105">
        <f t="shared" si="1"/>
        <v>1373793</v>
      </c>
      <c r="J59" s="159">
        <f t="shared" si="3"/>
      </c>
      <c r="K59" s="159">
        <f t="shared" si="4"/>
      </c>
      <c r="L59" s="159">
        <f t="shared" si="5"/>
      </c>
      <c r="M59" s="159">
        <f t="shared" si="6"/>
        <v>13636706</v>
      </c>
      <c r="N59" s="159">
        <f t="shared" si="7"/>
      </c>
      <c r="O59" s="159">
        <f t="shared" si="8"/>
      </c>
      <c r="P59" s="159">
        <f t="shared" si="9"/>
      </c>
      <c r="Q59" s="159">
        <f t="shared" si="10"/>
      </c>
      <c r="R59" s="159">
        <f t="shared" si="11"/>
        <v>15010499</v>
      </c>
      <c r="S59" s="159">
        <f t="shared" si="12"/>
      </c>
    </row>
    <row r="60" spans="1:19" s="39" customFormat="1" ht="13.5">
      <c r="A60" s="39">
        <v>4</v>
      </c>
      <c r="B60" s="102">
        <v>424</v>
      </c>
      <c r="C60" s="102" t="s">
        <v>70</v>
      </c>
      <c r="D60" s="157">
        <v>14660366</v>
      </c>
      <c r="E60" s="157">
        <v>15098345</v>
      </c>
      <c r="F60" s="103">
        <f t="shared" si="13"/>
        <v>1.2923761564827803</v>
      </c>
      <c r="G60" s="104">
        <f t="shared" si="15"/>
        <v>2.9875038590441827</v>
      </c>
      <c r="H60" s="105">
        <f t="shared" si="1"/>
        <v>437979</v>
      </c>
      <c r="J60" s="159">
        <f t="shared" si="3"/>
      </c>
      <c r="K60" s="159">
        <f t="shared" si="4"/>
      </c>
      <c r="L60" s="159">
        <f t="shared" si="5"/>
      </c>
      <c r="M60" s="159">
        <f t="shared" si="6"/>
        <v>14660366</v>
      </c>
      <c r="N60" s="159">
        <f t="shared" si="7"/>
      </c>
      <c r="O60" s="159">
        <f t="shared" si="8"/>
      </c>
      <c r="P60" s="159">
        <f t="shared" si="9"/>
      </c>
      <c r="Q60" s="159">
        <f t="shared" si="10"/>
      </c>
      <c r="R60" s="159">
        <f t="shared" si="11"/>
        <v>15098345</v>
      </c>
      <c r="S60" s="159">
        <f t="shared" si="12"/>
      </c>
    </row>
    <row r="61" spans="1:19" s="39" customFormat="1" ht="13.5">
      <c r="A61" s="39">
        <v>4</v>
      </c>
      <c r="B61" s="102">
        <v>426</v>
      </c>
      <c r="C61" s="102" t="s">
        <v>71</v>
      </c>
      <c r="D61" s="157">
        <v>594331</v>
      </c>
      <c r="E61" s="157">
        <v>602364</v>
      </c>
      <c r="F61" s="103">
        <f t="shared" si="13"/>
        <v>0.05156067576436976</v>
      </c>
      <c r="G61" s="104">
        <f t="shared" si="15"/>
        <v>1.3516037359653232</v>
      </c>
      <c r="H61" s="105">
        <f t="shared" si="1"/>
        <v>8033</v>
      </c>
      <c r="J61" s="159">
        <f t="shared" si="3"/>
      </c>
      <c r="K61" s="159">
        <f t="shared" si="4"/>
      </c>
      <c r="L61" s="159">
        <f t="shared" si="5"/>
      </c>
      <c r="M61" s="159">
        <f t="shared" si="6"/>
        <v>594331</v>
      </c>
      <c r="N61" s="159">
        <f t="shared" si="7"/>
      </c>
      <c r="O61" s="159">
        <f t="shared" si="8"/>
      </c>
      <c r="P61" s="159">
        <f t="shared" si="9"/>
      </c>
      <c r="Q61" s="159">
        <f t="shared" si="10"/>
      </c>
      <c r="R61" s="159">
        <f t="shared" si="11"/>
        <v>602364</v>
      </c>
      <c r="S61" s="159">
        <f t="shared" si="12"/>
      </c>
    </row>
    <row r="62" spans="1:19" s="39" customFormat="1" ht="13.5">
      <c r="A62" s="39">
        <v>4</v>
      </c>
      <c r="B62" s="102">
        <v>429</v>
      </c>
      <c r="C62" s="106" t="s">
        <v>139</v>
      </c>
      <c r="D62" s="157">
        <v>722630</v>
      </c>
      <c r="E62" s="157">
        <v>764714</v>
      </c>
      <c r="F62" s="103">
        <f t="shared" si="13"/>
        <v>0.06545738225802715</v>
      </c>
      <c r="G62" s="104">
        <f t="shared" si="15"/>
        <v>5.8237272186319355</v>
      </c>
      <c r="H62" s="105">
        <f t="shared" si="1"/>
        <v>42084</v>
      </c>
      <c r="J62" s="159">
        <f t="shared" si="3"/>
      </c>
      <c r="K62" s="159">
        <f t="shared" si="4"/>
      </c>
      <c r="L62" s="159">
        <f t="shared" si="5"/>
      </c>
      <c r="M62" s="159">
        <f t="shared" si="6"/>
        <v>722630</v>
      </c>
      <c r="N62" s="159">
        <f t="shared" si="7"/>
      </c>
      <c r="O62" s="159">
        <f t="shared" si="8"/>
      </c>
      <c r="P62" s="159">
        <f t="shared" si="9"/>
      </c>
      <c r="Q62" s="159">
        <f t="shared" si="10"/>
      </c>
      <c r="R62" s="159">
        <f t="shared" si="11"/>
        <v>764714</v>
      </c>
      <c r="S62" s="159">
        <f t="shared" si="12"/>
      </c>
    </row>
    <row r="63" spans="1:19" s="39" customFormat="1" ht="13.5">
      <c r="A63" s="39">
        <v>4</v>
      </c>
      <c r="B63" s="102">
        <v>461</v>
      </c>
      <c r="C63" s="102" t="s">
        <v>72</v>
      </c>
      <c r="D63" s="157">
        <v>5949607</v>
      </c>
      <c r="E63" s="157">
        <v>6442011</v>
      </c>
      <c r="F63" s="103">
        <f t="shared" si="13"/>
        <v>0.55141814657168</v>
      </c>
      <c r="G63" s="104">
        <f t="shared" si="15"/>
        <v>8.276244128393696</v>
      </c>
      <c r="H63" s="105">
        <f t="shared" si="1"/>
        <v>492404</v>
      </c>
      <c r="J63" s="159">
        <f t="shared" si="3"/>
      </c>
      <c r="K63" s="159">
        <f t="shared" si="4"/>
      </c>
      <c r="L63" s="159">
        <f t="shared" si="5"/>
      </c>
      <c r="M63" s="159">
        <f t="shared" si="6"/>
        <v>5949607</v>
      </c>
      <c r="N63" s="159">
        <f t="shared" si="7"/>
      </c>
      <c r="O63" s="159">
        <f t="shared" si="8"/>
      </c>
      <c r="P63" s="159">
        <f t="shared" si="9"/>
      </c>
      <c r="Q63" s="159">
        <f t="shared" si="10"/>
      </c>
      <c r="R63" s="159">
        <f t="shared" si="11"/>
        <v>6442011</v>
      </c>
      <c r="S63" s="159">
        <f t="shared" si="12"/>
      </c>
    </row>
    <row r="64" spans="1:19" s="39" customFormat="1" ht="13.5">
      <c r="A64" s="39">
        <v>5</v>
      </c>
      <c r="B64" s="102">
        <v>503</v>
      </c>
      <c r="C64" s="102" t="s">
        <v>73</v>
      </c>
      <c r="D64" s="157">
        <v>3150401</v>
      </c>
      <c r="E64" s="157">
        <v>4181659</v>
      </c>
      <c r="F64" s="103">
        <f t="shared" si="13"/>
        <v>0.3579383294090595</v>
      </c>
      <c r="G64" s="104">
        <f t="shared" si="15"/>
        <v>32.73418209300976</v>
      </c>
      <c r="H64" s="105">
        <f t="shared" si="1"/>
        <v>1031258</v>
      </c>
      <c r="J64" s="159">
        <f t="shared" si="3"/>
      </c>
      <c r="K64" s="159">
        <f t="shared" si="4"/>
      </c>
      <c r="L64" s="159">
        <f t="shared" si="5"/>
      </c>
      <c r="M64" s="159">
        <f t="shared" si="6"/>
      </c>
      <c r="N64" s="159">
        <f t="shared" si="7"/>
        <v>3150401</v>
      </c>
      <c r="O64" s="159">
        <f t="shared" si="8"/>
      </c>
      <c r="P64" s="159">
        <f t="shared" si="9"/>
      </c>
      <c r="Q64" s="159">
        <f t="shared" si="10"/>
      </c>
      <c r="R64" s="159">
        <f t="shared" si="11"/>
      </c>
      <c r="S64" s="159">
        <f t="shared" si="12"/>
        <v>4181659</v>
      </c>
    </row>
    <row r="65" spans="3:19" s="39" customFormat="1" ht="13.5">
      <c r="C65" s="141"/>
      <c r="D65" s="142" t="s">
        <v>167</v>
      </c>
      <c r="E65" s="150" t="s">
        <v>168</v>
      </c>
      <c r="F65" s="67"/>
      <c r="G65" s="97"/>
      <c r="H65" s="99"/>
      <c r="J65" s="39">
        <f aca="true" t="shared" si="16" ref="J65:S65">SUM(J13:J64)</f>
        <v>10404773</v>
      </c>
      <c r="K65" s="39">
        <f t="shared" si="16"/>
        <v>292506726</v>
      </c>
      <c r="L65" s="39">
        <f>SUM(L17:L64)+L13</f>
        <v>96231629</v>
      </c>
      <c r="M65" s="39">
        <f t="shared" si="16"/>
        <v>398259914</v>
      </c>
      <c r="N65" s="39">
        <f t="shared" si="16"/>
        <v>275050872</v>
      </c>
      <c r="O65" s="39">
        <f>SUM(O13:O64)</f>
        <v>10770298</v>
      </c>
      <c r="P65" s="39">
        <f>SUM(P13:P64)</f>
        <v>315992771</v>
      </c>
      <c r="Q65" s="39">
        <f>SUM(Q17:Q64)+Q13</f>
        <v>103008717</v>
      </c>
      <c r="R65" s="39">
        <f t="shared" si="16"/>
        <v>428231815</v>
      </c>
      <c r="S65" s="39">
        <f t="shared" si="16"/>
        <v>310258822</v>
      </c>
    </row>
    <row r="66" spans="3:8" s="39" customFormat="1" ht="13.5">
      <c r="C66" s="143" t="s">
        <v>147</v>
      </c>
      <c r="D66" s="144">
        <f>J65</f>
        <v>10404773</v>
      </c>
      <c r="E66" s="151">
        <f>O65</f>
        <v>10770298</v>
      </c>
      <c r="F66" s="67"/>
      <c r="G66" s="97"/>
      <c r="H66" s="99"/>
    </row>
    <row r="67" spans="3:8" s="39" customFormat="1" ht="13.5">
      <c r="C67" s="143" t="s">
        <v>118</v>
      </c>
      <c r="D67" s="146">
        <f>K65</f>
        <v>292506726</v>
      </c>
      <c r="E67" s="151">
        <f>P65</f>
        <v>315992771</v>
      </c>
      <c r="F67" s="67"/>
      <c r="G67" s="97"/>
      <c r="H67" s="99"/>
    </row>
    <row r="68" spans="3:8" s="39" customFormat="1" ht="13.5">
      <c r="C68" s="143" t="s">
        <v>119</v>
      </c>
      <c r="D68" s="146">
        <f>L65</f>
        <v>96231629</v>
      </c>
      <c r="E68" s="151">
        <f>Q65</f>
        <v>103008717</v>
      </c>
      <c r="F68" s="67"/>
      <c r="G68" s="97"/>
      <c r="H68" s="99"/>
    </row>
    <row r="69" spans="3:8" s="39" customFormat="1" ht="13.5">
      <c r="C69" s="143" t="s">
        <v>148</v>
      </c>
      <c r="D69" s="146">
        <f>M65</f>
        <v>398259914</v>
      </c>
      <c r="E69" s="151">
        <f>R65</f>
        <v>428231815</v>
      </c>
      <c r="F69" s="67"/>
      <c r="G69" s="97"/>
      <c r="H69" s="99"/>
    </row>
    <row r="70" spans="3:8" s="39" customFormat="1" ht="13.5">
      <c r="C70" s="143" t="s">
        <v>120</v>
      </c>
      <c r="D70" s="146">
        <f>N65</f>
        <v>275050872</v>
      </c>
      <c r="E70" s="151">
        <f>S65</f>
        <v>310258822</v>
      </c>
      <c r="F70" s="67"/>
      <c r="G70" s="97"/>
      <c r="H70" s="99"/>
    </row>
    <row r="71" spans="3:8" s="39" customFormat="1" ht="13.5">
      <c r="C71" s="147"/>
      <c r="D71" s="148">
        <f>SUM(D66:D70)</f>
        <v>1072453914</v>
      </c>
      <c r="E71" s="152">
        <f>SUM(E66:E70)</f>
        <v>1168262423</v>
      </c>
      <c r="F71" s="67"/>
      <c r="G71" s="97"/>
      <c r="H71" s="99"/>
    </row>
  </sheetData>
  <printOptions/>
  <pageMargins left="0.75" right="0.75" top="0.97" bottom="0.4" header="0.512" footer="0.31"/>
  <pageSetup horizontalDpi="600" verticalDpi="600" orientation="landscape" paperSize="8" scale="65" r:id="rId1"/>
  <headerFooter alignWithMargins="0">
    <oddHeader>&amp;C&amp;A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S71"/>
  <sheetViews>
    <sheetView zoomScale="75" zoomScaleNormal="75" workbookViewId="0" topLeftCell="A1">
      <selection activeCell="F10" sqref="F10"/>
    </sheetView>
  </sheetViews>
  <sheetFormatPr defaultColWidth="9.00390625" defaultRowHeight="13.5"/>
  <cols>
    <col min="1" max="1" width="7.875" style="39" customWidth="1"/>
    <col min="2" max="2" width="12.50390625" style="39" bestFit="1" customWidth="1"/>
    <col min="3" max="4" width="13.00390625" style="56" bestFit="1" customWidth="1"/>
    <col min="5" max="5" width="13.00390625" style="67" bestFit="1" customWidth="1"/>
    <col min="6" max="6" width="10.375" style="69" customWidth="1"/>
    <col min="7" max="7" width="10.625" style="95" customWidth="1"/>
    <col min="8" max="8" width="14.00390625" style="99" bestFit="1" customWidth="1"/>
    <col min="9" max="10" width="9.00390625" style="39" customWidth="1"/>
    <col min="11" max="19" width="12.125" style="39" customWidth="1"/>
    <col min="20" max="16384" width="9.00390625" style="39" customWidth="1"/>
  </cols>
  <sheetData>
    <row r="1" ht="13.5">
      <c r="A1" s="39" t="s">
        <v>87</v>
      </c>
    </row>
    <row r="3" spans="2:5" ht="13.5">
      <c r="B3" s="39" t="s">
        <v>88</v>
      </c>
      <c r="C3" s="39"/>
      <c r="E3" s="68"/>
    </row>
    <row r="4" spans="3:5" ht="13.5">
      <c r="C4" s="39"/>
      <c r="D4" s="56" t="s">
        <v>3</v>
      </c>
      <c r="E4" s="68"/>
    </row>
    <row r="5" spans="3:5" ht="13.5">
      <c r="C5" s="39"/>
      <c r="E5" s="68"/>
    </row>
    <row r="6" spans="3:8" ht="13.5">
      <c r="C6" s="39"/>
      <c r="D6" s="55" t="s">
        <v>158</v>
      </c>
      <c r="E6" s="61" t="s">
        <v>181</v>
      </c>
      <c r="F6" s="67" t="s">
        <v>11</v>
      </c>
      <c r="G6" s="97" t="s">
        <v>9</v>
      </c>
      <c r="H6" s="101" t="s">
        <v>123</v>
      </c>
    </row>
    <row r="7" spans="3:7" ht="13.5">
      <c r="C7" s="39"/>
      <c r="D7" s="55" t="s">
        <v>141</v>
      </c>
      <c r="E7" s="55" t="s">
        <v>141</v>
      </c>
      <c r="F7" s="67" t="s">
        <v>34</v>
      </c>
      <c r="G7" s="97" t="s">
        <v>34</v>
      </c>
    </row>
    <row r="8" spans="3:8" ht="13.5">
      <c r="C8" s="39" t="s">
        <v>74</v>
      </c>
      <c r="D8" s="58">
        <f>D10+D11</f>
        <v>692327436</v>
      </c>
      <c r="E8" s="58">
        <f>E10+E11</f>
        <v>710205807</v>
      </c>
      <c r="F8" s="67">
        <v>100</v>
      </c>
      <c r="G8" s="97">
        <f>(E8/D8-1)*100</f>
        <v>2.582357721267603</v>
      </c>
      <c r="H8" s="99">
        <f>E8-D8</f>
        <v>17878371</v>
      </c>
    </row>
    <row r="9" spans="3:7" ht="13.5">
      <c r="C9" s="39"/>
      <c r="D9" s="39"/>
      <c r="E9" s="39"/>
      <c r="F9" s="67"/>
      <c r="G9" s="97"/>
    </row>
    <row r="10" spans="3:8" ht="13.5">
      <c r="C10" s="39" t="s">
        <v>75</v>
      </c>
      <c r="D10" s="58">
        <f>D13+D17+SUM(D25:D45)</f>
        <v>621476366</v>
      </c>
      <c r="E10" s="58">
        <f>E13+E17+SUM(E25:E45)</f>
        <v>640519075</v>
      </c>
      <c r="F10" s="67">
        <f>E10/E8*100</f>
        <v>90.18781157332891</v>
      </c>
      <c r="G10" s="97">
        <f>(E10/D10-1)*100</f>
        <v>3.0641083139756997</v>
      </c>
      <c r="H10" s="99">
        <f>E10-D10</f>
        <v>19042709</v>
      </c>
    </row>
    <row r="11" spans="3:19" ht="13.5">
      <c r="C11" s="39" t="s">
        <v>76</v>
      </c>
      <c r="D11" s="175">
        <f>SUM(D46:D64)</f>
        <v>70851070</v>
      </c>
      <c r="E11" s="175">
        <f>SUM(E46:E64)</f>
        <v>69686732</v>
      </c>
      <c r="F11" s="67">
        <f>E11/E8*100</f>
        <v>9.812188426671087</v>
      </c>
      <c r="G11" s="97">
        <f>(E11/D11-1)*100</f>
        <v>-1.6433597968245173</v>
      </c>
      <c r="H11" s="99">
        <f>E11-D11</f>
        <v>-1164338</v>
      </c>
      <c r="J11" s="111"/>
      <c r="K11" s="112"/>
      <c r="L11" s="112" t="s">
        <v>159</v>
      </c>
      <c r="M11" s="113"/>
      <c r="N11" s="114"/>
      <c r="O11" s="115"/>
      <c r="P11" s="112"/>
      <c r="Q11" s="112" t="s">
        <v>183</v>
      </c>
      <c r="R11" s="113"/>
      <c r="S11" s="114"/>
    </row>
    <row r="12" spans="3:19" ht="13.5">
      <c r="C12" s="39"/>
      <c r="D12" s="39"/>
      <c r="E12" s="60"/>
      <c r="F12" s="67"/>
      <c r="G12" s="97"/>
      <c r="J12" s="106" t="s">
        <v>147</v>
      </c>
      <c r="K12" s="106" t="s">
        <v>118</v>
      </c>
      <c r="L12" s="106" t="s">
        <v>119</v>
      </c>
      <c r="M12" s="106" t="s">
        <v>148</v>
      </c>
      <c r="N12" s="106" t="s">
        <v>120</v>
      </c>
      <c r="O12" s="106" t="s">
        <v>147</v>
      </c>
      <c r="P12" s="106" t="s">
        <v>118</v>
      </c>
      <c r="Q12" s="106" t="s">
        <v>119</v>
      </c>
      <c r="R12" s="106" t="s">
        <v>148</v>
      </c>
      <c r="S12" s="106" t="s">
        <v>120</v>
      </c>
    </row>
    <row r="13" spans="1:19" ht="13.5">
      <c r="A13" s="39">
        <v>3</v>
      </c>
      <c r="B13" s="102">
        <v>100</v>
      </c>
      <c r="C13" s="102" t="s">
        <v>38</v>
      </c>
      <c r="D13" s="157">
        <v>66821777</v>
      </c>
      <c r="E13" s="157">
        <v>70807028</v>
      </c>
      <c r="F13" s="103">
        <f aca="true" t="shared" si="0" ref="F13:F26">E13/E$8*100</f>
        <v>9.969930871038343</v>
      </c>
      <c r="G13" s="104">
        <f aca="true" t="shared" si="1" ref="G13:G38">(E13/D13-1)*100</f>
        <v>5.964000328814967</v>
      </c>
      <c r="H13" s="105">
        <f aca="true" t="shared" si="2" ref="H13:H64">E13-D13</f>
        <v>3985251</v>
      </c>
      <c r="J13" s="159">
        <f>IF($A13=1,D13,"")</f>
      </c>
      <c r="K13" s="159">
        <f>IF($A13=2,$D13,"")</f>
      </c>
      <c r="L13" s="159">
        <f>IF($A13=3,$D13,"")</f>
        <v>66821777</v>
      </c>
      <c r="M13" s="159">
        <f>IF($A13=4,$D13,"")</f>
      </c>
      <c r="N13" s="159">
        <f>IF($A13=5,$D13,"")</f>
      </c>
      <c r="O13" s="159">
        <f>IF($A13=1,E13,"")</f>
      </c>
      <c r="P13" s="159">
        <f>IF($A13=2,E13,"")</f>
      </c>
      <c r="Q13" s="159">
        <f>IF($A13=3,E13,"")</f>
        <v>70807028</v>
      </c>
      <c r="R13" s="159">
        <f>IF($A13=4,E13,"")</f>
      </c>
      <c r="S13" s="159">
        <f>IF($A13=5,E13,"")</f>
      </c>
    </row>
    <row r="14" spans="1:19" ht="13.5">
      <c r="A14" s="39">
        <v>3</v>
      </c>
      <c r="B14" s="102">
        <v>101</v>
      </c>
      <c r="C14" s="106" t="s">
        <v>136</v>
      </c>
      <c r="D14" s="158">
        <v>5567787</v>
      </c>
      <c r="E14" s="157">
        <v>5256190</v>
      </c>
      <c r="F14" s="103">
        <f t="shared" si="0"/>
        <v>0.7400939204091863</v>
      </c>
      <c r="G14" s="104">
        <f t="shared" si="1"/>
        <v>-5.596424575868298</v>
      </c>
      <c r="H14" s="105">
        <f t="shared" si="2"/>
        <v>-311597</v>
      </c>
      <c r="J14" s="159">
        <f aca="true" t="shared" si="3" ref="J14:J64">IF($A14=1,D14,"")</f>
      </c>
      <c r="K14" s="159">
        <f aca="true" t="shared" si="4" ref="K14:K64">IF($A14=2,$D14,"")</f>
      </c>
      <c r="L14" s="159">
        <f aca="true" t="shared" si="5" ref="L14:L64">IF($A14=3,$D14,"")</f>
        <v>5567787</v>
      </c>
      <c r="M14" s="159">
        <f aca="true" t="shared" si="6" ref="M14:M64">IF($A14=4,$D14,"")</f>
      </c>
      <c r="N14" s="159">
        <f aca="true" t="shared" si="7" ref="N14:N64">IF($A14=5,$D14,"")</f>
      </c>
      <c r="O14" s="159">
        <f aca="true" t="shared" si="8" ref="O14:O64">IF($A14=1,E14,"")</f>
      </c>
      <c r="P14" s="159">
        <f aca="true" t="shared" si="9" ref="P14:P64">IF($A14=2,E14,"")</f>
      </c>
      <c r="Q14" s="159">
        <f aca="true" t="shared" si="10" ref="Q14:Q64">IF($A14=3,E14,"")</f>
        <v>5256190</v>
      </c>
      <c r="R14" s="159">
        <f aca="true" t="shared" si="11" ref="R14:R64">IF($A14=4,E14,"")</f>
      </c>
      <c r="S14" s="159">
        <f aca="true" t="shared" si="12" ref="S14:S64">IF($A14=5,E14,"")</f>
      </c>
    </row>
    <row r="15" spans="1:19" ht="13.5">
      <c r="A15" s="39">
        <v>3</v>
      </c>
      <c r="B15" s="102">
        <v>102</v>
      </c>
      <c r="C15" s="106" t="s">
        <v>137</v>
      </c>
      <c r="D15" s="158">
        <v>28584807</v>
      </c>
      <c r="E15" s="157">
        <v>32184058</v>
      </c>
      <c r="F15" s="103">
        <f t="shared" si="0"/>
        <v>4.531652329899916</v>
      </c>
      <c r="G15" s="104">
        <f t="shared" si="1"/>
        <v>12.591482601229398</v>
      </c>
      <c r="H15" s="105">
        <f t="shared" si="2"/>
        <v>3599251</v>
      </c>
      <c r="J15" s="159">
        <f t="shared" si="3"/>
      </c>
      <c r="K15" s="159">
        <f t="shared" si="4"/>
      </c>
      <c r="L15" s="159">
        <f t="shared" si="5"/>
        <v>28584807</v>
      </c>
      <c r="M15" s="159">
        <f t="shared" si="6"/>
      </c>
      <c r="N15" s="159">
        <f t="shared" si="7"/>
      </c>
      <c r="O15" s="159">
        <f t="shared" si="8"/>
      </c>
      <c r="P15" s="159">
        <f t="shared" si="9"/>
      </c>
      <c r="Q15" s="159">
        <f t="shared" si="10"/>
        <v>32184058</v>
      </c>
      <c r="R15" s="159">
        <f t="shared" si="11"/>
      </c>
      <c r="S15" s="159">
        <f t="shared" si="12"/>
      </c>
    </row>
    <row r="16" spans="1:19" ht="13.5">
      <c r="A16" s="39">
        <v>3</v>
      </c>
      <c r="B16" s="102">
        <v>103</v>
      </c>
      <c r="C16" s="106" t="s">
        <v>138</v>
      </c>
      <c r="D16" s="158">
        <v>32669183</v>
      </c>
      <c r="E16" s="157">
        <v>33366780</v>
      </c>
      <c r="F16" s="103">
        <f t="shared" si="0"/>
        <v>4.698184620729242</v>
      </c>
      <c r="G16" s="104">
        <f t="shared" si="1"/>
        <v>2.1353365341275854</v>
      </c>
      <c r="H16" s="105">
        <f t="shared" si="2"/>
        <v>697597</v>
      </c>
      <c r="J16" s="159">
        <f t="shared" si="3"/>
      </c>
      <c r="K16" s="159">
        <f t="shared" si="4"/>
      </c>
      <c r="L16" s="159">
        <f t="shared" si="5"/>
        <v>32669183</v>
      </c>
      <c r="M16" s="159">
        <f t="shared" si="6"/>
      </c>
      <c r="N16" s="159">
        <f t="shared" si="7"/>
      </c>
      <c r="O16" s="159">
        <f t="shared" si="8"/>
      </c>
      <c r="P16" s="159">
        <f t="shared" si="9"/>
      </c>
      <c r="Q16" s="159">
        <f t="shared" si="10"/>
        <v>33366780</v>
      </c>
      <c r="R16" s="159">
        <f t="shared" si="11"/>
      </c>
      <c r="S16" s="159">
        <f t="shared" si="12"/>
      </c>
    </row>
    <row r="17" spans="1:19" ht="13.5">
      <c r="A17" s="39">
        <v>5</v>
      </c>
      <c r="B17" s="102">
        <v>202</v>
      </c>
      <c r="C17" s="102" t="s">
        <v>39</v>
      </c>
      <c r="D17" s="157">
        <v>107706238</v>
      </c>
      <c r="E17" s="157">
        <v>117799566</v>
      </c>
      <c r="F17" s="103">
        <f t="shared" si="0"/>
        <v>16.586680204376307</v>
      </c>
      <c r="G17" s="104">
        <f t="shared" si="1"/>
        <v>9.371163813186012</v>
      </c>
      <c r="H17" s="105">
        <f>E17-D17</f>
        <v>10093328</v>
      </c>
      <c r="J17" s="159">
        <f t="shared" si="3"/>
      </c>
      <c r="K17" s="159">
        <f t="shared" si="4"/>
      </c>
      <c r="L17" s="159">
        <f t="shared" si="5"/>
      </c>
      <c r="M17" s="159">
        <f t="shared" si="6"/>
      </c>
      <c r="N17" s="159">
        <f t="shared" si="7"/>
        <v>107706238</v>
      </c>
      <c r="O17" s="159">
        <f t="shared" si="8"/>
      </c>
      <c r="P17" s="159">
        <f t="shared" si="9"/>
      </c>
      <c r="Q17" s="159">
        <f t="shared" si="10"/>
      </c>
      <c r="R17" s="159">
        <f t="shared" si="11"/>
      </c>
      <c r="S17" s="159">
        <f t="shared" si="12"/>
        <v>117799566</v>
      </c>
    </row>
    <row r="18" spans="1:19" ht="13.5">
      <c r="A18" s="39">
        <v>5</v>
      </c>
      <c r="B18" s="102">
        <v>131</v>
      </c>
      <c r="C18" s="102" t="s">
        <v>172</v>
      </c>
      <c r="D18" s="157"/>
      <c r="E18" s="157">
        <v>37016471</v>
      </c>
      <c r="F18" s="103">
        <f t="shared" si="0"/>
        <v>5.212076645270235</v>
      </c>
      <c r="G18" s="104"/>
      <c r="H18" s="105"/>
      <c r="J18" s="159"/>
      <c r="K18" s="159"/>
      <c r="L18" s="159"/>
      <c r="M18" s="159"/>
      <c r="N18" s="159"/>
      <c r="O18" s="159"/>
      <c r="P18" s="159"/>
      <c r="Q18" s="159"/>
      <c r="R18" s="159"/>
      <c r="S18" s="159"/>
    </row>
    <row r="19" spans="1:19" ht="13.5">
      <c r="A19" s="39">
        <v>5</v>
      </c>
      <c r="B19" s="102">
        <v>132</v>
      </c>
      <c r="C19" s="102" t="s">
        <v>173</v>
      </c>
      <c r="D19" s="157"/>
      <c r="E19" s="157">
        <v>13847158</v>
      </c>
      <c r="F19" s="103">
        <f t="shared" si="0"/>
        <v>1.9497387748055965</v>
      </c>
      <c r="G19" s="104"/>
      <c r="H19" s="105"/>
      <c r="J19" s="159"/>
      <c r="K19" s="159"/>
      <c r="L19" s="159"/>
      <c r="M19" s="159"/>
      <c r="N19" s="159"/>
      <c r="O19" s="159"/>
      <c r="P19" s="159"/>
      <c r="Q19" s="159"/>
      <c r="R19" s="159"/>
      <c r="S19" s="159"/>
    </row>
    <row r="20" spans="1:19" ht="13.5">
      <c r="A20" s="39">
        <v>5</v>
      </c>
      <c r="B20" s="102">
        <v>133</v>
      </c>
      <c r="C20" s="102" t="s">
        <v>174</v>
      </c>
      <c r="D20" s="157"/>
      <c r="E20" s="157">
        <v>7418367</v>
      </c>
      <c r="F20" s="103">
        <f t="shared" si="0"/>
        <v>1.0445376434383336</v>
      </c>
      <c r="G20" s="104"/>
      <c r="H20" s="105"/>
      <c r="J20" s="159"/>
      <c r="K20" s="159"/>
      <c r="L20" s="159"/>
      <c r="M20" s="159"/>
      <c r="N20" s="159"/>
      <c r="O20" s="159"/>
      <c r="P20" s="159"/>
      <c r="Q20" s="159"/>
      <c r="R20" s="159"/>
      <c r="S20" s="159"/>
    </row>
    <row r="21" spans="1:19" ht="13.5">
      <c r="A21" s="39">
        <v>5</v>
      </c>
      <c r="B21" s="102">
        <v>134</v>
      </c>
      <c r="C21" s="102" t="s">
        <v>175</v>
      </c>
      <c r="D21" s="157"/>
      <c r="E21" s="157">
        <v>25129131</v>
      </c>
      <c r="F21" s="103">
        <f t="shared" si="0"/>
        <v>3.5382885851283947</v>
      </c>
      <c r="G21" s="104"/>
      <c r="H21" s="105"/>
      <c r="J21" s="159"/>
      <c r="K21" s="159"/>
      <c r="L21" s="159"/>
      <c r="M21" s="159"/>
      <c r="N21" s="159"/>
      <c r="O21" s="159"/>
      <c r="P21" s="159"/>
      <c r="Q21" s="159"/>
      <c r="R21" s="159"/>
      <c r="S21" s="159"/>
    </row>
    <row r="22" spans="1:19" ht="13.5">
      <c r="A22" s="39">
        <v>5</v>
      </c>
      <c r="B22" s="102">
        <v>135</v>
      </c>
      <c r="C22" s="102" t="s">
        <v>176</v>
      </c>
      <c r="D22" s="157"/>
      <c r="E22" s="157">
        <v>15599732</v>
      </c>
      <c r="F22" s="103">
        <f t="shared" si="0"/>
        <v>2.196508652315201</v>
      </c>
      <c r="G22" s="104"/>
      <c r="H22" s="105"/>
      <c r="J22" s="159"/>
      <c r="K22" s="159"/>
      <c r="L22" s="159"/>
      <c r="M22" s="159"/>
      <c r="N22" s="159"/>
      <c r="O22" s="159"/>
      <c r="P22" s="159"/>
      <c r="Q22" s="159"/>
      <c r="R22" s="159"/>
      <c r="S22" s="159"/>
    </row>
    <row r="23" spans="1:19" ht="13.5">
      <c r="A23" s="39">
        <v>5</v>
      </c>
      <c r="B23" s="102">
        <v>136</v>
      </c>
      <c r="C23" s="102" t="s">
        <v>177</v>
      </c>
      <c r="D23" s="157"/>
      <c r="E23" s="157">
        <v>15669579</v>
      </c>
      <c r="F23" s="103">
        <f t="shared" si="0"/>
        <v>2.206343407158314</v>
      </c>
      <c r="G23" s="104"/>
      <c r="H23" s="105"/>
      <c r="J23" s="159"/>
      <c r="K23" s="159"/>
      <c r="L23" s="159"/>
      <c r="M23" s="159"/>
      <c r="N23" s="159"/>
      <c r="O23" s="159"/>
      <c r="P23" s="159"/>
      <c r="Q23" s="159"/>
      <c r="R23" s="159"/>
      <c r="S23" s="159"/>
    </row>
    <row r="24" spans="1:19" ht="13.5">
      <c r="A24" s="39">
        <v>5</v>
      </c>
      <c r="B24" s="102">
        <v>137</v>
      </c>
      <c r="C24" s="102" t="s">
        <v>178</v>
      </c>
      <c r="D24" s="157"/>
      <c r="E24" s="157">
        <v>3119128</v>
      </c>
      <c r="F24" s="103">
        <f t="shared" si="0"/>
        <v>0.43918649626023126</v>
      </c>
      <c r="G24" s="104"/>
      <c r="H24" s="105"/>
      <c r="J24" s="159"/>
      <c r="K24" s="159"/>
      <c r="L24" s="159"/>
      <c r="M24" s="159"/>
      <c r="N24" s="159"/>
      <c r="O24" s="159"/>
      <c r="P24" s="159"/>
      <c r="Q24" s="159"/>
      <c r="R24" s="159"/>
      <c r="S24" s="159"/>
    </row>
    <row r="25" spans="1:19" ht="13.5">
      <c r="A25" s="39">
        <v>2</v>
      </c>
      <c r="B25" s="102">
        <v>203</v>
      </c>
      <c r="C25" s="102" t="s">
        <v>40</v>
      </c>
      <c r="D25" s="157">
        <v>26337257</v>
      </c>
      <c r="E25" s="157">
        <v>25933292</v>
      </c>
      <c r="F25" s="103">
        <f t="shared" si="0"/>
        <v>3.6515178761414995</v>
      </c>
      <c r="G25" s="104">
        <f t="shared" si="1"/>
        <v>-1.5338157652484474</v>
      </c>
      <c r="H25" s="105">
        <f>E25-D25</f>
        <v>-403965</v>
      </c>
      <c r="J25" s="159">
        <f t="shared" si="3"/>
      </c>
      <c r="K25" s="159">
        <f t="shared" si="4"/>
        <v>26337257</v>
      </c>
      <c r="L25" s="159">
        <f t="shared" si="5"/>
      </c>
      <c r="M25" s="159">
        <f t="shared" si="6"/>
      </c>
      <c r="N25" s="159">
        <f t="shared" si="7"/>
      </c>
      <c r="O25" s="159">
        <f t="shared" si="8"/>
      </c>
      <c r="P25" s="159">
        <f t="shared" si="9"/>
        <v>25933292</v>
      </c>
      <c r="Q25" s="159">
        <f t="shared" si="10"/>
      </c>
      <c r="R25" s="159">
        <f t="shared" si="11"/>
      </c>
      <c r="S25" s="159">
        <f t="shared" si="12"/>
      </c>
    </row>
    <row r="26" spans="1:19" ht="13.5">
      <c r="A26" s="39">
        <v>1</v>
      </c>
      <c r="B26" s="102">
        <v>205</v>
      </c>
      <c r="C26" s="102" t="s">
        <v>41</v>
      </c>
      <c r="D26" s="157">
        <v>229554</v>
      </c>
      <c r="E26" s="157">
        <v>226592</v>
      </c>
      <c r="F26" s="103">
        <f t="shared" si="0"/>
        <v>0.03190511789211546</v>
      </c>
      <c r="G26" s="104">
        <f t="shared" si="1"/>
        <v>-1.2903282016431872</v>
      </c>
      <c r="H26" s="105">
        <f>E26-D26</f>
        <v>-2962</v>
      </c>
      <c r="J26" s="159">
        <f t="shared" si="3"/>
        <v>229554</v>
      </c>
      <c r="K26" s="159">
        <f t="shared" si="4"/>
      </c>
      <c r="L26" s="159">
        <f t="shared" si="5"/>
      </c>
      <c r="M26" s="159">
        <f t="shared" si="6"/>
      </c>
      <c r="N26" s="159">
        <f t="shared" si="7"/>
      </c>
      <c r="O26" s="159">
        <f t="shared" si="8"/>
        <v>226592</v>
      </c>
      <c r="P26" s="159">
        <f t="shared" si="9"/>
      </c>
      <c r="Q26" s="159">
        <f t="shared" si="10"/>
      </c>
      <c r="R26" s="159">
        <f t="shared" si="11"/>
      </c>
      <c r="S26" s="159">
        <f t="shared" si="12"/>
      </c>
    </row>
    <row r="27" spans="1:19" ht="13.5">
      <c r="A27" s="39">
        <v>2</v>
      </c>
      <c r="B27" s="102">
        <v>206</v>
      </c>
      <c r="C27" s="102" t="s">
        <v>42</v>
      </c>
      <c r="D27" s="157">
        <v>9302812</v>
      </c>
      <c r="E27" s="157">
        <v>10114261</v>
      </c>
      <c r="F27" s="103">
        <f aca="true" t="shared" si="13" ref="F27:F64">E27/E$8*100</f>
        <v>1.4241309913705056</v>
      </c>
      <c r="G27" s="104">
        <f t="shared" si="1"/>
        <v>8.722620644166511</v>
      </c>
      <c r="H27" s="105">
        <f t="shared" si="2"/>
        <v>811449</v>
      </c>
      <c r="J27" s="159">
        <f t="shared" si="3"/>
      </c>
      <c r="K27" s="159">
        <f t="shared" si="4"/>
        <v>9302812</v>
      </c>
      <c r="L27" s="159">
        <f t="shared" si="5"/>
      </c>
      <c r="M27" s="159">
        <f t="shared" si="6"/>
      </c>
      <c r="N27" s="159">
        <f t="shared" si="7"/>
      </c>
      <c r="O27" s="159">
        <f t="shared" si="8"/>
      </c>
      <c r="P27" s="159">
        <f t="shared" si="9"/>
        <v>10114261</v>
      </c>
      <c r="Q27" s="159">
        <f t="shared" si="10"/>
      </c>
      <c r="R27" s="159">
        <f t="shared" si="11"/>
      </c>
      <c r="S27" s="159">
        <f t="shared" si="12"/>
      </c>
    </row>
    <row r="28" spans="1:19" ht="13.5">
      <c r="A28" s="39">
        <v>2</v>
      </c>
      <c r="B28" s="102">
        <v>207</v>
      </c>
      <c r="C28" s="102" t="s">
        <v>43</v>
      </c>
      <c r="D28" s="157">
        <v>34207127</v>
      </c>
      <c r="E28" s="157">
        <v>36082705</v>
      </c>
      <c r="F28" s="103">
        <f t="shared" si="13"/>
        <v>5.080598418705974</v>
      </c>
      <c r="G28" s="104">
        <f t="shared" si="1"/>
        <v>5.483003585773227</v>
      </c>
      <c r="H28" s="105">
        <f t="shared" si="2"/>
        <v>1875578</v>
      </c>
      <c r="J28" s="159">
        <f t="shared" si="3"/>
      </c>
      <c r="K28" s="159">
        <f t="shared" si="4"/>
        <v>34207127</v>
      </c>
      <c r="L28" s="159">
        <f t="shared" si="5"/>
      </c>
      <c r="M28" s="159">
        <f t="shared" si="6"/>
      </c>
      <c r="N28" s="159">
        <f t="shared" si="7"/>
      </c>
      <c r="O28" s="159">
        <f t="shared" si="8"/>
      </c>
      <c r="P28" s="159">
        <f t="shared" si="9"/>
        <v>36082705</v>
      </c>
      <c r="Q28" s="159">
        <f t="shared" si="10"/>
      </c>
      <c r="R28" s="159">
        <f t="shared" si="11"/>
      </c>
      <c r="S28" s="159">
        <f t="shared" si="12"/>
      </c>
    </row>
    <row r="29" spans="1:19" ht="13.5">
      <c r="A29" s="39">
        <v>1</v>
      </c>
      <c r="B29" s="102">
        <v>208</v>
      </c>
      <c r="C29" s="102" t="s">
        <v>44</v>
      </c>
      <c r="D29" s="157">
        <v>656788</v>
      </c>
      <c r="E29" s="157">
        <v>661622</v>
      </c>
      <c r="F29" s="103">
        <f t="shared" si="13"/>
        <v>0.09315919321960711</v>
      </c>
      <c r="G29" s="104">
        <f t="shared" si="1"/>
        <v>0.7360061389672268</v>
      </c>
      <c r="H29" s="105">
        <f t="shared" si="2"/>
        <v>4834</v>
      </c>
      <c r="J29" s="159">
        <f t="shared" si="3"/>
        <v>656788</v>
      </c>
      <c r="K29" s="159">
        <f t="shared" si="4"/>
      </c>
      <c r="L29" s="159">
        <f t="shared" si="5"/>
      </c>
      <c r="M29" s="159">
        <f t="shared" si="6"/>
      </c>
      <c r="N29" s="159">
        <f t="shared" si="7"/>
      </c>
      <c r="O29" s="159">
        <f t="shared" si="8"/>
        <v>661622</v>
      </c>
      <c r="P29" s="159">
        <f t="shared" si="9"/>
      </c>
      <c r="Q29" s="159">
        <f t="shared" si="10"/>
      </c>
      <c r="R29" s="159">
        <f t="shared" si="11"/>
      </c>
      <c r="S29" s="159">
        <f t="shared" si="12"/>
      </c>
    </row>
    <row r="30" spans="1:19" ht="13.5">
      <c r="A30" s="39">
        <v>4</v>
      </c>
      <c r="B30" s="102">
        <v>209</v>
      </c>
      <c r="C30" s="102" t="s">
        <v>45</v>
      </c>
      <c r="D30" s="157">
        <v>13221908</v>
      </c>
      <c r="E30" s="157">
        <v>13684109</v>
      </c>
      <c r="F30" s="103">
        <f t="shared" si="13"/>
        <v>1.926780781729091</v>
      </c>
      <c r="G30" s="104">
        <f t="shared" si="1"/>
        <v>3.495720889904841</v>
      </c>
      <c r="H30" s="105">
        <f t="shared" si="2"/>
        <v>462201</v>
      </c>
      <c r="J30" s="159">
        <f t="shared" si="3"/>
      </c>
      <c r="K30" s="159">
        <f t="shared" si="4"/>
      </c>
      <c r="L30" s="159">
        <f t="shared" si="5"/>
      </c>
      <c r="M30" s="159">
        <f t="shared" si="6"/>
        <v>13221908</v>
      </c>
      <c r="N30" s="159">
        <f t="shared" si="7"/>
      </c>
      <c r="O30" s="159">
        <f t="shared" si="8"/>
      </c>
      <c r="P30" s="159">
        <f t="shared" si="9"/>
      </c>
      <c r="Q30" s="159">
        <f t="shared" si="10"/>
      </c>
      <c r="R30" s="159">
        <f t="shared" si="11"/>
        <v>13684109</v>
      </c>
      <c r="S30" s="159">
        <f t="shared" si="12"/>
      </c>
    </row>
    <row r="31" spans="1:19" ht="13.5">
      <c r="A31" s="39">
        <v>2</v>
      </c>
      <c r="B31" s="102">
        <v>210</v>
      </c>
      <c r="C31" s="102" t="s">
        <v>46</v>
      </c>
      <c r="D31" s="157">
        <v>49621146</v>
      </c>
      <c r="E31" s="157">
        <v>46267640</v>
      </c>
      <c r="F31" s="103">
        <f t="shared" si="13"/>
        <v>6.514680610038999</v>
      </c>
      <c r="G31" s="104">
        <f t="shared" si="1"/>
        <v>-6.75821957034205</v>
      </c>
      <c r="H31" s="105">
        <f t="shared" si="2"/>
        <v>-3353506</v>
      </c>
      <c r="J31" s="159">
        <f t="shared" si="3"/>
      </c>
      <c r="K31" s="159">
        <f t="shared" si="4"/>
        <v>49621146</v>
      </c>
      <c r="L31" s="159">
        <f t="shared" si="5"/>
      </c>
      <c r="M31" s="159">
        <f t="shared" si="6"/>
      </c>
      <c r="N31" s="159">
        <f t="shared" si="7"/>
      </c>
      <c r="O31" s="159">
        <f t="shared" si="8"/>
      </c>
      <c r="P31" s="159">
        <f t="shared" si="9"/>
        <v>46267640</v>
      </c>
      <c r="Q31" s="159">
        <f t="shared" si="10"/>
      </c>
      <c r="R31" s="159">
        <f t="shared" si="11"/>
      </c>
      <c r="S31" s="159">
        <f t="shared" si="12"/>
      </c>
    </row>
    <row r="32" spans="1:19" ht="13.5">
      <c r="A32" s="39">
        <v>4</v>
      </c>
      <c r="B32" s="102">
        <v>211</v>
      </c>
      <c r="C32" s="102" t="s">
        <v>47</v>
      </c>
      <c r="D32" s="157">
        <v>88190889</v>
      </c>
      <c r="E32" s="157">
        <v>77066884</v>
      </c>
      <c r="F32" s="103">
        <f t="shared" si="13"/>
        <v>10.851345235480453</v>
      </c>
      <c r="G32" s="104">
        <f t="shared" si="1"/>
        <v>-12.613553538393296</v>
      </c>
      <c r="H32" s="105">
        <f t="shared" si="2"/>
        <v>-11124005</v>
      </c>
      <c r="J32" s="159">
        <f t="shared" si="3"/>
      </c>
      <c r="K32" s="159">
        <f t="shared" si="4"/>
      </c>
      <c r="L32" s="159">
        <f t="shared" si="5"/>
      </c>
      <c r="M32" s="159">
        <f t="shared" si="6"/>
        <v>88190889</v>
      </c>
      <c r="N32" s="159">
        <f t="shared" si="7"/>
      </c>
      <c r="O32" s="159">
        <f t="shared" si="8"/>
      </c>
      <c r="P32" s="159">
        <f t="shared" si="9"/>
      </c>
      <c r="Q32" s="159">
        <f t="shared" si="10"/>
      </c>
      <c r="R32" s="159">
        <f t="shared" si="11"/>
        <v>77066884</v>
      </c>
      <c r="S32" s="159">
        <f t="shared" si="12"/>
      </c>
    </row>
    <row r="33" spans="1:19" ht="13.5">
      <c r="A33" s="39">
        <v>4</v>
      </c>
      <c r="B33" s="102">
        <v>212</v>
      </c>
      <c r="C33" s="102" t="s">
        <v>48</v>
      </c>
      <c r="D33" s="157">
        <v>11271850</v>
      </c>
      <c r="E33" s="157">
        <v>12907760</v>
      </c>
      <c r="F33" s="103">
        <f t="shared" si="13"/>
        <v>1.8174675386736172</v>
      </c>
      <c r="G33" s="104">
        <f t="shared" si="1"/>
        <v>14.51323429605611</v>
      </c>
      <c r="H33" s="105">
        <f t="shared" si="2"/>
        <v>1635910</v>
      </c>
      <c r="J33" s="159">
        <f t="shared" si="3"/>
      </c>
      <c r="K33" s="159">
        <f t="shared" si="4"/>
      </c>
      <c r="L33" s="159">
        <f t="shared" si="5"/>
      </c>
      <c r="M33" s="159">
        <f t="shared" si="6"/>
        <v>11271850</v>
      </c>
      <c r="N33" s="159">
        <f t="shared" si="7"/>
      </c>
      <c r="O33" s="159">
        <f t="shared" si="8"/>
      </c>
      <c r="P33" s="159">
        <f t="shared" si="9"/>
      </c>
      <c r="Q33" s="159">
        <f t="shared" si="10"/>
      </c>
      <c r="R33" s="159">
        <f t="shared" si="11"/>
        <v>12907760</v>
      </c>
      <c r="S33" s="159">
        <f t="shared" si="12"/>
      </c>
    </row>
    <row r="34" spans="1:19" ht="13.5">
      <c r="A34" s="39">
        <v>4</v>
      </c>
      <c r="B34" s="102">
        <v>213</v>
      </c>
      <c r="C34" s="102" t="s">
        <v>49</v>
      </c>
      <c r="D34" s="157">
        <v>55762311</v>
      </c>
      <c r="E34" s="157">
        <v>59285769</v>
      </c>
      <c r="F34" s="103">
        <f t="shared" si="13"/>
        <v>8.34768857360244</v>
      </c>
      <c r="G34" s="104">
        <f t="shared" si="1"/>
        <v>6.31870870631599</v>
      </c>
      <c r="H34" s="105">
        <f t="shared" si="2"/>
        <v>3523458</v>
      </c>
      <c r="J34" s="159">
        <f t="shared" si="3"/>
      </c>
      <c r="K34" s="159">
        <f t="shared" si="4"/>
      </c>
      <c r="L34" s="159">
        <f t="shared" si="5"/>
      </c>
      <c r="M34" s="159">
        <f t="shared" si="6"/>
        <v>55762311</v>
      </c>
      <c r="N34" s="159">
        <f t="shared" si="7"/>
      </c>
      <c r="O34" s="159">
        <f t="shared" si="8"/>
      </c>
      <c r="P34" s="159">
        <f t="shared" si="9"/>
      </c>
      <c r="Q34" s="159">
        <f t="shared" si="10"/>
      </c>
      <c r="R34" s="159">
        <f t="shared" si="11"/>
        <v>59285769</v>
      </c>
      <c r="S34" s="159">
        <f t="shared" si="12"/>
      </c>
    </row>
    <row r="35" spans="1:19" ht="13.5">
      <c r="A35" s="39">
        <v>4</v>
      </c>
      <c r="B35" s="102">
        <v>214</v>
      </c>
      <c r="C35" s="102" t="s">
        <v>50</v>
      </c>
      <c r="D35" s="157">
        <v>16998595</v>
      </c>
      <c r="E35" s="157">
        <v>16812154</v>
      </c>
      <c r="F35" s="103">
        <f t="shared" si="13"/>
        <v>2.3672228295367908</v>
      </c>
      <c r="G35" s="104">
        <f t="shared" si="1"/>
        <v>-1.0968024121993603</v>
      </c>
      <c r="H35" s="105">
        <f t="shared" si="2"/>
        <v>-186441</v>
      </c>
      <c r="J35" s="159">
        <f t="shared" si="3"/>
      </c>
      <c r="K35" s="159">
        <f t="shared" si="4"/>
      </c>
      <c r="L35" s="159">
        <f t="shared" si="5"/>
      </c>
      <c r="M35" s="159">
        <f t="shared" si="6"/>
        <v>16998595</v>
      </c>
      <c r="N35" s="159">
        <f t="shared" si="7"/>
      </c>
      <c r="O35" s="159">
        <f t="shared" si="8"/>
      </c>
      <c r="P35" s="159">
        <f t="shared" si="9"/>
      </c>
      <c r="Q35" s="159">
        <f t="shared" si="10"/>
      </c>
      <c r="R35" s="159">
        <f t="shared" si="11"/>
        <v>16812154</v>
      </c>
      <c r="S35" s="159">
        <f t="shared" si="12"/>
      </c>
    </row>
    <row r="36" spans="1:19" ht="13.5">
      <c r="A36" s="39">
        <v>2</v>
      </c>
      <c r="B36" s="102">
        <v>215</v>
      </c>
      <c r="C36" s="102" t="s">
        <v>51</v>
      </c>
      <c r="D36" s="157">
        <v>12084337</v>
      </c>
      <c r="E36" s="157">
        <v>14962873</v>
      </c>
      <c r="F36" s="103">
        <f t="shared" si="13"/>
        <v>2.106836194877804</v>
      </c>
      <c r="G36" s="104">
        <f t="shared" si="1"/>
        <v>23.820388325813813</v>
      </c>
      <c r="H36" s="105">
        <f t="shared" si="2"/>
        <v>2878536</v>
      </c>
      <c r="J36" s="159">
        <f t="shared" si="3"/>
      </c>
      <c r="K36" s="159">
        <f t="shared" si="4"/>
        <v>12084337</v>
      </c>
      <c r="L36" s="159">
        <f t="shared" si="5"/>
      </c>
      <c r="M36" s="159">
        <f t="shared" si="6"/>
      </c>
      <c r="N36" s="159">
        <f t="shared" si="7"/>
      </c>
      <c r="O36" s="159">
        <f t="shared" si="8"/>
      </c>
      <c r="P36" s="159">
        <f t="shared" si="9"/>
        <v>14962873</v>
      </c>
      <c r="Q36" s="159">
        <f t="shared" si="10"/>
      </c>
      <c r="R36" s="159">
        <f t="shared" si="11"/>
      </c>
      <c r="S36" s="159">
        <f t="shared" si="12"/>
      </c>
    </row>
    <row r="37" spans="1:19" ht="13.5">
      <c r="A37" s="39">
        <v>4</v>
      </c>
      <c r="B37" s="102">
        <v>216</v>
      </c>
      <c r="C37" s="102" t="s">
        <v>52</v>
      </c>
      <c r="D37" s="157">
        <v>22313525</v>
      </c>
      <c r="E37" s="157">
        <v>19374132</v>
      </c>
      <c r="F37" s="103">
        <f t="shared" si="13"/>
        <v>2.727960234771778</v>
      </c>
      <c r="G37" s="104">
        <f t="shared" si="1"/>
        <v>-13.173144987177054</v>
      </c>
      <c r="H37" s="105">
        <f t="shared" si="2"/>
        <v>-2939393</v>
      </c>
      <c r="J37" s="159">
        <f t="shared" si="3"/>
      </c>
      <c r="K37" s="159">
        <f t="shared" si="4"/>
      </c>
      <c r="L37" s="159">
        <f t="shared" si="5"/>
      </c>
      <c r="M37" s="159">
        <f t="shared" si="6"/>
        <v>22313525</v>
      </c>
      <c r="N37" s="159">
        <f t="shared" si="7"/>
      </c>
      <c r="O37" s="159">
        <f t="shared" si="8"/>
      </c>
      <c r="P37" s="159">
        <f t="shared" si="9"/>
      </c>
      <c r="Q37" s="159">
        <f t="shared" si="10"/>
      </c>
      <c r="R37" s="159">
        <f t="shared" si="11"/>
        <v>19374132</v>
      </c>
      <c r="S37" s="159">
        <f t="shared" si="12"/>
      </c>
    </row>
    <row r="38" spans="1:19" ht="13.5">
      <c r="A38" s="39">
        <v>1</v>
      </c>
      <c r="B38" s="102">
        <v>219</v>
      </c>
      <c r="C38" s="102" t="s">
        <v>53</v>
      </c>
      <c r="D38" s="157">
        <v>142142</v>
      </c>
      <c r="E38" s="157">
        <v>160656</v>
      </c>
      <c r="F38" s="103">
        <f t="shared" si="13"/>
        <v>0.02262104849277866</v>
      </c>
      <c r="G38" s="104">
        <f t="shared" si="1"/>
        <v>13.025003165848226</v>
      </c>
      <c r="H38" s="105">
        <f t="shared" si="2"/>
        <v>18514</v>
      </c>
      <c r="J38" s="159">
        <f t="shared" si="3"/>
        <v>142142</v>
      </c>
      <c r="K38" s="159">
        <f t="shared" si="4"/>
      </c>
      <c r="L38" s="159">
        <f t="shared" si="5"/>
      </c>
      <c r="M38" s="159">
        <f t="shared" si="6"/>
      </c>
      <c r="N38" s="159">
        <f t="shared" si="7"/>
      </c>
      <c r="O38" s="159">
        <f t="shared" si="8"/>
        <v>160656</v>
      </c>
      <c r="P38" s="159">
        <f t="shared" si="9"/>
      </c>
      <c r="Q38" s="159">
        <f t="shared" si="10"/>
      </c>
      <c r="R38" s="159">
        <f t="shared" si="11"/>
      </c>
      <c r="S38" s="159">
        <f t="shared" si="12"/>
      </c>
    </row>
    <row r="39" spans="1:19" ht="13.5">
      <c r="A39" s="39">
        <v>2</v>
      </c>
      <c r="B39" s="102">
        <v>220</v>
      </c>
      <c r="C39" s="102" t="s">
        <v>54</v>
      </c>
      <c r="D39" s="157">
        <v>16315105</v>
      </c>
      <c r="E39" s="157">
        <v>14077002</v>
      </c>
      <c r="F39" s="103">
        <f>E39/E$8*100</f>
        <v>1.9821017881370264</v>
      </c>
      <c r="G39" s="104">
        <f>(E39/D39-1)*100</f>
        <v>-13.71798097529866</v>
      </c>
      <c r="H39" s="105">
        <f t="shared" si="2"/>
        <v>-2238103</v>
      </c>
      <c r="J39" s="159">
        <f t="shared" si="3"/>
      </c>
      <c r="K39" s="159">
        <f t="shared" si="4"/>
        <v>16315105</v>
      </c>
      <c r="L39" s="159">
        <f t="shared" si="5"/>
      </c>
      <c r="M39" s="159">
        <f t="shared" si="6"/>
      </c>
      <c r="N39" s="159">
        <f t="shared" si="7"/>
      </c>
      <c r="O39" s="159">
        <f t="shared" si="8"/>
      </c>
      <c r="P39" s="159">
        <f t="shared" si="9"/>
        <v>14077002</v>
      </c>
      <c r="Q39" s="159">
        <f t="shared" si="10"/>
      </c>
      <c r="R39" s="159">
        <f t="shared" si="11"/>
      </c>
      <c r="S39" s="159">
        <f t="shared" si="12"/>
      </c>
    </row>
    <row r="40" spans="1:19" ht="13.5">
      <c r="A40" s="39">
        <v>5</v>
      </c>
      <c r="B40" s="102">
        <v>221</v>
      </c>
      <c r="C40" s="102" t="s">
        <v>55</v>
      </c>
      <c r="D40" s="157">
        <v>42356562</v>
      </c>
      <c r="E40" s="157">
        <v>53483276</v>
      </c>
      <c r="F40" s="103">
        <f>E40/E$8*100</f>
        <v>7.530672865928848</v>
      </c>
      <c r="G40" s="104">
        <f>(E40/D40-1)*100</f>
        <v>26.269162261091928</v>
      </c>
      <c r="H40" s="105">
        <f t="shared" si="2"/>
        <v>11126714</v>
      </c>
      <c r="J40" s="159">
        <f t="shared" si="3"/>
      </c>
      <c r="K40" s="159">
        <f t="shared" si="4"/>
      </c>
      <c r="L40" s="159">
        <f t="shared" si="5"/>
      </c>
      <c r="M40" s="159">
        <f t="shared" si="6"/>
      </c>
      <c r="N40" s="159">
        <f t="shared" si="7"/>
        <v>42356562</v>
      </c>
      <c r="O40" s="159">
        <f t="shared" si="8"/>
      </c>
      <c r="P40" s="159">
        <f t="shared" si="9"/>
      </c>
      <c r="Q40" s="159">
        <f t="shared" si="10"/>
      </c>
      <c r="R40" s="159">
        <f t="shared" si="11"/>
      </c>
      <c r="S40" s="159">
        <f t="shared" si="12"/>
        <v>53483276</v>
      </c>
    </row>
    <row r="41" spans="1:19" ht="13.5">
      <c r="A41" s="39">
        <v>1</v>
      </c>
      <c r="B41" s="102">
        <v>222</v>
      </c>
      <c r="C41" s="106" t="s">
        <v>131</v>
      </c>
      <c r="D41" s="157">
        <v>1026923</v>
      </c>
      <c r="E41" s="157">
        <v>1092141</v>
      </c>
      <c r="F41" s="103">
        <f>E41/E$8*100</f>
        <v>0.15377810054994384</v>
      </c>
      <c r="G41" s="104">
        <f>(E41/D41-1)*100</f>
        <v>6.3508169551173665</v>
      </c>
      <c r="H41" s="105">
        <f t="shared" si="2"/>
        <v>65218</v>
      </c>
      <c r="J41" s="159">
        <f t="shared" si="3"/>
        <v>1026923</v>
      </c>
      <c r="K41" s="159">
        <f t="shared" si="4"/>
      </c>
      <c r="L41" s="159">
        <f t="shared" si="5"/>
      </c>
      <c r="M41" s="159">
        <f t="shared" si="6"/>
      </c>
      <c r="N41" s="159">
        <f t="shared" si="7"/>
      </c>
      <c r="O41" s="159">
        <f t="shared" si="8"/>
        <v>1092141</v>
      </c>
      <c r="P41" s="159">
        <f t="shared" si="9"/>
      </c>
      <c r="Q41" s="159">
        <f t="shared" si="10"/>
      </c>
      <c r="R41" s="159">
        <f t="shared" si="11"/>
      </c>
      <c r="S41" s="159">
        <f t="shared" si="12"/>
      </c>
    </row>
    <row r="42" spans="1:19" ht="13.5">
      <c r="A42" s="39">
        <v>4</v>
      </c>
      <c r="B42" s="102">
        <v>223</v>
      </c>
      <c r="C42" s="106" t="s">
        <v>132</v>
      </c>
      <c r="D42" s="157">
        <v>3845778</v>
      </c>
      <c r="E42" s="157">
        <v>4257173</v>
      </c>
      <c r="F42" s="103">
        <f t="shared" si="13"/>
        <v>0.5994280753606961</v>
      </c>
      <c r="G42" s="104">
        <f aca="true" t="shared" si="14" ref="G42:G47">(E42/D42-1)*100</f>
        <v>10.69731534165519</v>
      </c>
      <c r="H42" s="105">
        <f t="shared" si="2"/>
        <v>411395</v>
      </c>
      <c r="J42" s="159">
        <f t="shared" si="3"/>
      </c>
      <c r="K42" s="159">
        <f t="shared" si="4"/>
      </c>
      <c r="L42" s="159">
        <f t="shared" si="5"/>
      </c>
      <c r="M42" s="159">
        <f t="shared" si="6"/>
        <v>3845778</v>
      </c>
      <c r="N42" s="159">
        <f t="shared" si="7"/>
      </c>
      <c r="O42" s="159">
        <f t="shared" si="8"/>
      </c>
      <c r="P42" s="159">
        <f t="shared" si="9"/>
      </c>
      <c r="Q42" s="159">
        <f t="shared" si="10"/>
      </c>
      <c r="R42" s="159">
        <f t="shared" si="11"/>
        <v>4257173</v>
      </c>
      <c r="S42" s="159">
        <f t="shared" si="12"/>
      </c>
    </row>
    <row r="43" spans="1:19" ht="13.5">
      <c r="A43" s="39">
        <v>4</v>
      </c>
      <c r="B43" s="102">
        <v>224</v>
      </c>
      <c r="C43" s="106" t="s">
        <v>133</v>
      </c>
      <c r="D43" s="157">
        <v>8890564</v>
      </c>
      <c r="E43" s="157">
        <v>9231196</v>
      </c>
      <c r="F43" s="103">
        <f t="shared" si="13"/>
        <v>1.299791681371031</v>
      </c>
      <c r="G43" s="104">
        <f t="shared" si="14"/>
        <v>3.831387974936118</v>
      </c>
      <c r="H43" s="105">
        <f t="shared" si="2"/>
        <v>340632</v>
      </c>
      <c r="J43" s="159">
        <f t="shared" si="3"/>
      </c>
      <c r="K43" s="159">
        <f t="shared" si="4"/>
      </c>
      <c r="L43" s="159">
        <f t="shared" si="5"/>
      </c>
      <c r="M43" s="159">
        <f t="shared" si="6"/>
        <v>8890564</v>
      </c>
      <c r="N43" s="159">
        <f t="shared" si="7"/>
      </c>
      <c r="O43" s="159">
        <f t="shared" si="8"/>
      </c>
      <c r="P43" s="159">
        <f t="shared" si="9"/>
      </c>
      <c r="Q43" s="159">
        <f t="shared" si="10"/>
      </c>
      <c r="R43" s="159">
        <f t="shared" si="11"/>
        <v>9231196</v>
      </c>
      <c r="S43" s="159">
        <f t="shared" si="12"/>
      </c>
    </row>
    <row r="44" spans="1:19" ht="13.5">
      <c r="A44" s="39">
        <v>1</v>
      </c>
      <c r="B44" s="102">
        <v>225</v>
      </c>
      <c r="C44" s="106" t="s">
        <v>134</v>
      </c>
      <c r="D44" s="157">
        <v>7010046</v>
      </c>
      <c r="E44" s="157">
        <v>6832756</v>
      </c>
      <c r="F44" s="103">
        <f t="shared" si="13"/>
        <v>0.9620811224935535</v>
      </c>
      <c r="G44" s="104">
        <f t="shared" si="14"/>
        <v>-2.529084687889349</v>
      </c>
      <c r="H44" s="105">
        <f t="shared" si="2"/>
        <v>-177290</v>
      </c>
      <c r="J44" s="159">
        <f t="shared" si="3"/>
        <v>7010046</v>
      </c>
      <c r="K44" s="159">
        <f t="shared" si="4"/>
      </c>
      <c r="L44" s="159">
        <f t="shared" si="5"/>
      </c>
      <c r="M44" s="159">
        <f t="shared" si="6"/>
      </c>
      <c r="N44" s="159">
        <f t="shared" si="7"/>
      </c>
      <c r="O44" s="159">
        <f t="shared" si="8"/>
        <v>6832756</v>
      </c>
      <c r="P44" s="159">
        <f t="shared" si="9"/>
      </c>
      <c r="Q44" s="159">
        <f t="shared" si="10"/>
      </c>
      <c r="R44" s="159">
        <f t="shared" si="11"/>
      </c>
      <c r="S44" s="159">
        <f t="shared" si="12"/>
      </c>
    </row>
    <row r="45" spans="1:19" ht="13.5">
      <c r="A45" s="39">
        <v>4</v>
      </c>
      <c r="B45" s="102">
        <v>226</v>
      </c>
      <c r="C45" s="106" t="s">
        <v>135</v>
      </c>
      <c r="D45" s="157">
        <v>27163132</v>
      </c>
      <c r="E45" s="157">
        <v>29398488</v>
      </c>
      <c r="F45" s="103">
        <f t="shared" si="13"/>
        <v>4.139432219539708</v>
      </c>
      <c r="G45" s="104">
        <f t="shared" si="14"/>
        <v>8.22937502199672</v>
      </c>
      <c r="H45" s="105">
        <f t="shared" si="2"/>
        <v>2235356</v>
      </c>
      <c r="J45" s="159">
        <f t="shared" si="3"/>
      </c>
      <c r="K45" s="159">
        <f t="shared" si="4"/>
      </c>
      <c r="L45" s="159">
        <f t="shared" si="5"/>
      </c>
      <c r="M45" s="159">
        <f t="shared" si="6"/>
        <v>27163132</v>
      </c>
      <c r="N45" s="159">
        <f t="shared" si="7"/>
      </c>
      <c r="O45" s="159">
        <f t="shared" si="8"/>
      </c>
      <c r="P45" s="159">
        <f t="shared" si="9"/>
      </c>
      <c r="Q45" s="159">
        <f t="shared" si="10"/>
      </c>
      <c r="R45" s="159">
        <f t="shared" si="11"/>
        <v>29398488</v>
      </c>
      <c r="S45" s="159">
        <f t="shared" si="12"/>
      </c>
    </row>
    <row r="46" spans="1:19" ht="13.5">
      <c r="A46" s="39">
        <v>1</v>
      </c>
      <c r="B46" s="102">
        <v>301</v>
      </c>
      <c r="C46" s="102" t="s">
        <v>56</v>
      </c>
      <c r="D46" s="157">
        <v>30039</v>
      </c>
      <c r="E46" s="157">
        <v>34367</v>
      </c>
      <c r="F46" s="103">
        <f t="shared" si="13"/>
        <v>0.004839019853297257</v>
      </c>
      <c r="G46" s="104">
        <f t="shared" si="14"/>
        <v>14.40793634941242</v>
      </c>
      <c r="H46" s="105">
        <f t="shared" si="2"/>
        <v>4328</v>
      </c>
      <c r="J46" s="159">
        <f t="shared" si="3"/>
        <v>30039</v>
      </c>
      <c r="K46" s="159">
        <f t="shared" si="4"/>
      </c>
      <c r="L46" s="159">
        <f t="shared" si="5"/>
      </c>
      <c r="M46" s="159">
        <f t="shared" si="6"/>
      </c>
      <c r="N46" s="159">
        <f t="shared" si="7"/>
      </c>
      <c r="O46" s="159">
        <f t="shared" si="8"/>
        <v>34367</v>
      </c>
      <c r="P46" s="159">
        <f t="shared" si="9"/>
      </c>
      <c r="Q46" s="159">
        <f t="shared" si="10"/>
      </c>
      <c r="R46" s="159">
        <f t="shared" si="11"/>
      </c>
      <c r="S46" s="159">
        <f t="shared" si="12"/>
      </c>
    </row>
    <row r="47" spans="1:19" ht="13.5">
      <c r="A47" s="39">
        <v>1</v>
      </c>
      <c r="B47" s="102">
        <v>302</v>
      </c>
      <c r="C47" s="102" t="s">
        <v>57</v>
      </c>
      <c r="D47" s="157">
        <v>88953</v>
      </c>
      <c r="E47" s="157">
        <v>93094</v>
      </c>
      <c r="F47" s="103">
        <f t="shared" si="13"/>
        <v>0.013108031373784584</v>
      </c>
      <c r="G47" s="104">
        <f t="shared" si="14"/>
        <v>4.655267388396123</v>
      </c>
      <c r="H47" s="105">
        <f t="shared" si="2"/>
        <v>4141</v>
      </c>
      <c r="J47" s="159">
        <f t="shared" si="3"/>
        <v>88953</v>
      </c>
      <c r="K47" s="159">
        <f t="shared" si="4"/>
      </c>
      <c r="L47" s="159">
        <f t="shared" si="5"/>
      </c>
      <c r="M47" s="159">
        <f t="shared" si="6"/>
      </c>
      <c r="N47" s="159">
        <f t="shared" si="7"/>
      </c>
      <c r="O47" s="159">
        <f t="shared" si="8"/>
        <v>93094</v>
      </c>
      <c r="P47" s="159">
        <f t="shared" si="9"/>
      </c>
      <c r="Q47" s="159">
        <f t="shared" si="10"/>
      </c>
      <c r="R47" s="159">
        <f t="shared" si="11"/>
      </c>
      <c r="S47" s="159">
        <f t="shared" si="12"/>
      </c>
    </row>
    <row r="48" spans="1:19" ht="13.5">
      <c r="A48" s="39">
        <v>1</v>
      </c>
      <c r="B48" s="102">
        <v>304</v>
      </c>
      <c r="C48" s="102" t="s">
        <v>58</v>
      </c>
      <c r="D48" s="157">
        <v>82533</v>
      </c>
      <c r="E48" s="157">
        <v>112740</v>
      </c>
      <c r="F48" s="103">
        <f t="shared" si="13"/>
        <v>0.015874271779926463</v>
      </c>
      <c r="G48" s="104">
        <f>(E48/D48-1)*100</f>
        <v>36.599905492348505</v>
      </c>
      <c r="H48" s="105">
        <f t="shared" si="2"/>
        <v>30207</v>
      </c>
      <c r="J48" s="159">
        <f t="shared" si="3"/>
        <v>82533</v>
      </c>
      <c r="K48" s="159">
        <f t="shared" si="4"/>
      </c>
      <c r="L48" s="159">
        <f t="shared" si="5"/>
      </c>
      <c r="M48" s="159">
        <f t="shared" si="6"/>
      </c>
      <c r="N48" s="159">
        <f t="shared" si="7"/>
      </c>
      <c r="O48" s="159">
        <f t="shared" si="8"/>
        <v>112740</v>
      </c>
      <c r="P48" s="159">
        <f t="shared" si="9"/>
      </c>
      <c r="Q48" s="159">
        <f t="shared" si="10"/>
      </c>
      <c r="R48" s="159">
        <f t="shared" si="11"/>
      </c>
      <c r="S48" s="159">
        <f t="shared" si="12"/>
      </c>
    </row>
    <row r="49" spans="1:19" ht="13.5">
      <c r="A49" s="39">
        <v>1</v>
      </c>
      <c r="B49" s="102">
        <v>305</v>
      </c>
      <c r="C49" s="102" t="s">
        <v>59</v>
      </c>
      <c r="D49" s="157">
        <v>67275</v>
      </c>
      <c r="E49" s="157">
        <v>69375</v>
      </c>
      <c r="F49" s="103">
        <f t="shared" si="13"/>
        <v>0.009768295234454482</v>
      </c>
      <c r="G49" s="104">
        <f>(E49/D49-1)*100</f>
        <v>3.121516164994431</v>
      </c>
      <c r="H49" s="105">
        <f t="shared" si="2"/>
        <v>2100</v>
      </c>
      <c r="J49" s="159">
        <f t="shared" si="3"/>
        <v>67275</v>
      </c>
      <c r="K49" s="159">
        <f t="shared" si="4"/>
      </c>
      <c r="L49" s="159">
        <f t="shared" si="5"/>
      </c>
      <c r="M49" s="159">
        <f t="shared" si="6"/>
      </c>
      <c r="N49" s="159">
        <f t="shared" si="7"/>
      </c>
      <c r="O49" s="159">
        <f t="shared" si="8"/>
        <v>69375</v>
      </c>
      <c r="P49" s="159">
        <f t="shared" si="9"/>
      </c>
      <c r="Q49" s="159">
        <f t="shared" si="10"/>
      </c>
      <c r="R49" s="159">
        <f t="shared" si="11"/>
      </c>
      <c r="S49" s="159">
        <f t="shared" si="12"/>
      </c>
    </row>
    <row r="50" spans="1:19" ht="13.5">
      <c r="A50" s="39">
        <v>1</v>
      </c>
      <c r="B50" s="102">
        <v>306</v>
      </c>
      <c r="C50" s="102" t="s">
        <v>60</v>
      </c>
      <c r="D50" s="157">
        <v>260618</v>
      </c>
      <c r="E50" s="157">
        <v>245651</v>
      </c>
      <c r="F50" s="103">
        <f t="shared" si="13"/>
        <v>0.034588706200201484</v>
      </c>
      <c r="G50" s="104">
        <f>(E50/D50-1)*100</f>
        <v>-5.742888058384299</v>
      </c>
      <c r="H50" s="105">
        <f t="shared" si="2"/>
        <v>-14967</v>
      </c>
      <c r="J50" s="159">
        <f t="shared" si="3"/>
        <v>260618</v>
      </c>
      <c r="K50" s="159">
        <f t="shared" si="4"/>
      </c>
      <c r="L50" s="159">
        <f t="shared" si="5"/>
      </c>
      <c r="M50" s="159">
        <f t="shared" si="6"/>
      </c>
      <c r="N50" s="159">
        <f t="shared" si="7"/>
      </c>
      <c r="O50" s="159">
        <f t="shared" si="8"/>
        <v>245651</v>
      </c>
      <c r="P50" s="159">
        <f t="shared" si="9"/>
      </c>
      <c r="Q50" s="159">
        <f t="shared" si="10"/>
      </c>
      <c r="R50" s="159">
        <f t="shared" si="11"/>
      </c>
      <c r="S50" s="159">
        <f t="shared" si="12"/>
      </c>
    </row>
    <row r="51" spans="1:19" ht="13.5">
      <c r="A51" s="39">
        <v>2</v>
      </c>
      <c r="B51" s="102">
        <v>325</v>
      </c>
      <c r="C51" s="102" t="s">
        <v>61</v>
      </c>
      <c r="D51" s="157">
        <v>1574231</v>
      </c>
      <c r="E51" s="157">
        <v>1406919</v>
      </c>
      <c r="F51" s="103">
        <f t="shared" si="13"/>
        <v>0.19810018252920314</v>
      </c>
      <c r="G51" s="104">
        <f>(E51/D51-1)*100</f>
        <v>-10.628173374809668</v>
      </c>
      <c r="H51" s="105">
        <f t="shared" si="2"/>
        <v>-167312</v>
      </c>
      <c r="J51" s="159">
        <f t="shared" si="3"/>
      </c>
      <c r="K51" s="159">
        <f t="shared" si="4"/>
        <v>1574231</v>
      </c>
      <c r="L51" s="159">
        <f t="shared" si="5"/>
      </c>
      <c r="M51" s="159">
        <f t="shared" si="6"/>
      </c>
      <c r="N51" s="159">
        <f t="shared" si="7"/>
      </c>
      <c r="O51" s="159">
        <f t="shared" si="8"/>
      </c>
      <c r="P51" s="159">
        <f t="shared" si="9"/>
        <v>1406919</v>
      </c>
      <c r="Q51" s="159">
        <f t="shared" si="10"/>
      </c>
      <c r="R51" s="159">
        <f t="shared" si="11"/>
      </c>
      <c r="S51" s="159">
        <f t="shared" si="12"/>
      </c>
    </row>
    <row r="52" spans="1:19" ht="13.5">
      <c r="A52" s="39">
        <v>2</v>
      </c>
      <c r="B52" s="102">
        <v>341</v>
      </c>
      <c r="C52" s="102" t="s">
        <v>62</v>
      </c>
      <c r="D52" s="157">
        <v>4319497</v>
      </c>
      <c r="E52" s="157">
        <v>4012549</v>
      </c>
      <c r="F52" s="103">
        <f t="shared" si="13"/>
        <v>0.5649839751310284</v>
      </c>
      <c r="G52" s="104">
        <f>(E52/D52-1)*100</f>
        <v>-7.106105178450173</v>
      </c>
      <c r="H52" s="105">
        <f t="shared" si="2"/>
        <v>-306948</v>
      </c>
      <c r="J52" s="159">
        <f t="shared" si="3"/>
      </c>
      <c r="K52" s="159">
        <f t="shared" si="4"/>
        <v>4319497</v>
      </c>
      <c r="L52" s="159">
        <f t="shared" si="5"/>
      </c>
      <c r="M52" s="159">
        <f t="shared" si="6"/>
      </c>
      <c r="N52" s="159">
        <f t="shared" si="7"/>
      </c>
      <c r="O52" s="159">
        <f t="shared" si="8"/>
      </c>
      <c r="P52" s="159">
        <f t="shared" si="9"/>
        <v>4012549</v>
      </c>
      <c r="Q52" s="159">
        <f t="shared" si="10"/>
      </c>
      <c r="R52" s="159">
        <f t="shared" si="11"/>
      </c>
      <c r="S52" s="159">
        <f t="shared" si="12"/>
      </c>
    </row>
    <row r="53" spans="1:19" ht="13.5">
      <c r="A53" s="39">
        <v>2</v>
      </c>
      <c r="B53" s="102">
        <v>342</v>
      </c>
      <c r="C53" s="102" t="s">
        <v>63</v>
      </c>
      <c r="D53" s="157">
        <v>18206297</v>
      </c>
      <c r="E53" s="157">
        <v>18906325</v>
      </c>
      <c r="F53" s="103">
        <f t="shared" si="13"/>
        <v>2.6620910183574433</v>
      </c>
      <c r="G53" s="104">
        <f aca="true" t="shared" si="15" ref="G53:G64">(E53/D53-1)*100</f>
        <v>3.8449773723893355</v>
      </c>
      <c r="H53" s="105">
        <f t="shared" si="2"/>
        <v>700028</v>
      </c>
      <c r="J53" s="159">
        <f t="shared" si="3"/>
      </c>
      <c r="K53" s="159">
        <f t="shared" si="4"/>
        <v>18206297</v>
      </c>
      <c r="L53" s="159">
        <f t="shared" si="5"/>
      </c>
      <c r="M53" s="159">
        <f t="shared" si="6"/>
      </c>
      <c r="N53" s="159">
        <f t="shared" si="7"/>
      </c>
      <c r="O53" s="159">
        <f t="shared" si="8"/>
      </c>
      <c r="P53" s="159">
        <f t="shared" si="9"/>
        <v>18906325</v>
      </c>
      <c r="Q53" s="159">
        <f t="shared" si="10"/>
      </c>
      <c r="R53" s="159">
        <f t="shared" si="11"/>
      </c>
      <c r="S53" s="159">
        <f t="shared" si="12"/>
      </c>
    </row>
    <row r="54" spans="1:19" ht="13.5">
      <c r="A54" s="39">
        <v>2</v>
      </c>
      <c r="B54" s="102">
        <v>344</v>
      </c>
      <c r="C54" s="102" t="s">
        <v>64</v>
      </c>
      <c r="D54" s="157">
        <v>7240892</v>
      </c>
      <c r="E54" s="157">
        <v>8864657</v>
      </c>
      <c r="F54" s="103">
        <f t="shared" si="13"/>
        <v>1.2481814303160155</v>
      </c>
      <c r="G54" s="104">
        <f t="shared" si="15"/>
        <v>22.424930519610008</v>
      </c>
      <c r="H54" s="105">
        <f t="shared" si="2"/>
        <v>1623765</v>
      </c>
      <c r="J54" s="159">
        <f t="shared" si="3"/>
      </c>
      <c r="K54" s="159">
        <f t="shared" si="4"/>
        <v>7240892</v>
      </c>
      <c r="L54" s="159">
        <f t="shared" si="5"/>
      </c>
      <c r="M54" s="159">
        <f t="shared" si="6"/>
      </c>
      <c r="N54" s="159">
        <f t="shared" si="7"/>
      </c>
      <c r="O54" s="159">
        <f t="shared" si="8"/>
      </c>
      <c r="P54" s="159">
        <f t="shared" si="9"/>
        <v>8864657</v>
      </c>
      <c r="Q54" s="159">
        <f t="shared" si="10"/>
      </c>
      <c r="R54" s="159">
        <f t="shared" si="11"/>
      </c>
      <c r="S54" s="159">
        <f t="shared" si="12"/>
      </c>
    </row>
    <row r="55" spans="1:19" ht="13.5">
      <c r="A55" s="39">
        <v>2</v>
      </c>
      <c r="B55" s="102">
        <v>361</v>
      </c>
      <c r="C55" s="102" t="s">
        <v>65</v>
      </c>
      <c r="D55" s="157">
        <v>1723358</v>
      </c>
      <c r="E55" s="157">
        <v>1660514</v>
      </c>
      <c r="F55" s="103">
        <f t="shared" si="13"/>
        <v>0.23380743773614346</v>
      </c>
      <c r="G55" s="104">
        <f t="shared" si="15"/>
        <v>-3.6466015766892346</v>
      </c>
      <c r="H55" s="105">
        <f t="shared" si="2"/>
        <v>-62844</v>
      </c>
      <c r="J55" s="159">
        <f t="shared" si="3"/>
      </c>
      <c r="K55" s="159">
        <f t="shared" si="4"/>
        <v>1723358</v>
      </c>
      <c r="L55" s="159">
        <f t="shared" si="5"/>
      </c>
      <c r="M55" s="159">
        <f t="shared" si="6"/>
      </c>
      <c r="N55" s="159">
        <f t="shared" si="7"/>
      </c>
      <c r="O55" s="159">
        <f t="shared" si="8"/>
      </c>
      <c r="P55" s="159">
        <f t="shared" si="9"/>
        <v>1660514</v>
      </c>
      <c r="Q55" s="159">
        <f t="shared" si="10"/>
      </c>
      <c r="R55" s="159">
        <f t="shared" si="11"/>
      </c>
      <c r="S55" s="159">
        <f t="shared" si="12"/>
      </c>
    </row>
    <row r="56" spans="1:19" ht="13.5">
      <c r="A56" s="39">
        <v>2</v>
      </c>
      <c r="B56" s="102">
        <v>381</v>
      </c>
      <c r="C56" s="102" t="s">
        <v>66</v>
      </c>
      <c r="D56" s="157">
        <v>4047911</v>
      </c>
      <c r="E56" s="157">
        <v>3879724</v>
      </c>
      <c r="F56" s="103">
        <f t="shared" si="13"/>
        <v>0.5462816498767378</v>
      </c>
      <c r="G56" s="104">
        <f t="shared" si="15"/>
        <v>-4.154908544184888</v>
      </c>
      <c r="H56" s="105">
        <f t="shared" si="2"/>
        <v>-168187</v>
      </c>
      <c r="J56" s="159">
        <f t="shared" si="3"/>
      </c>
      <c r="K56" s="159">
        <f t="shared" si="4"/>
        <v>4047911</v>
      </c>
      <c r="L56" s="159">
        <f t="shared" si="5"/>
      </c>
      <c r="M56" s="159">
        <f t="shared" si="6"/>
      </c>
      <c r="N56" s="159">
        <f t="shared" si="7"/>
      </c>
      <c r="O56" s="159">
        <f t="shared" si="8"/>
      </c>
      <c r="P56" s="159">
        <f t="shared" si="9"/>
        <v>3879724</v>
      </c>
      <c r="Q56" s="159">
        <f t="shared" si="10"/>
      </c>
      <c r="R56" s="159">
        <f t="shared" si="11"/>
      </c>
      <c r="S56" s="159">
        <f t="shared" si="12"/>
      </c>
    </row>
    <row r="57" spans="1:19" ht="13.5">
      <c r="A57" s="39">
        <v>3</v>
      </c>
      <c r="B57" s="102">
        <v>383</v>
      </c>
      <c r="C57" s="102" t="s">
        <v>67</v>
      </c>
      <c r="D57" s="157">
        <v>1538355</v>
      </c>
      <c r="E57" s="157">
        <v>1565205</v>
      </c>
      <c r="F57" s="103">
        <f t="shared" si="13"/>
        <v>0.22038752493613445</v>
      </c>
      <c r="G57" s="104">
        <f t="shared" si="15"/>
        <v>1.7453708669325385</v>
      </c>
      <c r="H57" s="105">
        <f t="shared" si="2"/>
        <v>26850</v>
      </c>
      <c r="J57" s="159">
        <f t="shared" si="3"/>
      </c>
      <c r="K57" s="159">
        <f t="shared" si="4"/>
      </c>
      <c r="L57" s="159">
        <f t="shared" si="5"/>
        <v>1538355</v>
      </c>
      <c r="M57" s="159">
        <f t="shared" si="6"/>
      </c>
      <c r="N57" s="159">
        <f t="shared" si="7"/>
      </c>
      <c r="O57" s="159">
        <f t="shared" si="8"/>
      </c>
      <c r="P57" s="159">
        <f t="shared" si="9"/>
      </c>
      <c r="Q57" s="159">
        <f t="shared" si="10"/>
        <v>1565205</v>
      </c>
      <c r="R57" s="159">
        <f t="shared" si="11"/>
      </c>
      <c r="S57" s="159">
        <f t="shared" si="12"/>
      </c>
    </row>
    <row r="58" spans="1:19" ht="13.5">
      <c r="A58" s="39">
        <v>4</v>
      </c>
      <c r="B58" s="102">
        <v>401</v>
      </c>
      <c r="C58" s="102" t="s">
        <v>68</v>
      </c>
      <c r="D58" s="157">
        <v>2686965</v>
      </c>
      <c r="E58" s="157">
        <v>2477910</v>
      </c>
      <c r="F58" s="103">
        <f t="shared" si="13"/>
        <v>0.3489002730725349</v>
      </c>
      <c r="G58" s="104">
        <f t="shared" si="15"/>
        <v>-7.780339528054892</v>
      </c>
      <c r="H58" s="105">
        <f t="shared" si="2"/>
        <v>-209055</v>
      </c>
      <c r="J58" s="159">
        <f t="shared" si="3"/>
      </c>
      <c r="K58" s="159">
        <f t="shared" si="4"/>
      </c>
      <c r="L58" s="159">
        <f t="shared" si="5"/>
      </c>
      <c r="M58" s="159">
        <f t="shared" si="6"/>
        <v>2686965</v>
      </c>
      <c r="N58" s="159">
        <f t="shared" si="7"/>
      </c>
      <c r="O58" s="159">
        <f t="shared" si="8"/>
      </c>
      <c r="P58" s="159">
        <f t="shared" si="9"/>
      </c>
      <c r="Q58" s="159">
        <f t="shared" si="10"/>
      </c>
      <c r="R58" s="159">
        <f t="shared" si="11"/>
        <v>2477910</v>
      </c>
      <c r="S58" s="159">
        <f t="shared" si="12"/>
      </c>
    </row>
    <row r="59" spans="1:19" ht="13.5">
      <c r="A59" s="39">
        <v>4</v>
      </c>
      <c r="B59" s="102">
        <v>402</v>
      </c>
      <c r="C59" s="102" t="s">
        <v>69</v>
      </c>
      <c r="D59" s="157">
        <v>8889124</v>
      </c>
      <c r="E59" s="157">
        <v>8660505</v>
      </c>
      <c r="F59" s="103">
        <f t="shared" si="13"/>
        <v>1.219435959920277</v>
      </c>
      <c r="G59" s="104">
        <f t="shared" si="15"/>
        <v>-2.5718957233581197</v>
      </c>
      <c r="H59" s="105">
        <f t="shared" si="2"/>
        <v>-228619</v>
      </c>
      <c r="J59" s="159">
        <f t="shared" si="3"/>
      </c>
      <c r="K59" s="159">
        <f t="shared" si="4"/>
      </c>
      <c r="L59" s="159">
        <f t="shared" si="5"/>
      </c>
      <c r="M59" s="159">
        <f t="shared" si="6"/>
        <v>8889124</v>
      </c>
      <c r="N59" s="159">
        <f t="shared" si="7"/>
      </c>
      <c r="O59" s="159">
        <f t="shared" si="8"/>
      </c>
      <c r="P59" s="159">
        <f t="shared" si="9"/>
      </c>
      <c r="Q59" s="159">
        <f t="shared" si="10"/>
      </c>
      <c r="R59" s="159">
        <f t="shared" si="11"/>
        <v>8660505</v>
      </c>
      <c r="S59" s="159">
        <f t="shared" si="12"/>
      </c>
    </row>
    <row r="60" spans="1:19" ht="13.5">
      <c r="A60" s="39">
        <v>4</v>
      </c>
      <c r="B60" s="102">
        <v>424</v>
      </c>
      <c r="C60" s="102" t="s">
        <v>70</v>
      </c>
      <c r="D60" s="157">
        <v>11638391</v>
      </c>
      <c r="E60" s="157">
        <v>11574712</v>
      </c>
      <c r="F60" s="103">
        <f t="shared" si="13"/>
        <v>1.629768707312189</v>
      </c>
      <c r="G60" s="104">
        <f t="shared" si="15"/>
        <v>-0.5471460788694982</v>
      </c>
      <c r="H60" s="105">
        <f t="shared" si="2"/>
        <v>-63679</v>
      </c>
      <c r="J60" s="159">
        <f t="shared" si="3"/>
      </c>
      <c r="K60" s="159">
        <f t="shared" si="4"/>
      </c>
      <c r="L60" s="159">
        <f t="shared" si="5"/>
      </c>
      <c r="M60" s="159">
        <f t="shared" si="6"/>
        <v>11638391</v>
      </c>
      <c r="N60" s="159">
        <f t="shared" si="7"/>
      </c>
      <c r="O60" s="159">
        <f t="shared" si="8"/>
      </c>
      <c r="P60" s="159">
        <f t="shared" si="9"/>
      </c>
      <c r="Q60" s="159">
        <f t="shared" si="10"/>
      </c>
      <c r="R60" s="159">
        <f t="shared" si="11"/>
        <v>11574712</v>
      </c>
      <c r="S60" s="159">
        <f t="shared" si="12"/>
      </c>
    </row>
    <row r="61" spans="1:19" ht="13.5">
      <c r="A61" s="39">
        <v>4</v>
      </c>
      <c r="B61" s="102">
        <v>426</v>
      </c>
      <c r="C61" s="102" t="s">
        <v>71</v>
      </c>
      <c r="D61" s="157">
        <v>312078</v>
      </c>
      <c r="E61" s="157">
        <v>329478</v>
      </c>
      <c r="F61" s="103">
        <f t="shared" si="13"/>
        <v>0.0463919045370464</v>
      </c>
      <c r="G61" s="104">
        <f t="shared" si="15"/>
        <v>5.575529194624429</v>
      </c>
      <c r="H61" s="105">
        <f t="shared" si="2"/>
        <v>17400</v>
      </c>
      <c r="J61" s="159">
        <f t="shared" si="3"/>
      </c>
      <c r="K61" s="159">
        <f t="shared" si="4"/>
      </c>
      <c r="L61" s="159">
        <f t="shared" si="5"/>
      </c>
      <c r="M61" s="159">
        <f t="shared" si="6"/>
        <v>312078</v>
      </c>
      <c r="N61" s="159">
        <f t="shared" si="7"/>
      </c>
      <c r="O61" s="159">
        <f t="shared" si="8"/>
      </c>
      <c r="P61" s="159">
        <f t="shared" si="9"/>
      </c>
      <c r="Q61" s="159">
        <f t="shared" si="10"/>
      </c>
      <c r="R61" s="159">
        <f t="shared" si="11"/>
        <v>329478</v>
      </c>
      <c r="S61" s="159">
        <f t="shared" si="12"/>
      </c>
    </row>
    <row r="62" spans="1:19" ht="13.5">
      <c r="A62" s="39">
        <v>4</v>
      </c>
      <c r="B62" s="102">
        <v>429</v>
      </c>
      <c r="C62" s="106" t="s">
        <v>139</v>
      </c>
      <c r="D62" s="157">
        <v>300065</v>
      </c>
      <c r="E62" s="157">
        <v>270371</v>
      </c>
      <c r="F62" s="103">
        <f t="shared" si="13"/>
        <v>0.038069387399419</v>
      </c>
      <c r="G62" s="104">
        <f t="shared" si="15"/>
        <v>-9.895855897888794</v>
      </c>
      <c r="H62" s="105">
        <f t="shared" si="2"/>
        <v>-29694</v>
      </c>
      <c r="J62" s="159">
        <f t="shared" si="3"/>
      </c>
      <c r="K62" s="159">
        <f t="shared" si="4"/>
      </c>
      <c r="L62" s="159">
        <f t="shared" si="5"/>
      </c>
      <c r="M62" s="159">
        <f t="shared" si="6"/>
        <v>300065</v>
      </c>
      <c r="N62" s="159">
        <f t="shared" si="7"/>
      </c>
      <c r="O62" s="159">
        <f t="shared" si="8"/>
      </c>
      <c r="P62" s="159">
        <f t="shared" si="9"/>
      </c>
      <c r="Q62" s="159">
        <f t="shared" si="10"/>
      </c>
      <c r="R62" s="159">
        <f t="shared" si="11"/>
        <v>270371</v>
      </c>
      <c r="S62" s="159">
        <f t="shared" si="12"/>
      </c>
    </row>
    <row r="63" spans="1:19" ht="13.5">
      <c r="A63" s="39">
        <v>4</v>
      </c>
      <c r="B63" s="102">
        <v>461</v>
      </c>
      <c r="C63" s="102" t="s">
        <v>72</v>
      </c>
      <c r="D63" s="157">
        <v>6439309</v>
      </c>
      <c r="E63" s="157">
        <v>3746305</v>
      </c>
      <c r="F63" s="103">
        <f t="shared" si="13"/>
        <v>0.5274956868946018</v>
      </c>
      <c r="G63" s="104">
        <f t="shared" si="15"/>
        <v>-41.82131964780693</v>
      </c>
      <c r="H63" s="105">
        <f t="shared" si="2"/>
        <v>-2693004</v>
      </c>
      <c r="J63" s="159">
        <f t="shared" si="3"/>
      </c>
      <c r="K63" s="159">
        <f t="shared" si="4"/>
      </c>
      <c r="L63" s="159">
        <f t="shared" si="5"/>
      </c>
      <c r="M63" s="159">
        <f t="shared" si="6"/>
        <v>6439309</v>
      </c>
      <c r="N63" s="159">
        <f t="shared" si="7"/>
      </c>
      <c r="O63" s="159">
        <f t="shared" si="8"/>
      </c>
      <c r="P63" s="159">
        <f t="shared" si="9"/>
      </c>
      <c r="Q63" s="159">
        <f t="shared" si="10"/>
      </c>
      <c r="R63" s="159">
        <f t="shared" si="11"/>
        <v>3746305</v>
      </c>
      <c r="S63" s="159">
        <f t="shared" si="12"/>
      </c>
    </row>
    <row r="64" spans="1:19" ht="13.5">
      <c r="A64" s="39">
        <v>5</v>
      </c>
      <c r="B64" s="102">
        <v>503</v>
      </c>
      <c r="C64" s="102" t="s">
        <v>73</v>
      </c>
      <c r="D64" s="157">
        <v>1405179</v>
      </c>
      <c r="E64" s="157">
        <v>1776331</v>
      </c>
      <c r="F64" s="103">
        <f t="shared" si="13"/>
        <v>0.2501149642106489</v>
      </c>
      <c r="G64" s="104">
        <f t="shared" si="15"/>
        <v>26.41314736414364</v>
      </c>
      <c r="H64" s="105">
        <f t="shared" si="2"/>
        <v>371152</v>
      </c>
      <c r="J64" s="159">
        <f t="shared" si="3"/>
      </c>
      <c r="K64" s="159">
        <f t="shared" si="4"/>
      </c>
      <c r="L64" s="159">
        <f t="shared" si="5"/>
      </c>
      <c r="M64" s="159">
        <f t="shared" si="6"/>
      </c>
      <c r="N64" s="159">
        <f t="shared" si="7"/>
        <v>1405179</v>
      </c>
      <c r="O64" s="159">
        <f t="shared" si="8"/>
      </c>
      <c r="P64" s="159">
        <f t="shared" si="9"/>
      </c>
      <c r="Q64" s="159">
        <f t="shared" si="10"/>
      </c>
      <c r="R64" s="159">
        <f t="shared" si="11"/>
      </c>
      <c r="S64" s="159">
        <f t="shared" si="12"/>
        <v>1776331</v>
      </c>
    </row>
    <row r="65" spans="3:19" ht="13.5">
      <c r="C65" s="141"/>
      <c r="D65" s="155" t="s">
        <v>169</v>
      </c>
      <c r="E65" s="156" t="s">
        <v>170</v>
      </c>
      <c r="F65" s="67"/>
      <c r="G65" s="97"/>
      <c r="J65" s="39">
        <f aca="true" t="shared" si="16" ref="J65:S65">SUM(J13:J64)</f>
        <v>9594871</v>
      </c>
      <c r="K65" s="39">
        <f t="shared" si="16"/>
        <v>184979970</v>
      </c>
      <c r="L65" s="39">
        <f>SUM(L17:L64)+L13</f>
        <v>68360132</v>
      </c>
      <c r="M65" s="39">
        <f t="shared" si="16"/>
        <v>277924484</v>
      </c>
      <c r="N65" s="39">
        <f t="shared" si="16"/>
        <v>151467979</v>
      </c>
      <c r="O65" s="39">
        <f>SUM(O13:O64)</f>
        <v>9528994</v>
      </c>
      <c r="P65" s="39">
        <f>SUM(P13:P64)</f>
        <v>186168461</v>
      </c>
      <c r="Q65" s="39">
        <f>SUM(Q17:Q64)+Q13</f>
        <v>72372233</v>
      </c>
      <c r="R65" s="39">
        <f t="shared" si="16"/>
        <v>269076946</v>
      </c>
      <c r="S65" s="39">
        <f t="shared" si="16"/>
        <v>173059173</v>
      </c>
    </row>
    <row r="66" spans="3:7" ht="13.5">
      <c r="C66" s="143" t="s">
        <v>147</v>
      </c>
      <c r="D66" s="144">
        <f>J65</f>
        <v>9594871</v>
      </c>
      <c r="E66" s="151">
        <f>O65</f>
        <v>9528994</v>
      </c>
      <c r="F66" s="67"/>
      <c r="G66" s="97"/>
    </row>
    <row r="67" spans="3:7" ht="13.5">
      <c r="C67" s="143" t="s">
        <v>118</v>
      </c>
      <c r="D67" s="146">
        <f>K65</f>
        <v>184979970</v>
      </c>
      <c r="E67" s="151">
        <f>P65</f>
        <v>186168461</v>
      </c>
      <c r="F67" s="67"/>
      <c r="G67" s="97"/>
    </row>
    <row r="68" spans="3:7" ht="13.5">
      <c r="C68" s="143" t="s">
        <v>119</v>
      </c>
      <c r="D68" s="146">
        <f>L65</f>
        <v>68360132</v>
      </c>
      <c r="E68" s="151">
        <f>Q65</f>
        <v>72372233</v>
      </c>
      <c r="F68" s="67"/>
      <c r="G68" s="97"/>
    </row>
    <row r="69" spans="3:7" ht="13.5">
      <c r="C69" s="143" t="s">
        <v>148</v>
      </c>
      <c r="D69" s="146">
        <f>M65</f>
        <v>277924484</v>
      </c>
      <c r="E69" s="151">
        <f>R65</f>
        <v>269076946</v>
      </c>
      <c r="F69" s="67"/>
      <c r="G69" s="97"/>
    </row>
    <row r="70" spans="3:7" ht="13.5">
      <c r="C70" s="143" t="s">
        <v>120</v>
      </c>
      <c r="D70" s="146">
        <f>N65</f>
        <v>151467979</v>
      </c>
      <c r="E70" s="151">
        <f>S65</f>
        <v>173059173</v>
      </c>
      <c r="F70" s="67"/>
      <c r="G70" s="97"/>
    </row>
    <row r="71" spans="3:7" ht="13.5">
      <c r="C71" s="147"/>
      <c r="D71" s="148">
        <f>SUM(D66:D70)</f>
        <v>692327436</v>
      </c>
      <c r="E71" s="152">
        <f>SUM(E66:E70)</f>
        <v>710205807</v>
      </c>
      <c r="F71" s="67"/>
      <c r="G71" s="97"/>
    </row>
  </sheetData>
  <printOptions/>
  <pageMargins left="0.75" right="0.75" top="0.9" bottom="0.4" header="0.512" footer="0.3"/>
  <pageSetup horizontalDpi="600" verticalDpi="600" orientation="landscape" paperSize="8" scale="65" r:id="rId1"/>
  <headerFooter alignWithMargins="0">
    <oddHeader>&amp;C&amp;A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3"/>
  </sheetPr>
  <dimension ref="A1:R79"/>
  <sheetViews>
    <sheetView workbookViewId="0" topLeftCell="A1">
      <pane xSplit="2" ySplit="5" topLeftCell="C52" activePane="bottomRight" state="frozen"/>
      <selection pane="topLeft" activeCell="F10" sqref="F10"/>
      <selection pane="topRight" activeCell="F10" sqref="F10"/>
      <selection pane="bottomLeft" activeCell="F10" sqref="F10"/>
      <selection pane="bottomRight" activeCell="F10" sqref="F10"/>
    </sheetView>
  </sheetViews>
  <sheetFormatPr defaultColWidth="9.00390625" defaultRowHeight="13.5"/>
  <cols>
    <col min="1" max="1" width="6.875" style="0" customWidth="1"/>
    <col min="2" max="2" width="6.625" style="0" customWidth="1"/>
    <col min="3" max="3" width="9.125" style="176" bestFit="1" customWidth="1"/>
    <col min="4" max="4" width="7.625" style="3" customWidth="1"/>
    <col min="5" max="5" width="7.625" style="74" customWidth="1"/>
    <col min="6" max="6" width="7.625" style="3" customWidth="1"/>
    <col min="7" max="7" width="7.625" style="74" customWidth="1"/>
    <col min="8" max="8" width="9.625" style="3" customWidth="1"/>
    <col min="9" max="9" width="7.625" style="74" customWidth="1"/>
    <col min="10" max="10" width="9.625" style="3" customWidth="1"/>
    <col min="11" max="11" width="7.625" style="74" customWidth="1"/>
    <col min="12" max="12" width="9.625" style="3" customWidth="1"/>
    <col min="13" max="13" width="7.625" style="74" customWidth="1"/>
    <col min="14" max="14" width="9.625" style="3" customWidth="1"/>
    <col min="15" max="15" width="7.625" style="74" customWidth="1"/>
    <col min="18" max="18" width="10.50390625" style="0" bestFit="1" customWidth="1"/>
    <col min="27" max="27" width="8.75390625" style="0" customWidth="1"/>
  </cols>
  <sheetData>
    <row r="1" spans="1:14" ht="13.5" customHeight="1">
      <c r="A1" s="343"/>
      <c r="C1" s="176" t="s">
        <v>149</v>
      </c>
      <c r="D1" s="14"/>
      <c r="E1" s="73"/>
      <c r="F1" s="2"/>
      <c r="G1" s="73"/>
      <c r="H1" s="2"/>
      <c r="I1" s="73"/>
      <c r="J1" s="2"/>
      <c r="K1" s="73"/>
      <c r="L1" s="2"/>
      <c r="N1" s="2"/>
    </row>
    <row r="2" ht="13.5">
      <c r="A2" s="343"/>
    </row>
    <row r="3" spans="1:15" ht="13.5">
      <c r="A3" s="343"/>
      <c r="C3" s="177" t="s">
        <v>0</v>
      </c>
      <c r="D3" s="5" t="s">
        <v>1</v>
      </c>
      <c r="E3" s="75"/>
      <c r="F3" s="5" t="s">
        <v>2</v>
      </c>
      <c r="G3" s="75"/>
      <c r="H3" s="5" t="s">
        <v>150</v>
      </c>
      <c r="I3" s="82"/>
      <c r="J3" s="65" t="s">
        <v>3</v>
      </c>
      <c r="K3" s="75"/>
      <c r="L3" s="5" t="s">
        <v>4</v>
      </c>
      <c r="M3" s="75"/>
      <c r="N3" s="5" t="s">
        <v>5</v>
      </c>
      <c r="O3" s="75"/>
    </row>
    <row r="4" spans="1:17" ht="13.5">
      <c r="A4" s="343"/>
      <c r="C4" s="135"/>
      <c r="D4" s="7" t="s">
        <v>151</v>
      </c>
      <c r="E4" s="76"/>
      <c r="F4" s="7" t="s">
        <v>6</v>
      </c>
      <c r="G4" s="76"/>
      <c r="H4" s="7" t="s">
        <v>6</v>
      </c>
      <c r="I4" s="83"/>
      <c r="J4" s="66" t="s">
        <v>6</v>
      </c>
      <c r="K4" s="76"/>
      <c r="L4" s="7" t="s">
        <v>7</v>
      </c>
      <c r="M4" s="76"/>
      <c r="N4" s="7" t="s">
        <v>7</v>
      </c>
      <c r="O4" s="76"/>
      <c r="Q4" t="s">
        <v>144</v>
      </c>
    </row>
    <row r="5" spans="1:18" ht="13.5">
      <c r="A5" s="343"/>
      <c r="C5" s="135" t="s">
        <v>8</v>
      </c>
      <c r="D5" s="8"/>
      <c r="E5" s="77" t="s">
        <v>9</v>
      </c>
      <c r="F5" s="8"/>
      <c r="G5" s="77" t="s">
        <v>9</v>
      </c>
      <c r="H5" s="40"/>
      <c r="I5" s="84" t="s">
        <v>9</v>
      </c>
      <c r="J5" s="8"/>
      <c r="K5" s="77" t="s">
        <v>9</v>
      </c>
      <c r="L5" s="8"/>
      <c r="M5" s="77" t="s">
        <v>9</v>
      </c>
      <c r="N5" s="8"/>
      <c r="O5" s="77" t="s">
        <v>9</v>
      </c>
      <c r="P5" s="119"/>
      <c r="Q5" s="120" t="s">
        <v>145</v>
      </c>
      <c r="R5" s="121" t="s">
        <v>146</v>
      </c>
    </row>
    <row r="6" spans="1:18" ht="13.5">
      <c r="A6" s="343"/>
      <c r="C6" s="177"/>
      <c r="D6" s="10"/>
      <c r="E6" s="78" t="s">
        <v>93</v>
      </c>
      <c r="F6" s="41" t="s">
        <v>94</v>
      </c>
      <c r="G6" s="81" t="s">
        <v>93</v>
      </c>
      <c r="H6" s="41" t="s">
        <v>95</v>
      </c>
      <c r="I6" s="81" t="s">
        <v>93</v>
      </c>
      <c r="J6" s="41" t="s">
        <v>95</v>
      </c>
      <c r="K6" s="81" t="s">
        <v>93</v>
      </c>
      <c r="L6" s="41" t="s">
        <v>95</v>
      </c>
      <c r="M6" s="81" t="s">
        <v>93</v>
      </c>
      <c r="N6" s="41" t="s">
        <v>95</v>
      </c>
      <c r="O6" s="81" t="s">
        <v>93</v>
      </c>
      <c r="P6" s="117"/>
      <c r="Q6" s="36"/>
      <c r="R6" s="118"/>
    </row>
    <row r="7" spans="1:18" ht="13.5">
      <c r="A7" s="343"/>
      <c r="C7" s="135" t="s">
        <v>152</v>
      </c>
      <c r="D7" s="126">
        <v>1397</v>
      </c>
      <c r="E7" s="127"/>
      <c r="F7" s="128">
        <v>46482</v>
      </c>
      <c r="G7" s="129"/>
      <c r="H7" s="128">
        <v>670.18752</v>
      </c>
      <c r="I7" s="129"/>
      <c r="J7" s="128"/>
      <c r="K7" s="129"/>
      <c r="L7" s="128"/>
      <c r="M7" s="129"/>
      <c r="N7" s="128"/>
      <c r="O7" s="129"/>
      <c r="P7" s="117"/>
      <c r="Q7" s="123">
        <v>670.18752</v>
      </c>
      <c r="R7" s="137">
        <f aca="true" t="shared" si="0" ref="R7:R38">Q7/1000000</f>
        <v>0.0006701875199999999</v>
      </c>
    </row>
    <row r="8" spans="1:18" ht="13.5">
      <c r="A8" s="343"/>
      <c r="C8" s="13">
        <v>21</v>
      </c>
      <c r="D8" s="12">
        <v>3011</v>
      </c>
      <c r="E8" s="131">
        <f aca="true" t="shared" si="1" ref="E8:E37">(D8/D7-1)*100</f>
        <v>115.53328561202578</v>
      </c>
      <c r="F8" s="132">
        <v>103019</v>
      </c>
      <c r="G8" s="133">
        <f aca="true" t="shared" si="2" ref="G8:G38">(F8/F7-1)*100</f>
        <v>121.63202960285702</v>
      </c>
      <c r="H8" s="132">
        <v>2785.492822</v>
      </c>
      <c r="I8" s="133">
        <f aca="true" t="shared" si="3" ref="I8:I37">(H8/H7-1)*100</f>
        <v>315.6288708569208</v>
      </c>
      <c r="J8" s="132"/>
      <c r="K8" s="133"/>
      <c r="L8" s="132"/>
      <c r="M8" s="133"/>
      <c r="N8" s="132"/>
      <c r="O8" s="133"/>
      <c r="P8" s="134"/>
      <c r="Q8" s="123">
        <v>2785.492822</v>
      </c>
      <c r="R8" s="110">
        <f t="shared" si="0"/>
        <v>0.0027854928220000003</v>
      </c>
    </row>
    <row r="9" spans="1:18" ht="13.5">
      <c r="A9" s="343"/>
      <c r="C9" s="13">
        <v>22</v>
      </c>
      <c r="D9" s="12">
        <v>4278</v>
      </c>
      <c r="E9" s="131">
        <f t="shared" si="1"/>
        <v>42.07904350714049</v>
      </c>
      <c r="F9" s="132">
        <v>116329</v>
      </c>
      <c r="G9" s="133">
        <f t="shared" si="2"/>
        <v>12.919946805929005</v>
      </c>
      <c r="H9" s="132">
        <v>2126.225053</v>
      </c>
      <c r="I9" s="133">
        <f t="shared" si="3"/>
        <v>-23.667904070441725</v>
      </c>
      <c r="J9" s="132"/>
      <c r="K9" s="133"/>
      <c r="L9" s="132"/>
      <c r="M9" s="133"/>
      <c r="N9" s="132"/>
      <c r="O9" s="133"/>
      <c r="P9" s="134"/>
      <c r="Q9" s="123">
        <v>2126.225053</v>
      </c>
      <c r="R9" s="110">
        <f t="shared" si="0"/>
        <v>0.002126225053</v>
      </c>
    </row>
    <row r="10" spans="1:18" ht="13.5">
      <c r="A10" s="343"/>
      <c r="C10" s="13">
        <v>23</v>
      </c>
      <c r="D10" s="12">
        <v>4360</v>
      </c>
      <c r="E10" s="131">
        <f t="shared" si="1"/>
        <v>1.9167835437120084</v>
      </c>
      <c r="F10" s="132">
        <v>127850</v>
      </c>
      <c r="G10" s="133">
        <f t="shared" si="2"/>
        <v>9.903807305143175</v>
      </c>
      <c r="H10" s="132">
        <v>27850.392</v>
      </c>
      <c r="I10" s="133">
        <f t="shared" si="3"/>
        <v>1209.8515587851084</v>
      </c>
      <c r="J10" s="132"/>
      <c r="K10" s="133"/>
      <c r="L10" s="132"/>
      <c r="M10" s="133"/>
      <c r="N10" s="132"/>
      <c r="O10" s="133"/>
      <c r="P10" s="134"/>
      <c r="Q10" s="123">
        <v>27850.392</v>
      </c>
      <c r="R10" s="110">
        <f t="shared" si="0"/>
        <v>0.027850391999999998</v>
      </c>
    </row>
    <row r="11" spans="1:18" ht="13.5">
      <c r="A11" s="343"/>
      <c r="C11" s="13">
        <v>24</v>
      </c>
      <c r="D11" s="12">
        <v>4510</v>
      </c>
      <c r="E11" s="131">
        <f t="shared" si="1"/>
        <v>3.4403669724770714</v>
      </c>
      <c r="F11" s="132">
        <v>120249</v>
      </c>
      <c r="G11" s="133">
        <f t="shared" si="2"/>
        <v>-5.94524833789597</v>
      </c>
      <c r="H11" s="132">
        <v>57229.396</v>
      </c>
      <c r="I11" s="133">
        <f t="shared" si="3"/>
        <v>105.48865524047204</v>
      </c>
      <c r="J11" s="132"/>
      <c r="K11" s="133"/>
      <c r="L11" s="132"/>
      <c r="M11" s="133"/>
      <c r="N11" s="132"/>
      <c r="O11" s="133"/>
      <c r="P11" s="134"/>
      <c r="Q11" s="123">
        <v>57229.396</v>
      </c>
      <c r="R11" s="110">
        <f t="shared" si="0"/>
        <v>0.057229396</v>
      </c>
    </row>
    <row r="12" spans="1:18" ht="13.5">
      <c r="A12" s="343"/>
      <c r="C12" s="13" t="s">
        <v>153</v>
      </c>
      <c r="D12" s="12">
        <v>5965</v>
      </c>
      <c r="E12" s="131">
        <f t="shared" si="1"/>
        <v>32.26164079822615</v>
      </c>
      <c r="F12" s="132">
        <v>132514</v>
      </c>
      <c r="G12" s="133">
        <f t="shared" si="2"/>
        <v>10.199669020116598</v>
      </c>
      <c r="H12" s="132">
        <v>84127.574</v>
      </c>
      <c r="I12" s="133">
        <f t="shared" si="3"/>
        <v>47.00063233237686</v>
      </c>
      <c r="J12" s="132"/>
      <c r="K12" s="133"/>
      <c r="L12" s="132"/>
      <c r="M12" s="133"/>
      <c r="N12" s="132"/>
      <c r="O12" s="133"/>
      <c r="P12" s="134"/>
      <c r="Q12" s="123">
        <v>84127.574</v>
      </c>
      <c r="R12" s="110">
        <f t="shared" si="0"/>
        <v>0.084127574</v>
      </c>
    </row>
    <row r="13" spans="1:18" ht="13.5">
      <c r="A13" s="343"/>
      <c r="C13" s="13">
        <v>26</v>
      </c>
      <c r="D13" s="12">
        <v>6290</v>
      </c>
      <c r="E13" s="131">
        <f t="shared" si="1"/>
        <v>5.448449287510471</v>
      </c>
      <c r="F13" s="132">
        <v>147149</v>
      </c>
      <c r="G13" s="133">
        <f t="shared" si="2"/>
        <v>11.044116093393907</v>
      </c>
      <c r="H13" s="132">
        <v>141350.826</v>
      </c>
      <c r="I13" s="133">
        <f t="shared" si="3"/>
        <v>68.0196150669934</v>
      </c>
      <c r="J13" s="132"/>
      <c r="K13" s="133"/>
      <c r="L13" s="132"/>
      <c r="M13" s="133"/>
      <c r="N13" s="132"/>
      <c r="O13" s="133"/>
      <c r="P13" s="134"/>
      <c r="Q13" s="123">
        <v>141350.826</v>
      </c>
      <c r="R13" s="110">
        <f t="shared" si="0"/>
        <v>0.141350826</v>
      </c>
    </row>
    <row r="14" spans="1:18" ht="13.5">
      <c r="A14" s="343"/>
      <c r="C14" s="13">
        <v>27</v>
      </c>
      <c r="D14" s="12">
        <v>6261</v>
      </c>
      <c r="E14" s="131">
        <f t="shared" si="1"/>
        <v>-0.4610492845786962</v>
      </c>
      <c r="F14" s="132">
        <v>153747</v>
      </c>
      <c r="G14" s="133">
        <f t="shared" si="2"/>
        <v>4.483890478358665</v>
      </c>
      <c r="H14" s="132">
        <v>165307.115</v>
      </c>
      <c r="I14" s="133">
        <f t="shared" si="3"/>
        <v>16.948106833135856</v>
      </c>
      <c r="J14" s="132"/>
      <c r="K14" s="133"/>
      <c r="L14" s="132"/>
      <c r="M14" s="133"/>
      <c r="N14" s="132"/>
      <c r="O14" s="133"/>
      <c r="P14" s="134"/>
      <c r="Q14" s="123">
        <v>165307.115</v>
      </c>
      <c r="R14" s="110">
        <f t="shared" si="0"/>
        <v>0.165307115</v>
      </c>
    </row>
    <row r="15" spans="1:18" ht="13.5">
      <c r="A15" s="343"/>
      <c r="C15" s="13">
        <v>28</v>
      </c>
      <c r="D15" s="12">
        <v>6595</v>
      </c>
      <c r="E15" s="131">
        <f t="shared" si="1"/>
        <v>5.334611084491292</v>
      </c>
      <c r="F15" s="132">
        <v>167660</v>
      </c>
      <c r="G15" s="133">
        <f t="shared" si="2"/>
        <v>9.049282262418124</v>
      </c>
      <c r="H15" s="132">
        <v>211496.968</v>
      </c>
      <c r="I15" s="133">
        <f t="shared" si="3"/>
        <v>27.941842067717417</v>
      </c>
      <c r="J15" s="132"/>
      <c r="K15" s="133"/>
      <c r="L15" s="132"/>
      <c r="M15" s="133"/>
      <c r="N15" s="132"/>
      <c r="O15" s="133"/>
      <c r="P15" s="134"/>
      <c r="Q15" s="123">
        <v>211496.968</v>
      </c>
      <c r="R15" s="110">
        <f t="shared" si="0"/>
        <v>0.21149696799999998</v>
      </c>
    </row>
    <row r="16" spans="1:18" ht="13.5">
      <c r="A16" s="343"/>
      <c r="C16" s="13">
        <v>29</v>
      </c>
      <c r="D16" s="12">
        <v>7218</v>
      </c>
      <c r="E16" s="131">
        <f t="shared" si="1"/>
        <v>9.446550416982568</v>
      </c>
      <c r="F16" s="132">
        <v>178013</v>
      </c>
      <c r="G16" s="133">
        <f t="shared" si="2"/>
        <v>6.174997017774064</v>
      </c>
      <c r="H16" s="132">
        <v>236471.719</v>
      </c>
      <c r="I16" s="133">
        <f t="shared" si="3"/>
        <v>11.808562191775728</v>
      </c>
      <c r="J16" s="132"/>
      <c r="K16" s="133"/>
      <c r="L16" s="132"/>
      <c r="M16" s="133"/>
      <c r="N16" s="132"/>
      <c r="O16" s="133"/>
      <c r="P16" s="134"/>
      <c r="Q16" s="123">
        <v>236471.719</v>
      </c>
      <c r="R16" s="110">
        <f t="shared" si="0"/>
        <v>0.23647171900000002</v>
      </c>
    </row>
    <row r="17" spans="1:18" ht="13.5">
      <c r="A17" s="343"/>
      <c r="C17" s="13">
        <v>30</v>
      </c>
      <c r="D17" s="12">
        <v>7217</v>
      </c>
      <c r="E17" s="131">
        <f t="shared" si="1"/>
        <v>-0.013854253255751736</v>
      </c>
      <c r="F17" s="132">
        <v>184952</v>
      </c>
      <c r="G17" s="133">
        <f t="shared" si="2"/>
        <v>3.898029919163215</v>
      </c>
      <c r="H17" s="132">
        <v>252214.447</v>
      </c>
      <c r="I17" s="133">
        <f t="shared" si="3"/>
        <v>6.65734070297006</v>
      </c>
      <c r="J17" s="132"/>
      <c r="K17" s="133"/>
      <c r="L17" s="132"/>
      <c r="M17" s="133"/>
      <c r="N17" s="132"/>
      <c r="O17" s="133"/>
      <c r="P17" s="134"/>
      <c r="Q17" s="123">
        <v>252214.447</v>
      </c>
      <c r="R17" s="110">
        <f t="shared" si="0"/>
        <v>0.252214447</v>
      </c>
    </row>
    <row r="18" spans="1:18" ht="13.5">
      <c r="A18" s="343"/>
      <c r="C18" s="13">
        <v>31</v>
      </c>
      <c r="D18" s="12">
        <v>7577</v>
      </c>
      <c r="E18" s="131">
        <f t="shared" si="1"/>
        <v>4.988222253013719</v>
      </c>
      <c r="F18" s="132">
        <v>204537</v>
      </c>
      <c r="G18" s="133">
        <f t="shared" si="2"/>
        <v>10.58923396340672</v>
      </c>
      <c r="H18" s="132">
        <v>307430.831</v>
      </c>
      <c r="I18" s="133">
        <f t="shared" si="3"/>
        <v>21.89263329550668</v>
      </c>
      <c r="J18" s="132"/>
      <c r="K18" s="133"/>
      <c r="L18" s="132"/>
      <c r="M18" s="133"/>
      <c r="N18" s="132"/>
      <c r="O18" s="133"/>
      <c r="P18" s="134"/>
      <c r="Q18" s="123">
        <v>307430.831</v>
      </c>
      <c r="R18" s="110">
        <f t="shared" si="0"/>
        <v>0.307430831</v>
      </c>
    </row>
    <row r="19" spans="1:18" ht="13.5">
      <c r="A19" s="343"/>
      <c r="C19" s="13">
        <v>32</v>
      </c>
      <c r="D19" s="12">
        <v>8054</v>
      </c>
      <c r="E19" s="131">
        <f t="shared" si="1"/>
        <v>6.2953675597202</v>
      </c>
      <c r="F19" s="132">
        <v>219808</v>
      </c>
      <c r="G19" s="133">
        <f t="shared" si="2"/>
        <v>7.466130822296213</v>
      </c>
      <c r="H19" s="132">
        <v>365013.825</v>
      </c>
      <c r="I19" s="133">
        <f t="shared" si="3"/>
        <v>18.730390121477434</v>
      </c>
      <c r="J19" s="132"/>
      <c r="K19" s="133"/>
      <c r="L19" s="132"/>
      <c r="M19" s="133"/>
      <c r="N19" s="132"/>
      <c r="O19" s="133"/>
      <c r="P19" s="134"/>
      <c r="Q19" s="123">
        <v>365013.825</v>
      </c>
      <c r="R19" s="110">
        <f t="shared" si="0"/>
        <v>0.365013825</v>
      </c>
    </row>
    <row r="20" spans="1:18" ht="13.5">
      <c r="A20" s="343"/>
      <c r="C20" s="13">
        <v>33</v>
      </c>
      <c r="D20" s="12">
        <v>7724</v>
      </c>
      <c r="E20" s="131">
        <f t="shared" si="1"/>
        <v>-4.097342935187487</v>
      </c>
      <c r="F20" s="132">
        <v>221548</v>
      </c>
      <c r="G20" s="133">
        <f t="shared" si="2"/>
        <v>0.7915999417673625</v>
      </c>
      <c r="H20" s="132">
        <v>365770.719</v>
      </c>
      <c r="I20" s="133">
        <f t="shared" si="3"/>
        <v>0.20736036504918065</v>
      </c>
      <c r="J20" s="132"/>
      <c r="K20" s="133"/>
      <c r="L20" s="132"/>
      <c r="M20" s="133"/>
      <c r="N20" s="132"/>
      <c r="O20" s="133"/>
      <c r="P20" s="134"/>
      <c r="Q20" s="123">
        <v>365770.719</v>
      </c>
      <c r="R20" s="110">
        <f t="shared" si="0"/>
        <v>0.36577071899999997</v>
      </c>
    </row>
    <row r="21" spans="1:18" ht="13.5">
      <c r="A21" s="343"/>
      <c r="C21" s="13">
        <v>34</v>
      </c>
      <c r="D21" s="12">
        <v>7942</v>
      </c>
      <c r="E21" s="131">
        <f t="shared" si="1"/>
        <v>2.8223718280683485</v>
      </c>
      <c r="F21" s="132">
        <v>248753</v>
      </c>
      <c r="G21" s="133">
        <f t="shared" si="2"/>
        <v>12.279506021268528</v>
      </c>
      <c r="H21" s="132">
        <v>447116.504</v>
      </c>
      <c r="I21" s="133">
        <f t="shared" si="3"/>
        <v>22.239556305216457</v>
      </c>
      <c r="J21" s="132"/>
      <c r="K21" s="133"/>
      <c r="L21" s="132"/>
      <c r="M21" s="133"/>
      <c r="N21" s="132"/>
      <c r="O21" s="133"/>
      <c r="P21" s="134"/>
      <c r="Q21" s="123">
        <v>447116.504</v>
      </c>
      <c r="R21" s="110">
        <f t="shared" si="0"/>
        <v>0.447116504</v>
      </c>
    </row>
    <row r="22" spans="1:18" ht="13.5">
      <c r="A22" s="343"/>
      <c r="C22" s="13">
        <v>35</v>
      </c>
      <c r="D22" s="12">
        <v>9157</v>
      </c>
      <c r="E22" s="131">
        <f t="shared" si="1"/>
        <v>15.298413497859475</v>
      </c>
      <c r="F22" s="132">
        <v>286751</v>
      </c>
      <c r="G22" s="133">
        <f t="shared" si="2"/>
        <v>15.275393663594006</v>
      </c>
      <c r="H22" s="132">
        <v>599230.3</v>
      </c>
      <c r="I22" s="133">
        <f t="shared" si="3"/>
        <v>34.02106489900449</v>
      </c>
      <c r="J22" s="132"/>
      <c r="K22" s="133"/>
      <c r="L22" s="132"/>
      <c r="M22" s="133"/>
      <c r="N22" s="132"/>
      <c r="O22" s="133"/>
      <c r="P22" s="134"/>
      <c r="Q22" s="123">
        <v>599230.3</v>
      </c>
      <c r="R22" s="110">
        <f t="shared" si="0"/>
        <v>0.5992303</v>
      </c>
    </row>
    <row r="23" spans="1:18" ht="13.5">
      <c r="A23" s="343"/>
      <c r="C23" s="13">
        <v>36</v>
      </c>
      <c r="D23" s="12">
        <v>9227</v>
      </c>
      <c r="E23" s="131">
        <f t="shared" si="1"/>
        <v>0.7644425030031599</v>
      </c>
      <c r="F23" s="132">
        <v>307682</v>
      </c>
      <c r="G23" s="133">
        <f t="shared" si="2"/>
        <v>7.299364256794227</v>
      </c>
      <c r="H23" s="132">
        <v>713848.5</v>
      </c>
      <c r="I23" s="133">
        <f t="shared" si="3"/>
        <v>19.127570818765328</v>
      </c>
      <c r="J23" s="132"/>
      <c r="K23" s="133"/>
      <c r="L23" s="132"/>
      <c r="M23" s="133"/>
      <c r="N23" s="132"/>
      <c r="O23" s="133"/>
      <c r="P23" s="134"/>
      <c r="Q23" s="123">
        <v>713848.5</v>
      </c>
      <c r="R23" s="110">
        <f t="shared" si="0"/>
        <v>0.7138485</v>
      </c>
    </row>
    <row r="24" spans="1:18" ht="13.5">
      <c r="A24" s="343"/>
      <c r="C24" s="13">
        <v>37</v>
      </c>
      <c r="D24" s="12">
        <v>9371</v>
      </c>
      <c r="E24" s="131">
        <f t="shared" si="1"/>
        <v>1.5606372602145813</v>
      </c>
      <c r="F24" s="132">
        <v>316445</v>
      </c>
      <c r="G24" s="133">
        <f t="shared" si="2"/>
        <v>2.8480704103587495</v>
      </c>
      <c r="H24" s="132">
        <v>781870.9</v>
      </c>
      <c r="I24" s="133">
        <f t="shared" si="3"/>
        <v>9.528968681730099</v>
      </c>
      <c r="J24" s="132"/>
      <c r="K24" s="133"/>
      <c r="L24" s="132"/>
      <c r="M24" s="133"/>
      <c r="N24" s="132"/>
      <c r="O24" s="133"/>
      <c r="P24" s="134"/>
      <c r="Q24" s="123">
        <v>781870.9</v>
      </c>
      <c r="R24" s="110">
        <f t="shared" si="0"/>
        <v>0.7818709</v>
      </c>
    </row>
    <row r="25" spans="1:18" ht="13.5">
      <c r="A25" s="343"/>
      <c r="C25" s="13">
        <v>38</v>
      </c>
      <c r="D25" s="12">
        <v>12823</v>
      </c>
      <c r="E25" s="131">
        <f t="shared" si="1"/>
        <v>36.83705047486927</v>
      </c>
      <c r="F25" s="132">
        <v>344991</v>
      </c>
      <c r="G25" s="133">
        <f t="shared" si="2"/>
        <v>9.020840904422567</v>
      </c>
      <c r="H25" s="132">
        <v>897746.59</v>
      </c>
      <c r="I25" s="133">
        <f t="shared" si="3"/>
        <v>14.820309849106806</v>
      </c>
      <c r="J25" s="132"/>
      <c r="K25" s="133"/>
      <c r="L25" s="132"/>
      <c r="M25" s="133"/>
      <c r="N25" s="132"/>
      <c r="O25" s="133"/>
      <c r="P25" s="134"/>
      <c r="Q25" s="123">
        <v>897746.59</v>
      </c>
      <c r="R25" s="110">
        <f t="shared" si="0"/>
        <v>0.89774659</v>
      </c>
    </row>
    <row r="26" spans="1:18" ht="13.5">
      <c r="A26" s="343"/>
      <c r="C26" s="13">
        <v>39</v>
      </c>
      <c r="D26" s="12">
        <v>12909</v>
      </c>
      <c r="E26" s="131">
        <f t="shared" si="1"/>
        <v>0.6706698900413421</v>
      </c>
      <c r="F26" s="132">
        <v>359055</v>
      </c>
      <c r="G26" s="133">
        <f t="shared" si="2"/>
        <v>4.0766280859500625</v>
      </c>
      <c r="H26" s="132">
        <v>1036872.9</v>
      </c>
      <c r="I26" s="133">
        <f t="shared" si="3"/>
        <v>15.497280808384929</v>
      </c>
      <c r="J26" s="132"/>
      <c r="K26" s="133"/>
      <c r="L26" s="132"/>
      <c r="M26" s="133"/>
      <c r="N26" s="132"/>
      <c r="O26" s="133"/>
      <c r="P26" s="134"/>
      <c r="Q26" s="123">
        <v>1036872.9</v>
      </c>
      <c r="R26" s="110">
        <f t="shared" si="0"/>
        <v>1.0368729</v>
      </c>
    </row>
    <row r="27" spans="1:18" ht="13.5">
      <c r="A27" s="343"/>
      <c r="C27" s="13">
        <v>40</v>
      </c>
      <c r="D27" s="12">
        <v>13230</v>
      </c>
      <c r="E27" s="131">
        <f t="shared" si="1"/>
        <v>2.486637229839639</v>
      </c>
      <c r="F27" s="132">
        <v>360586</v>
      </c>
      <c r="G27" s="133">
        <f t="shared" si="2"/>
        <v>0.4263970700867592</v>
      </c>
      <c r="H27" s="132">
        <v>1126035.5</v>
      </c>
      <c r="I27" s="133">
        <f t="shared" si="3"/>
        <v>8.599183178574732</v>
      </c>
      <c r="J27" s="132"/>
      <c r="K27" s="133"/>
      <c r="L27" s="132"/>
      <c r="M27" s="133"/>
      <c r="N27" s="132"/>
      <c r="O27" s="133"/>
      <c r="P27" s="134"/>
      <c r="Q27" s="123">
        <v>1126035.5</v>
      </c>
      <c r="R27" s="110">
        <f t="shared" si="0"/>
        <v>1.1260355</v>
      </c>
    </row>
    <row r="28" spans="1:18" ht="13.5">
      <c r="A28" s="343"/>
      <c r="C28" s="13">
        <v>41</v>
      </c>
      <c r="D28" s="12">
        <v>13887</v>
      </c>
      <c r="E28" s="131">
        <f t="shared" si="1"/>
        <v>4.965986394557831</v>
      </c>
      <c r="F28" s="132">
        <v>372594</v>
      </c>
      <c r="G28" s="133">
        <f t="shared" si="2"/>
        <v>3.330134836072385</v>
      </c>
      <c r="H28" s="132">
        <v>1305023.2</v>
      </c>
      <c r="I28" s="133">
        <f t="shared" si="3"/>
        <v>15.895386957160751</v>
      </c>
      <c r="J28" s="132"/>
      <c r="K28" s="133"/>
      <c r="L28" s="132"/>
      <c r="M28" s="133"/>
      <c r="N28" s="132"/>
      <c r="O28" s="133"/>
      <c r="P28" s="134"/>
      <c r="Q28" s="123">
        <v>1305023.2</v>
      </c>
      <c r="R28" s="110">
        <f t="shared" si="0"/>
        <v>1.3050232</v>
      </c>
    </row>
    <row r="29" spans="1:18" ht="13.5">
      <c r="A29" s="343"/>
      <c r="C29" s="13">
        <v>42</v>
      </c>
      <c r="D29" s="12">
        <v>14096</v>
      </c>
      <c r="E29" s="131">
        <f t="shared" si="1"/>
        <v>1.505004680636568</v>
      </c>
      <c r="F29" s="132">
        <v>384170</v>
      </c>
      <c r="G29" s="133">
        <f t="shared" si="2"/>
        <v>3.106866991953705</v>
      </c>
      <c r="H29" s="132">
        <v>1528047.4</v>
      </c>
      <c r="I29" s="133">
        <f t="shared" si="3"/>
        <v>17.0896731950819</v>
      </c>
      <c r="J29" s="132"/>
      <c r="K29" s="133"/>
      <c r="L29" s="132"/>
      <c r="M29" s="133"/>
      <c r="N29" s="132"/>
      <c r="O29" s="133"/>
      <c r="P29" s="134"/>
      <c r="Q29" s="123">
        <v>1528047.4</v>
      </c>
      <c r="R29" s="110">
        <f t="shared" si="0"/>
        <v>1.5280474</v>
      </c>
    </row>
    <row r="30" spans="1:18" ht="13.5">
      <c r="A30" s="343"/>
      <c r="C30" s="13">
        <v>43</v>
      </c>
      <c r="D30" s="12">
        <v>14307</v>
      </c>
      <c r="E30" s="131">
        <f t="shared" si="1"/>
        <v>1.4968785471055623</v>
      </c>
      <c r="F30" s="132">
        <v>397739</v>
      </c>
      <c r="G30" s="133">
        <f t="shared" si="2"/>
        <v>3.532030090845195</v>
      </c>
      <c r="H30" s="132">
        <v>1840920.7</v>
      </c>
      <c r="I30" s="133">
        <f t="shared" si="3"/>
        <v>20.475366143746587</v>
      </c>
      <c r="J30" s="132"/>
      <c r="K30" s="133"/>
      <c r="L30" s="132"/>
      <c r="M30" s="133"/>
      <c r="N30" s="132"/>
      <c r="O30" s="133"/>
      <c r="P30" s="134"/>
      <c r="Q30" s="123">
        <v>1840920.7</v>
      </c>
      <c r="R30" s="110">
        <f t="shared" si="0"/>
        <v>1.8409206999999999</v>
      </c>
    </row>
    <row r="31" spans="1:18" ht="13.5">
      <c r="A31" s="343"/>
      <c r="C31" s="13">
        <v>44</v>
      </c>
      <c r="D31" s="12">
        <v>15131</v>
      </c>
      <c r="E31" s="131">
        <f t="shared" si="1"/>
        <v>5.7594184664849335</v>
      </c>
      <c r="F31" s="132">
        <v>421683</v>
      </c>
      <c r="G31" s="133">
        <f t="shared" si="2"/>
        <v>6.0200282094539315</v>
      </c>
      <c r="H31" s="132">
        <v>2283691.9</v>
      </c>
      <c r="I31" s="133">
        <f t="shared" si="3"/>
        <v>24.051617215233655</v>
      </c>
      <c r="J31" s="132"/>
      <c r="K31" s="133"/>
      <c r="L31" s="132"/>
      <c r="M31" s="133"/>
      <c r="N31" s="132"/>
      <c r="O31" s="133"/>
      <c r="P31" s="134"/>
      <c r="Q31" s="123">
        <v>2283691.9</v>
      </c>
      <c r="R31" s="110">
        <f t="shared" si="0"/>
        <v>2.2836919</v>
      </c>
    </row>
    <row r="32" spans="1:18" ht="13.5">
      <c r="A32" s="343"/>
      <c r="C32" s="13">
        <v>45</v>
      </c>
      <c r="D32" s="12">
        <v>15334</v>
      </c>
      <c r="E32" s="131">
        <f t="shared" si="1"/>
        <v>1.3416165488070897</v>
      </c>
      <c r="F32" s="132">
        <v>435344</v>
      </c>
      <c r="G32" s="133">
        <f t="shared" si="2"/>
        <v>3.2396373579205218</v>
      </c>
      <c r="H32" s="132">
        <v>2703716.6</v>
      </c>
      <c r="I32" s="133">
        <f t="shared" si="3"/>
        <v>18.392354064924433</v>
      </c>
      <c r="J32" s="132"/>
      <c r="K32" s="133"/>
      <c r="L32" s="132"/>
      <c r="M32" s="133"/>
      <c r="N32" s="132"/>
      <c r="O32" s="133"/>
      <c r="P32" s="134"/>
      <c r="Q32" s="123">
        <v>2703716.6</v>
      </c>
      <c r="R32" s="110">
        <f t="shared" si="0"/>
        <v>2.7037166</v>
      </c>
    </row>
    <row r="33" spans="1:18" ht="13.5">
      <c r="A33" s="343"/>
      <c r="C33" s="13">
        <v>46</v>
      </c>
      <c r="D33" s="12">
        <v>15279</v>
      </c>
      <c r="E33" s="131">
        <f t="shared" si="1"/>
        <v>-0.35868005738880493</v>
      </c>
      <c r="F33" s="132">
        <v>431917</v>
      </c>
      <c r="G33" s="133">
        <f t="shared" si="2"/>
        <v>-0.7871935756551096</v>
      </c>
      <c r="H33" s="132">
        <v>3006449.2</v>
      </c>
      <c r="I33" s="133">
        <f t="shared" si="3"/>
        <v>11.196905770375487</v>
      </c>
      <c r="J33" s="132"/>
      <c r="K33" s="133"/>
      <c r="L33" s="132"/>
      <c r="M33" s="133"/>
      <c r="N33" s="132"/>
      <c r="O33" s="133"/>
      <c r="P33" s="134"/>
      <c r="Q33" s="123">
        <v>3006449.2</v>
      </c>
      <c r="R33" s="110">
        <f t="shared" si="0"/>
        <v>3.0064492</v>
      </c>
    </row>
    <row r="34" spans="1:18" ht="13.5">
      <c r="A34" s="343"/>
      <c r="C34" s="13">
        <v>47</v>
      </c>
      <c r="D34" s="12">
        <v>16869</v>
      </c>
      <c r="E34" s="131">
        <f t="shared" si="1"/>
        <v>10.406440212055767</v>
      </c>
      <c r="F34" s="132">
        <v>451844</v>
      </c>
      <c r="G34" s="133">
        <f t="shared" si="2"/>
        <v>4.613617894178734</v>
      </c>
      <c r="H34" s="132">
        <v>3368372.6</v>
      </c>
      <c r="I34" s="133">
        <f>(H34/H33-1)*100</f>
        <v>12.038234339698795</v>
      </c>
      <c r="J34" s="132"/>
      <c r="K34" s="133"/>
      <c r="L34" s="132"/>
      <c r="M34" s="133"/>
      <c r="N34" s="132"/>
      <c r="O34" s="133"/>
      <c r="P34" s="134"/>
      <c r="Q34" s="123">
        <v>3368372.6</v>
      </c>
      <c r="R34" s="110">
        <f t="shared" si="0"/>
        <v>3.3683726000000003</v>
      </c>
    </row>
    <row r="35" spans="1:18" ht="13.5">
      <c r="A35" s="343"/>
      <c r="C35" s="13">
        <v>48</v>
      </c>
      <c r="D35" s="12">
        <v>17316</v>
      </c>
      <c r="E35" s="131">
        <f t="shared" si="1"/>
        <v>2.6498310510403744</v>
      </c>
      <c r="F35" s="132">
        <v>462691</v>
      </c>
      <c r="G35" s="133">
        <f t="shared" si="2"/>
        <v>2.40060728924143</v>
      </c>
      <c r="H35" s="132">
        <v>4313776.5</v>
      </c>
      <c r="I35" s="133">
        <f t="shared" si="3"/>
        <v>28.067082008682775</v>
      </c>
      <c r="J35" s="132"/>
      <c r="K35" s="133"/>
      <c r="L35" s="132"/>
      <c r="M35" s="133"/>
      <c r="N35" s="132"/>
      <c r="O35" s="133"/>
      <c r="P35" s="134"/>
      <c r="Q35" s="123">
        <v>4313776.5</v>
      </c>
      <c r="R35" s="110">
        <f t="shared" si="0"/>
        <v>4.3137765</v>
      </c>
    </row>
    <row r="36" spans="1:18" ht="13.5">
      <c r="A36" s="343"/>
      <c r="C36" s="13">
        <v>49</v>
      </c>
      <c r="D36" s="12">
        <v>16849</v>
      </c>
      <c r="E36" s="131">
        <f t="shared" si="1"/>
        <v>-2.696927696927698</v>
      </c>
      <c r="F36" s="132">
        <v>455280</v>
      </c>
      <c r="G36" s="133">
        <f t="shared" si="2"/>
        <v>-1.6017169125831288</v>
      </c>
      <c r="H36" s="132">
        <v>5281154.7</v>
      </c>
      <c r="I36" s="133">
        <f t="shared" si="3"/>
        <v>22.425320366041213</v>
      </c>
      <c r="J36" s="132"/>
      <c r="K36" s="133"/>
      <c r="L36" s="132"/>
      <c r="M36" s="133"/>
      <c r="N36" s="132"/>
      <c r="O36" s="133"/>
      <c r="P36" s="134"/>
      <c r="Q36" s="123">
        <v>5281154.7</v>
      </c>
      <c r="R36" s="110">
        <f t="shared" si="0"/>
        <v>5.2811547</v>
      </c>
    </row>
    <row r="37" spans="1:18" ht="13.5">
      <c r="A37" s="343"/>
      <c r="C37" s="13">
        <v>50</v>
      </c>
      <c r="D37" s="12">
        <v>17549</v>
      </c>
      <c r="E37" s="131">
        <f t="shared" si="1"/>
        <v>4.154549231408389</v>
      </c>
      <c r="F37" s="132">
        <v>446165</v>
      </c>
      <c r="G37" s="133">
        <f t="shared" si="2"/>
        <v>-2.0020646635037775</v>
      </c>
      <c r="H37" s="132">
        <v>5162972.6</v>
      </c>
      <c r="I37" s="133">
        <f t="shared" si="3"/>
        <v>-2.2378079551428454</v>
      </c>
      <c r="J37" s="132"/>
      <c r="K37" s="133"/>
      <c r="L37" s="132"/>
      <c r="M37" s="133"/>
      <c r="N37" s="132"/>
      <c r="O37" s="133"/>
      <c r="P37" s="134"/>
      <c r="Q37" s="123">
        <v>5162972.6</v>
      </c>
      <c r="R37" s="110">
        <f t="shared" si="0"/>
        <v>5.1629726</v>
      </c>
    </row>
    <row r="38" spans="1:18" ht="13.5">
      <c r="A38" s="343"/>
      <c r="C38" s="13">
        <v>51</v>
      </c>
      <c r="D38" s="12">
        <v>17350</v>
      </c>
      <c r="E38" s="131">
        <f>(D38/D37-1)*100</f>
        <v>-1.1339677474499932</v>
      </c>
      <c r="F38" s="132">
        <v>443555</v>
      </c>
      <c r="G38" s="133">
        <f t="shared" si="2"/>
        <v>-0.5849853753656209</v>
      </c>
      <c r="H38" s="132">
        <v>5855335</v>
      </c>
      <c r="I38" s="133">
        <f>(H38/H37-1)*100</f>
        <v>13.410150578757673</v>
      </c>
      <c r="J38" s="132"/>
      <c r="K38" s="133"/>
      <c r="L38" s="132"/>
      <c r="M38" s="133"/>
      <c r="N38" s="132"/>
      <c r="O38" s="133"/>
      <c r="P38" s="134"/>
      <c r="Q38" s="123">
        <v>5855335</v>
      </c>
      <c r="R38" s="136">
        <f t="shared" si="0"/>
        <v>5.855335</v>
      </c>
    </row>
    <row r="39" spans="1:18" ht="13.5">
      <c r="A39" s="343"/>
      <c r="C39" s="40">
        <v>52</v>
      </c>
      <c r="D39" s="11">
        <v>17076</v>
      </c>
      <c r="E39" s="79">
        <v>-1.6</v>
      </c>
      <c r="F39" s="11">
        <v>438244</v>
      </c>
      <c r="G39" s="79">
        <v>-1.2</v>
      </c>
      <c r="H39" s="11">
        <v>6656657</v>
      </c>
      <c r="I39" s="79">
        <v>13.7</v>
      </c>
      <c r="J39" s="11">
        <v>2418455</v>
      </c>
      <c r="K39" s="79">
        <v>13.8</v>
      </c>
      <c r="L39" s="11">
        <v>1865701</v>
      </c>
      <c r="M39" s="79">
        <v>18.5</v>
      </c>
      <c r="N39" s="11">
        <v>228378</v>
      </c>
      <c r="O39" s="79">
        <v>0.8</v>
      </c>
      <c r="P39" s="122" t="s">
        <v>143</v>
      </c>
      <c r="Q39" s="123">
        <v>6656657</v>
      </c>
      <c r="R39" s="130">
        <f aca="true" t="shared" si="4" ref="R39:R66">Q39/1000000</f>
        <v>6.656657</v>
      </c>
    </row>
    <row r="40" spans="1:18" ht="13.5">
      <c r="A40" s="343"/>
      <c r="C40" s="13">
        <v>53</v>
      </c>
      <c r="D40" s="12">
        <v>17979</v>
      </c>
      <c r="E40" s="80">
        <v>5.3</v>
      </c>
      <c r="F40" s="12">
        <v>442477</v>
      </c>
      <c r="G40" s="80">
        <v>1</v>
      </c>
      <c r="H40" s="12">
        <v>7130590</v>
      </c>
      <c r="I40" s="80">
        <v>7.1</v>
      </c>
      <c r="J40" s="12">
        <v>2710759</v>
      </c>
      <c r="K40" s="80">
        <v>12.1</v>
      </c>
      <c r="L40" s="12">
        <v>1992620</v>
      </c>
      <c r="M40" s="80">
        <v>6.8</v>
      </c>
      <c r="N40" s="12">
        <v>221068</v>
      </c>
      <c r="O40" s="80">
        <v>-3.2</v>
      </c>
      <c r="P40" s="124">
        <v>53</v>
      </c>
      <c r="Q40" s="125">
        <v>7130590</v>
      </c>
      <c r="R40" s="116">
        <f t="shared" si="4"/>
        <v>7.13059</v>
      </c>
    </row>
    <row r="41" spans="1:18" ht="13.5">
      <c r="A41" s="343"/>
      <c r="C41" s="13">
        <v>54</v>
      </c>
      <c r="D41" s="12">
        <v>18003</v>
      </c>
      <c r="E41" s="80">
        <v>0.1</v>
      </c>
      <c r="F41" s="12">
        <v>448946</v>
      </c>
      <c r="G41" s="80">
        <v>1.5</v>
      </c>
      <c r="H41" s="12">
        <v>7946307</v>
      </c>
      <c r="I41" s="80">
        <v>11.4</v>
      </c>
      <c r="J41" s="12">
        <v>3023812</v>
      </c>
      <c r="K41" s="80">
        <v>11.5</v>
      </c>
      <c r="L41" s="12">
        <v>2304520</v>
      </c>
      <c r="M41" s="80">
        <v>15.7</v>
      </c>
      <c r="N41" s="12">
        <v>292535</v>
      </c>
      <c r="O41" s="80">
        <v>32.3</v>
      </c>
      <c r="P41" s="124">
        <v>54</v>
      </c>
      <c r="Q41" s="125">
        <v>7946307</v>
      </c>
      <c r="R41" s="116">
        <f t="shared" si="4"/>
        <v>7.946307</v>
      </c>
    </row>
    <row r="42" spans="1:18" ht="13.5">
      <c r="A42" s="343"/>
      <c r="C42" s="13">
        <v>55</v>
      </c>
      <c r="D42" s="12">
        <v>18189</v>
      </c>
      <c r="E42" s="80">
        <v>1</v>
      </c>
      <c r="F42" s="12">
        <v>458132</v>
      </c>
      <c r="G42" s="80">
        <v>2</v>
      </c>
      <c r="H42" s="12">
        <v>9390048</v>
      </c>
      <c r="I42" s="80">
        <v>18.2</v>
      </c>
      <c r="J42" s="12">
        <v>3185710</v>
      </c>
      <c r="K42" s="80">
        <v>5.4</v>
      </c>
      <c r="L42" s="12">
        <v>2431549</v>
      </c>
      <c r="M42" s="80">
        <v>5.5</v>
      </c>
      <c r="N42" s="12">
        <v>377031</v>
      </c>
      <c r="O42" s="80">
        <v>28.9</v>
      </c>
      <c r="P42" s="124">
        <v>55</v>
      </c>
      <c r="Q42" s="125">
        <v>9390048</v>
      </c>
      <c r="R42" s="116">
        <f t="shared" si="4"/>
        <v>9.390048</v>
      </c>
    </row>
    <row r="43" spans="1:18" ht="13.5">
      <c r="A43" s="343"/>
      <c r="C43" s="13">
        <v>56</v>
      </c>
      <c r="D43" s="12">
        <v>18459</v>
      </c>
      <c r="E43" s="80">
        <v>1.5</v>
      </c>
      <c r="F43" s="12">
        <v>474307</v>
      </c>
      <c r="G43" s="80">
        <v>3.5</v>
      </c>
      <c r="H43" s="12">
        <v>10183848</v>
      </c>
      <c r="I43" s="80">
        <v>8.5</v>
      </c>
      <c r="J43" s="12">
        <v>3597280</v>
      </c>
      <c r="K43" s="80">
        <v>12.9</v>
      </c>
      <c r="L43" s="12">
        <v>2710468</v>
      </c>
      <c r="M43" s="80">
        <v>11.5</v>
      </c>
      <c r="N43" s="12">
        <v>418289</v>
      </c>
      <c r="O43" s="80">
        <v>10.9</v>
      </c>
      <c r="P43" s="124">
        <v>56</v>
      </c>
      <c r="Q43" s="125">
        <v>10183848</v>
      </c>
      <c r="R43" s="116">
        <f t="shared" si="4"/>
        <v>10.183848</v>
      </c>
    </row>
    <row r="44" spans="1:18" ht="13.5">
      <c r="A44" s="343"/>
      <c r="C44" s="13">
        <v>57</v>
      </c>
      <c r="D44" s="12">
        <v>18414</v>
      </c>
      <c r="E44" s="80">
        <v>-0.2</v>
      </c>
      <c r="F44" s="12">
        <v>476889</v>
      </c>
      <c r="G44" s="80">
        <v>0.5</v>
      </c>
      <c r="H44" s="12">
        <v>10502033</v>
      </c>
      <c r="I44" s="80">
        <v>3.1</v>
      </c>
      <c r="J44" s="12">
        <v>3753271</v>
      </c>
      <c r="K44" s="80">
        <v>4.3</v>
      </c>
      <c r="L44" s="12">
        <v>2858235</v>
      </c>
      <c r="M44" s="80">
        <v>5.5</v>
      </c>
      <c r="N44" s="12">
        <v>450976</v>
      </c>
      <c r="O44" s="80">
        <v>7.8</v>
      </c>
      <c r="P44" s="124">
        <v>57</v>
      </c>
      <c r="Q44" s="125">
        <v>10502033</v>
      </c>
      <c r="R44" s="116">
        <f t="shared" si="4"/>
        <v>10.502033</v>
      </c>
    </row>
    <row r="45" spans="1:18" ht="13.5">
      <c r="A45" s="343"/>
      <c r="C45" s="13">
        <v>58</v>
      </c>
      <c r="D45" s="12">
        <v>19216</v>
      </c>
      <c r="E45" s="80">
        <v>4.4</v>
      </c>
      <c r="F45" s="12">
        <v>482500</v>
      </c>
      <c r="G45" s="80">
        <v>1.2</v>
      </c>
      <c r="H45" s="12">
        <v>10820409</v>
      </c>
      <c r="I45" s="80">
        <v>3</v>
      </c>
      <c r="J45" s="12">
        <v>4034023</v>
      </c>
      <c r="K45" s="80">
        <v>7.5</v>
      </c>
      <c r="L45" s="12">
        <v>3047668</v>
      </c>
      <c r="M45" s="80">
        <v>6.6</v>
      </c>
      <c r="N45" s="12">
        <v>489033</v>
      </c>
      <c r="O45" s="80">
        <v>8.4</v>
      </c>
      <c r="P45" s="124">
        <v>58</v>
      </c>
      <c r="Q45" s="125">
        <v>10820409</v>
      </c>
      <c r="R45" s="116">
        <f t="shared" si="4"/>
        <v>10.820409</v>
      </c>
    </row>
    <row r="46" spans="1:18" ht="13.5">
      <c r="A46" s="343"/>
      <c r="C46" s="13">
        <v>59</v>
      </c>
      <c r="D46" s="12">
        <v>18381</v>
      </c>
      <c r="E46" s="80">
        <v>-4.3</v>
      </c>
      <c r="F46" s="12">
        <v>485927</v>
      </c>
      <c r="G46" s="80">
        <v>0.7</v>
      </c>
      <c r="H46" s="12">
        <v>11552221</v>
      </c>
      <c r="I46" s="80">
        <v>6.8</v>
      </c>
      <c r="J46" s="12">
        <v>4256951</v>
      </c>
      <c r="K46" s="80">
        <v>5.5</v>
      </c>
      <c r="L46" s="12">
        <v>3345722</v>
      </c>
      <c r="M46" s="80">
        <v>9.8</v>
      </c>
      <c r="N46" s="12">
        <v>444735</v>
      </c>
      <c r="O46" s="80">
        <v>-9.1</v>
      </c>
      <c r="P46" s="124">
        <v>59</v>
      </c>
      <c r="Q46" s="125">
        <v>11552221</v>
      </c>
      <c r="R46" s="116">
        <f t="shared" si="4"/>
        <v>11.552221</v>
      </c>
    </row>
    <row r="47" spans="1:18" ht="13.5">
      <c r="A47" s="343"/>
      <c r="C47" s="13">
        <v>60</v>
      </c>
      <c r="D47" s="12">
        <v>19166</v>
      </c>
      <c r="E47" s="80">
        <v>4.3</v>
      </c>
      <c r="F47" s="12">
        <v>496339</v>
      </c>
      <c r="G47" s="80">
        <v>2.1</v>
      </c>
      <c r="H47" s="12">
        <v>12504541</v>
      </c>
      <c r="I47" s="80">
        <v>8.2</v>
      </c>
      <c r="J47" s="12">
        <v>4536780</v>
      </c>
      <c r="K47" s="80">
        <v>6.6</v>
      </c>
      <c r="L47" s="12">
        <v>3500328</v>
      </c>
      <c r="M47" s="80">
        <v>4.6</v>
      </c>
      <c r="N47" s="12">
        <v>592100</v>
      </c>
      <c r="O47" s="80">
        <v>33.1</v>
      </c>
      <c r="P47" s="124">
        <v>60</v>
      </c>
      <c r="Q47" s="125">
        <v>12504541</v>
      </c>
      <c r="R47" s="116">
        <f t="shared" si="4"/>
        <v>12.504541</v>
      </c>
    </row>
    <row r="48" spans="1:18" ht="13.5">
      <c r="A48" s="343"/>
      <c r="C48" s="13">
        <v>61</v>
      </c>
      <c r="D48" s="12">
        <v>19120</v>
      </c>
      <c r="E48" s="80">
        <v>-0.2</v>
      </c>
      <c r="F48" s="12">
        <v>501919</v>
      </c>
      <c r="G48" s="80">
        <v>1.1</v>
      </c>
      <c r="H48" s="12">
        <v>12722321</v>
      </c>
      <c r="I48" s="80">
        <v>1.7</v>
      </c>
      <c r="J48" s="12">
        <v>4840172</v>
      </c>
      <c r="K48" s="80">
        <v>6.7</v>
      </c>
      <c r="L48" s="12">
        <v>3558020</v>
      </c>
      <c r="M48" s="80">
        <v>1.6</v>
      </c>
      <c r="N48" s="12">
        <v>549690</v>
      </c>
      <c r="O48" s="80">
        <v>-7.2</v>
      </c>
      <c r="P48" s="124">
        <v>61</v>
      </c>
      <c r="Q48" s="125">
        <v>12722321</v>
      </c>
      <c r="R48" s="116">
        <f t="shared" si="4"/>
        <v>12.722321</v>
      </c>
    </row>
    <row r="49" spans="1:18" ht="13.5">
      <c r="A49" s="343"/>
      <c r="C49" s="13">
        <v>62</v>
      </c>
      <c r="D49" s="12">
        <v>18434</v>
      </c>
      <c r="E49" s="80">
        <v>-3.6</v>
      </c>
      <c r="F49" s="12">
        <v>499413</v>
      </c>
      <c r="G49" s="80">
        <v>-0.5</v>
      </c>
      <c r="H49" s="12">
        <v>12864065</v>
      </c>
      <c r="I49" s="80">
        <v>1.1</v>
      </c>
      <c r="J49" s="12">
        <v>5041653</v>
      </c>
      <c r="K49" s="80">
        <v>4.2</v>
      </c>
      <c r="L49" s="12">
        <v>3809230</v>
      </c>
      <c r="M49" s="80">
        <v>7.1</v>
      </c>
      <c r="N49" s="12">
        <v>521570</v>
      </c>
      <c r="O49" s="80">
        <v>-5.1</v>
      </c>
      <c r="P49" s="124">
        <v>62</v>
      </c>
      <c r="Q49" s="125">
        <v>12864065</v>
      </c>
      <c r="R49" s="116">
        <f t="shared" si="4"/>
        <v>12.864065</v>
      </c>
    </row>
    <row r="50" spans="1:18" ht="13.5">
      <c r="A50" s="343"/>
      <c r="C50" s="13">
        <v>63</v>
      </c>
      <c r="D50" s="12">
        <v>19372</v>
      </c>
      <c r="E50" s="80">
        <v>5.1</v>
      </c>
      <c r="F50" s="12">
        <v>511203</v>
      </c>
      <c r="G50" s="80">
        <v>2.4</v>
      </c>
      <c r="H50" s="12">
        <v>13930102</v>
      </c>
      <c r="I50" s="80">
        <v>8.3</v>
      </c>
      <c r="J50" s="12">
        <v>5543396</v>
      </c>
      <c r="K50" s="80">
        <v>10</v>
      </c>
      <c r="L50" s="12">
        <v>4230795</v>
      </c>
      <c r="M50" s="80">
        <v>11.1</v>
      </c>
      <c r="N50" s="12">
        <v>629843</v>
      </c>
      <c r="O50" s="80">
        <v>20.8</v>
      </c>
      <c r="P50" s="124">
        <v>63</v>
      </c>
      <c r="Q50" s="125">
        <v>13930102</v>
      </c>
      <c r="R50" s="116">
        <f t="shared" si="4"/>
        <v>13.930102</v>
      </c>
    </row>
    <row r="51" spans="1:18" ht="13.5">
      <c r="A51" s="343"/>
      <c r="C51" s="13" t="s">
        <v>121</v>
      </c>
      <c r="D51" s="12">
        <v>18635</v>
      </c>
      <c r="E51" s="80">
        <v>-3.8</v>
      </c>
      <c r="F51" s="12">
        <v>514060</v>
      </c>
      <c r="G51" s="80">
        <v>0.6</v>
      </c>
      <c r="H51" s="12">
        <v>15202701</v>
      </c>
      <c r="I51" s="80">
        <v>9.1</v>
      </c>
      <c r="J51" s="12">
        <v>5907499</v>
      </c>
      <c r="K51" s="80">
        <v>6.6</v>
      </c>
      <c r="L51" s="12">
        <v>4577119</v>
      </c>
      <c r="M51" s="80">
        <v>8.2</v>
      </c>
      <c r="N51" s="12">
        <v>809498</v>
      </c>
      <c r="O51" s="80">
        <v>28.5</v>
      </c>
      <c r="P51" s="124" t="s">
        <v>121</v>
      </c>
      <c r="Q51" s="125">
        <v>15202701</v>
      </c>
      <c r="R51" s="116">
        <f t="shared" si="4"/>
        <v>15.202701</v>
      </c>
    </row>
    <row r="52" spans="1:18" ht="13.5">
      <c r="A52" s="343"/>
      <c r="C52" s="13">
        <v>2</v>
      </c>
      <c r="D52" s="12">
        <v>19366</v>
      </c>
      <c r="E52" s="80">
        <v>3.9</v>
      </c>
      <c r="F52" s="12">
        <v>523810</v>
      </c>
      <c r="G52" s="80">
        <v>1.9</v>
      </c>
      <c r="H52" s="12">
        <v>16265222</v>
      </c>
      <c r="I52" s="80">
        <v>7</v>
      </c>
      <c r="J52" s="12">
        <v>6309484</v>
      </c>
      <c r="K52" s="80">
        <v>6.8</v>
      </c>
      <c r="L52" s="12">
        <v>4777162</v>
      </c>
      <c r="M52" s="80">
        <v>4.4</v>
      </c>
      <c r="N52" s="12">
        <v>895333</v>
      </c>
      <c r="O52" s="80">
        <v>10.6</v>
      </c>
      <c r="P52" s="124">
        <v>2</v>
      </c>
      <c r="Q52" s="125">
        <v>16265222</v>
      </c>
      <c r="R52" s="116">
        <f t="shared" si="4"/>
        <v>16.265222</v>
      </c>
    </row>
    <row r="53" spans="1:18" ht="13.5">
      <c r="A53" s="343"/>
      <c r="C53" s="13">
        <v>3</v>
      </c>
      <c r="D53" s="12">
        <v>18709</v>
      </c>
      <c r="E53" s="80">
        <v>-3.4</v>
      </c>
      <c r="F53" s="12">
        <v>528845</v>
      </c>
      <c r="G53" s="80">
        <v>1</v>
      </c>
      <c r="H53" s="12">
        <v>17218708</v>
      </c>
      <c r="I53" s="80">
        <v>5.9</v>
      </c>
      <c r="J53" s="12">
        <v>6755280</v>
      </c>
      <c r="K53" s="80">
        <v>7.1</v>
      </c>
      <c r="L53" s="12">
        <v>5191021</v>
      </c>
      <c r="M53" s="80">
        <v>8.7</v>
      </c>
      <c r="N53" s="12">
        <v>932000</v>
      </c>
      <c r="O53" s="80">
        <v>4.1</v>
      </c>
      <c r="P53" s="124">
        <v>3</v>
      </c>
      <c r="Q53" s="125">
        <v>17218708</v>
      </c>
      <c r="R53" s="116">
        <f t="shared" si="4"/>
        <v>17.218708</v>
      </c>
    </row>
    <row r="54" spans="1:18" ht="13.5">
      <c r="A54" s="343"/>
      <c r="C54" s="13">
        <v>4</v>
      </c>
      <c r="D54" s="12">
        <v>18096</v>
      </c>
      <c r="E54" s="80">
        <v>-3.3</v>
      </c>
      <c r="F54" s="12">
        <v>524826</v>
      </c>
      <c r="G54" s="80">
        <v>-0.8</v>
      </c>
      <c r="H54" s="12">
        <v>16810547</v>
      </c>
      <c r="I54" s="80">
        <v>-2.4</v>
      </c>
      <c r="J54" s="12">
        <v>6673936</v>
      </c>
      <c r="K54" s="80">
        <v>-1.2</v>
      </c>
      <c r="L54" s="12">
        <v>5017225</v>
      </c>
      <c r="M54" s="80">
        <v>-3.3</v>
      </c>
      <c r="N54" s="12">
        <v>855447</v>
      </c>
      <c r="O54" s="80">
        <v>-8.2</v>
      </c>
      <c r="P54" s="124">
        <v>4</v>
      </c>
      <c r="Q54" s="125">
        <v>16810547</v>
      </c>
      <c r="R54" s="116">
        <f t="shared" si="4"/>
        <v>16.810547</v>
      </c>
    </row>
    <row r="55" spans="1:18" ht="13.5">
      <c r="A55" s="343"/>
      <c r="C55" s="13">
        <v>5</v>
      </c>
      <c r="D55" s="12">
        <v>18382</v>
      </c>
      <c r="E55" s="80">
        <v>1.6</v>
      </c>
      <c r="F55" s="12">
        <v>514853</v>
      </c>
      <c r="G55" s="80">
        <v>-1.9</v>
      </c>
      <c r="H55" s="12">
        <v>15911106</v>
      </c>
      <c r="I55" s="80">
        <v>-5.4</v>
      </c>
      <c r="J55" s="12">
        <v>6465710</v>
      </c>
      <c r="K55" s="80">
        <v>-3.1</v>
      </c>
      <c r="L55" s="12">
        <v>4809671</v>
      </c>
      <c r="M55" s="80">
        <v>-4.1</v>
      </c>
      <c r="N55" s="12">
        <v>614005</v>
      </c>
      <c r="O55" s="80">
        <v>-28.2</v>
      </c>
      <c r="P55" s="124">
        <v>5</v>
      </c>
      <c r="Q55" s="125">
        <v>15911106</v>
      </c>
      <c r="R55" s="116">
        <f t="shared" si="4"/>
        <v>15.911106</v>
      </c>
    </row>
    <row r="56" spans="1:18" ht="13.5">
      <c r="A56" s="343"/>
      <c r="C56" s="13">
        <v>6</v>
      </c>
      <c r="D56" s="12">
        <v>17200</v>
      </c>
      <c r="E56" s="80">
        <v>-6.4</v>
      </c>
      <c r="F56" s="12">
        <v>502232</v>
      </c>
      <c r="G56" s="80">
        <v>-2.5</v>
      </c>
      <c r="H56" s="12">
        <v>15570122</v>
      </c>
      <c r="I56" s="80">
        <v>-2.1</v>
      </c>
      <c r="J56" s="12">
        <v>6413435</v>
      </c>
      <c r="K56" s="80">
        <v>-0.8</v>
      </c>
      <c r="L56" s="12">
        <v>4852245</v>
      </c>
      <c r="M56" s="80">
        <v>0.9</v>
      </c>
      <c r="N56" s="12">
        <v>512372</v>
      </c>
      <c r="O56" s="80">
        <v>-16.6</v>
      </c>
      <c r="P56" s="124">
        <v>6</v>
      </c>
      <c r="Q56" s="125">
        <v>15570122</v>
      </c>
      <c r="R56" s="116">
        <f t="shared" si="4"/>
        <v>15.570122</v>
      </c>
    </row>
    <row r="57" spans="1:18" ht="13.5">
      <c r="A57" s="343"/>
      <c r="C57" s="13">
        <v>7</v>
      </c>
      <c r="D57" s="12">
        <v>17479</v>
      </c>
      <c r="E57" s="80">
        <v>1.6</v>
      </c>
      <c r="F57" s="12">
        <v>495584</v>
      </c>
      <c r="G57" s="80">
        <v>-1.3</v>
      </c>
      <c r="H57" s="12">
        <v>16162954</v>
      </c>
      <c r="I57" s="80">
        <v>3.8</v>
      </c>
      <c r="J57" s="12">
        <v>6669552</v>
      </c>
      <c r="K57" s="80">
        <v>4</v>
      </c>
      <c r="L57" s="12">
        <v>5169326</v>
      </c>
      <c r="M57" s="80">
        <v>6.5</v>
      </c>
      <c r="N57" s="12">
        <v>540978</v>
      </c>
      <c r="O57" s="80">
        <v>5.6</v>
      </c>
      <c r="P57" s="124">
        <v>7</v>
      </c>
      <c r="Q57" s="125">
        <v>16162954</v>
      </c>
      <c r="R57" s="116">
        <f t="shared" si="4"/>
        <v>16.162954</v>
      </c>
    </row>
    <row r="58" spans="1:18" ht="13.5">
      <c r="A58" s="343"/>
      <c r="C58" s="13">
        <v>8</v>
      </c>
      <c r="D58" s="12">
        <v>16615</v>
      </c>
      <c r="E58" s="80">
        <v>-4.9</v>
      </c>
      <c r="F58" s="12">
        <v>487605</v>
      </c>
      <c r="G58" s="80">
        <v>-1.6</v>
      </c>
      <c r="H58" s="12">
        <v>16380538</v>
      </c>
      <c r="I58" s="80">
        <v>1.3</v>
      </c>
      <c r="J58" s="12">
        <v>6755661</v>
      </c>
      <c r="K58" s="80">
        <v>1.3</v>
      </c>
      <c r="L58" s="12">
        <v>5211665</v>
      </c>
      <c r="M58" s="80">
        <v>0.8</v>
      </c>
      <c r="N58" s="12">
        <v>610950</v>
      </c>
      <c r="O58" s="80">
        <v>12.9</v>
      </c>
      <c r="P58" s="124">
        <v>8</v>
      </c>
      <c r="Q58" s="125">
        <v>16380538</v>
      </c>
      <c r="R58" s="116">
        <f t="shared" si="4"/>
        <v>16.380538</v>
      </c>
    </row>
    <row r="59" spans="1:18" ht="13.5">
      <c r="A59" s="343"/>
      <c r="C59" s="13">
        <v>9</v>
      </c>
      <c r="D59" s="12">
        <v>16354</v>
      </c>
      <c r="E59" s="80">
        <v>-1.6</v>
      </c>
      <c r="F59" s="12">
        <v>486103</v>
      </c>
      <c r="G59" s="80">
        <v>-0.3</v>
      </c>
      <c r="H59" s="12">
        <v>17008725</v>
      </c>
      <c r="I59" s="80">
        <v>3.8</v>
      </c>
      <c r="J59" s="12">
        <v>6960748</v>
      </c>
      <c r="K59" s="80">
        <v>3</v>
      </c>
      <c r="L59" s="12">
        <v>5367913</v>
      </c>
      <c r="M59" s="80">
        <v>3</v>
      </c>
      <c r="N59" s="12">
        <v>715543</v>
      </c>
      <c r="O59" s="80">
        <v>17.1</v>
      </c>
      <c r="P59" s="124">
        <v>9</v>
      </c>
      <c r="Q59" s="125">
        <v>17008725</v>
      </c>
      <c r="R59" s="116">
        <f t="shared" si="4"/>
        <v>17.008725</v>
      </c>
    </row>
    <row r="60" spans="1:18" ht="13.5">
      <c r="A60" s="343"/>
      <c r="C60" s="13">
        <v>10</v>
      </c>
      <c r="D60" s="12">
        <v>17098</v>
      </c>
      <c r="E60" s="80">
        <v>4.549345725816312</v>
      </c>
      <c r="F60" s="12">
        <v>486036</v>
      </c>
      <c r="G60" s="80">
        <v>-0.013783087123508952</v>
      </c>
      <c r="H60" s="12">
        <v>16341886</v>
      </c>
      <c r="I60" s="80">
        <v>-3.920570177952787</v>
      </c>
      <c r="J60" s="12">
        <v>6747735</v>
      </c>
      <c r="K60" s="80">
        <v>-3.0602027253392894</v>
      </c>
      <c r="L60" s="12">
        <v>5083979</v>
      </c>
      <c r="M60" s="80">
        <v>-5.289467247326851</v>
      </c>
      <c r="N60" s="12">
        <v>751199</v>
      </c>
      <c r="O60" s="80">
        <v>4.983068802294199</v>
      </c>
      <c r="P60" s="124">
        <v>10</v>
      </c>
      <c r="Q60" s="125">
        <v>16341886</v>
      </c>
      <c r="R60" s="116">
        <f t="shared" si="4"/>
        <v>16.341886</v>
      </c>
    </row>
    <row r="61" spans="1:18" ht="13.5">
      <c r="A61" s="343"/>
      <c r="C61" s="13">
        <v>11</v>
      </c>
      <c r="D61" s="12">
        <v>15781</v>
      </c>
      <c r="E61" s="80">
        <v>-7.702655281319448</v>
      </c>
      <c r="F61" s="12">
        <v>467232</v>
      </c>
      <c r="G61" s="80">
        <v>-3.8688492210453562</v>
      </c>
      <c r="H61" s="12">
        <v>15912187</v>
      </c>
      <c r="I61" s="80">
        <v>-2.6294333469221387</v>
      </c>
      <c r="J61" s="12">
        <v>6662515</v>
      </c>
      <c r="K61" s="80">
        <v>-1.2629423058255873</v>
      </c>
      <c r="L61" s="12">
        <v>5042653</v>
      </c>
      <c r="M61" s="80">
        <v>-0.8128672443375562</v>
      </c>
      <c r="N61" s="12">
        <v>586166</v>
      </c>
      <c r="O61" s="80">
        <v>-21.96927844685629</v>
      </c>
      <c r="P61" s="124">
        <v>11</v>
      </c>
      <c r="Q61" s="125">
        <v>15912187</v>
      </c>
      <c r="R61" s="116">
        <f t="shared" si="4"/>
        <v>15.912187</v>
      </c>
    </row>
    <row r="62" spans="1:18" ht="13.5">
      <c r="A62" s="343"/>
      <c r="C62" s="13">
        <v>12</v>
      </c>
      <c r="D62" s="12">
        <v>15736</v>
      </c>
      <c r="E62" s="80">
        <v>-0.28515303212723886</v>
      </c>
      <c r="F62" s="12">
        <v>461184</v>
      </c>
      <c r="G62" s="80">
        <v>-1.2944318882268324</v>
      </c>
      <c r="H62" s="12">
        <v>16610775.52</v>
      </c>
      <c r="I62" s="80">
        <v>4.390273442613513</v>
      </c>
      <c r="J62" s="12">
        <v>6793235.42</v>
      </c>
      <c r="K62" s="80">
        <v>1.9620281530323025</v>
      </c>
      <c r="L62" s="12">
        <v>5290584.64</v>
      </c>
      <c r="M62" s="80">
        <v>4.916690480189678</v>
      </c>
      <c r="N62" s="12">
        <v>579273.02</v>
      </c>
      <c r="O62" s="80">
        <v>-1.1759433334584402</v>
      </c>
      <c r="P62" s="124">
        <v>12</v>
      </c>
      <c r="Q62" s="125">
        <v>16610775.52</v>
      </c>
      <c r="R62" s="116">
        <f t="shared" si="4"/>
        <v>16.61077552</v>
      </c>
    </row>
    <row r="63" spans="1:18" ht="13.5">
      <c r="A63" s="343"/>
      <c r="C63" s="13">
        <v>13</v>
      </c>
      <c r="D63" s="12">
        <v>14630</v>
      </c>
      <c r="E63" s="80">
        <v>-7.028469750889677</v>
      </c>
      <c r="F63" s="12">
        <v>455455</v>
      </c>
      <c r="G63" s="80">
        <v>-1.2422373716347468</v>
      </c>
      <c r="H63" s="12">
        <v>16186259</v>
      </c>
      <c r="I63" s="80">
        <v>-2.555669477857103</v>
      </c>
      <c r="J63" s="12">
        <v>6438065.61</v>
      </c>
      <c r="K63" s="80">
        <v>-5.228286494449208</v>
      </c>
      <c r="L63" s="12">
        <v>4967372.32</v>
      </c>
      <c r="M63" s="80">
        <v>-6.10919854785651</v>
      </c>
      <c r="N63" s="12">
        <v>619523.62</v>
      </c>
      <c r="O63" s="80">
        <v>6.948467926229318</v>
      </c>
      <c r="P63" s="124">
        <v>13</v>
      </c>
      <c r="Q63" s="125">
        <v>16186259</v>
      </c>
      <c r="R63" s="116">
        <f t="shared" si="4"/>
        <v>16.186259</v>
      </c>
    </row>
    <row r="64" spans="1:18" ht="13.5">
      <c r="A64" s="343"/>
      <c r="C64" s="13">
        <v>14</v>
      </c>
      <c r="D64" s="12">
        <v>13730</v>
      </c>
      <c r="E64" s="80">
        <v>-6</v>
      </c>
      <c r="F64" s="12">
        <v>437004</v>
      </c>
      <c r="G64" s="80">
        <v>-3.8</v>
      </c>
      <c r="H64" s="12">
        <v>16185059.91</v>
      </c>
      <c r="I64" s="80">
        <v>0.2</v>
      </c>
      <c r="J64" s="12">
        <v>6712574.06</v>
      </c>
      <c r="K64" s="80">
        <v>4.7</v>
      </c>
      <c r="L64" s="12">
        <v>5296559.32</v>
      </c>
      <c r="M64" s="80">
        <v>7.2</v>
      </c>
      <c r="N64" s="12">
        <v>566820.64</v>
      </c>
      <c r="O64" s="80">
        <v>-8.1</v>
      </c>
      <c r="P64" s="124">
        <v>14</v>
      </c>
      <c r="Q64" s="125">
        <v>16185059.91</v>
      </c>
      <c r="R64" s="116">
        <f t="shared" si="4"/>
        <v>16.18505991</v>
      </c>
    </row>
    <row r="65" spans="1:18" ht="13.5">
      <c r="A65" s="343"/>
      <c r="C65" s="13">
        <v>15</v>
      </c>
      <c r="D65" s="12">
        <v>13922</v>
      </c>
      <c r="E65" s="80">
        <v>1.3983976693372258</v>
      </c>
      <c r="F65" s="12">
        <v>433906</v>
      </c>
      <c r="G65" s="80">
        <v>-0.7089179961739522</v>
      </c>
      <c r="H65" s="12">
        <v>15963845.83</v>
      </c>
      <c r="I65" s="80">
        <v>-1.3667794943614808</v>
      </c>
      <c r="J65" s="12">
        <v>6400369.65</v>
      </c>
      <c r="K65" s="80">
        <v>-4.651038591297107</v>
      </c>
      <c r="L65" s="12">
        <v>5099010.55</v>
      </c>
      <c r="M65" s="80">
        <v>-3.729756584695454</v>
      </c>
      <c r="N65" s="12">
        <v>491772.44</v>
      </c>
      <c r="O65" s="80">
        <v>-13.240202403356383</v>
      </c>
      <c r="P65" s="124">
        <v>15</v>
      </c>
      <c r="Q65" s="125">
        <v>15963845.83</v>
      </c>
      <c r="R65" s="116">
        <f t="shared" si="4"/>
        <v>15.96384583</v>
      </c>
    </row>
    <row r="66" spans="1:18" ht="13.5">
      <c r="A66" s="343"/>
      <c r="C66" s="13">
        <v>16</v>
      </c>
      <c r="D66" s="12">
        <v>12947</v>
      </c>
      <c r="E66" s="80">
        <f>(D66/D65-1)*100</f>
        <v>-7.003304122970833</v>
      </c>
      <c r="F66" s="12">
        <v>433061</v>
      </c>
      <c r="G66" s="80">
        <f>(F66/F65-1)*100</f>
        <v>-0.19474264011098974</v>
      </c>
      <c r="H66" s="12">
        <v>16699764.28</v>
      </c>
      <c r="I66" s="80">
        <f>(H66/H65-1)*100</f>
        <v>4.609907022636284</v>
      </c>
      <c r="J66" s="12">
        <v>6593738.56</v>
      </c>
      <c r="K66" s="80">
        <f>(J66/J65-1)*100</f>
        <v>3.021214719996679</v>
      </c>
      <c r="L66" s="12">
        <v>5313268.31</v>
      </c>
      <c r="M66" s="80">
        <f>(L66/L65-1)*100</f>
        <v>4.2019477680821815</v>
      </c>
      <c r="N66" s="12">
        <v>532294.81</v>
      </c>
      <c r="O66" s="80">
        <f>(N66/N65-1)*100</f>
        <v>8.240065262705665</v>
      </c>
      <c r="P66" s="124">
        <v>16</v>
      </c>
      <c r="Q66" s="125">
        <v>16699764.28</v>
      </c>
      <c r="R66" s="116">
        <f t="shared" si="4"/>
        <v>16.69976428</v>
      </c>
    </row>
    <row r="67" spans="1:18" ht="13.5">
      <c r="A67" s="344"/>
      <c r="C67" s="13">
        <v>17</v>
      </c>
      <c r="D67" s="12">
        <v>13228</v>
      </c>
      <c r="E67" s="80">
        <f>(D67/D66-1)*100</f>
        <v>2.1703869622306415</v>
      </c>
      <c r="F67" s="12">
        <v>441562</v>
      </c>
      <c r="G67" s="80">
        <f>(F67/F66-1)*100</f>
        <v>1.9630029025933915</v>
      </c>
      <c r="H67" s="12">
        <v>17322804.34</v>
      </c>
      <c r="I67" s="80">
        <f>(H67/H66-1)*100</f>
        <v>3.7308314629696193</v>
      </c>
      <c r="J67" s="12">
        <v>6737999.48</v>
      </c>
      <c r="K67" s="80">
        <f>(J67/J66-1)*100</f>
        <v>2.1878471323558246</v>
      </c>
      <c r="L67" s="12">
        <v>5463112.34</v>
      </c>
      <c r="M67" s="80">
        <f>(L67/L66-1)*100</f>
        <v>2.820185642008366</v>
      </c>
      <c r="N67" s="12">
        <v>658236.18</v>
      </c>
      <c r="O67" s="80">
        <f>(N67/N66-1)*100</f>
        <v>23.660078519270165</v>
      </c>
      <c r="P67" s="124">
        <v>17</v>
      </c>
      <c r="Q67" s="125">
        <v>17322804.34</v>
      </c>
      <c r="R67" s="116">
        <f>Q67/1000000</f>
        <v>17.32280434</v>
      </c>
    </row>
    <row r="68" spans="1:18" ht="13.5">
      <c r="A68" s="70"/>
      <c r="C68" s="13">
        <v>18</v>
      </c>
      <c r="D68" s="12">
        <v>12525</v>
      </c>
      <c r="E68" s="80">
        <f>(D68/D67-1)*100</f>
        <v>-5.314484426973087</v>
      </c>
      <c r="F68" s="12">
        <v>446948</v>
      </c>
      <c r="G68" s="80">
        <f>(F68/F67-1)*100</f>
        <v>1.2197607583986025</v>
      </c>
      <c r="H68" s="12">
        <v>18234667</v>
      </c>
      <c r="I68" s="80">
        <f>(H68/H67-1)*100</f>
        <v>5.26394365544165</v>
      </c>
      <c r="J68" s="12">
        <v>6923274</v>
      </c>
      <c r="K68" s="80">
        <f>(J68/J67-1)*100</f>
        <v>2.7496962644467215</v>
      </c>
      <c r="L68" s="12">
        <v>5656623</v>
      </c>
      <c r="M68" s="80">
        <f>(L68/L67-1)*100</f>
        <v>3.542132175887125</v>
      </c>
      <c r="N68" s="12">
        <v>774538</v>
      </c>
      <c r="O68" s="80">
        <f>(N68/N67-1)*100</f>
        <v>17.668706694305357</v>
      </c>
      <c r="P68" s="124">
        <v>18</v>
      </c>
      <c r="Q68" s="125">
        <v>18234667</v>
      </c>
      <c r="R68" s="116">
        <f>Q68/1000000</f>
        <v>18.234667</v>
      </c>
    </row>
    <row r="69" spans="1:18" ht="13.5">
      <c r="A69" s="70"/>
      <c r="C69" s="13">
        <v>19</v>
      </c>
      <c r="D69" s="12">
        <v>12423</v>
      </c>
      <c r="E69" s="80">
        <f>(D69/D68-1)*100</f>
        <v>-0.8143712574850248</v>
      </c>
      <c r="F69" s="12">
        <v>456339</v>
      </c>
      <c r="G69" s="80">
        <f>(F69/F68-1)*100</f>
        <v>2.1011392824221264</v>
      </c>
      <c r="H69" s="12">
        <v>19364593</v>
      </c>
      <c r="I69" s="80">
        <f>(H69/H68-1)*100</f>
        <v>6.196581489533104</v>
      </c>
      <c r="J69" s="12">
        <v>7102058</v>
      </c>
      <c r="K69" s="80">
        <f>(J69/J68-1)*100</f>
        <v>2.5823620443160333</v>
      </c>
      <c r="L69" s="12">
        <v>5717862</v>
      </c>
      <c r="M69" s="80">
        <f>(L69/L68-1)*100</f>
        <v>1.0826070607852012</v>
      </c>
      <c r="N69" s="12">
        <v>776867</v>
      </c>
      <c r="O69" s="80">
        <f>(N69/N68-1)*100</f>
        <v>0.3006953822795033</v>
      </c>
      <c r="P69" s="124">
        <v>19</v>
      </c>
      <c r="Q69" s="125">
        <v>19364593</v>
      </c>
      <c r="R69" s="116">
        <f>Q69/1000000</f>
        <v>19.364593</v>
      </c>
    </row>
    <row r="70" ht="13.5">
      <c r="A70" s="70"/>
    </row>
    <row r="71" ht="13.5">
      <c r="A71" s="70"/>
    </row>
    <row r="72" ht="13.5">
      <c r="A72" s="70"/>
    </row>
    <row r="73" ht="13.5">
      <c r="A73" s="70"/>
    </row>
    <row r="74" ht="13.5">
      <c r="A74" s="70"/>
    </row>
    <row r="79" ht="13.5">
      <c r="J79" s="1"/>
    </row>
  </sheetData>
  <mergeCells count="1">
    <mergeCell ref="A1:A67"/>
  </mergeCells>
  <printOptions/>
  <pageMargins left="0.7874015748031497" right="0.5905511811023623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1:J16"/>
  <sheetViews>
    <sheetView workbookViewId="0" topLeftCell="A1">
      <selection activeCell="F10" sqref="F10"/>
    </sheetView>
  </sheetViews>
  <sheetFormatPr defaultColWidth="9.00390625" defaultRowHeight="13.5"/>
  <cols>
    <col min="1" max="1" width="0.74609375" style="184" customWidth="1"/>
    <col min="2" max="9" width="9.00390625" style="184" customWidth="1"/>
    <col min="10" max="10" width="13.875" style="184" customWidth="1"/>
    <col min="11" max="16384" width="9.00390625" style="184" customWidth="1"/>
  </cols>
  <sheetData>
    <row r="1" spans="3:10" ht="13.5">
      <c r="C1" s="186" t="s">
        <v>194</v>
      </c>
      <c r="D1" s="186" t="s">
        <v>198</v>
      </c>
      <c r="F1" s="186" t="s">
        <v>195</v>
      </c>
      <c r="G1" s="186" t="s">
        <v>197</v>
      </c>
      <c r="I1" s="186" t="s">
        <v>196</v>
      </c>
      <c r="J1" s="186" t="s">
        <v>199</v>
      </c>
    </row>
    <row r="2" spans="2:10" ht="13.5">
      <c r="B2" s="184">
        <v>1</v>
      </c>
      <c r="C2" s="102" t="s">
        <v>39</v>
      </c>
      <c r="D2" s="185">
        <v>2856</v>
      </c>
      <c r="F2" s="102" t="s">
        <v>39</v>
      </c>
      <c r="G2" s="185">
        <v>91607</v>
      </c>
      <c r="I2" s="102" t="s">
        <v>39</v>
      </c>
      <c r="J2" s="185">
        <v>3199875</v>
      </c>
    </row>
    <row r="3" spans="2:10" ht="13.5">
      <c r="B3" s="184">
        <v>2</v>
      </c>
      <c r="C3" s="102" t="s">
        <v>38</v>
      </c>
      <c r="D3" s="185">
        <v>1771</v>
      </c>
      <c r="F3" s="102" t="s">
        <v>38</v>
      </c>
      <c r="G3" s="185">
        <v>48283</v>
      </c>
      <c r="I3" s="102" t="s">
        <v>47</v>
      </c>
      <c r="J3" s="185">
        <v>2468155</v>
      </c>
    </row>
    <row r="4" spans="2:10" ht="13.5">
      <c r="B4" s="184">
        <v>3</v>
      </c>
      <c r="C4" s="102" t="s">
        <v>46</v>
      </c>
      <c r="D4" s="185">
        <v>1005</v>
      </c>
      <c r="F4" s="102" t="s">
        <v>47</v>
      </c>
      <c r="G4" s="185">
        <v>40248</v>
      </c>
      <c r="I4" s="102" t="s">
        <v>38</v>
      </c>
      <c r="J4" s="185">
        <v>1755520</v>
      </c>
    </row>
    <row r="5" spans="2:10" ht="13.5">
      <c r="B5" s="184">
        <v>4</v>
      </c>
      <c r="C5" s="102" t="s">
        <v>40</v>
      </c>
      <c r="D5" s="185">
        <v>760</v>
      </c>
      <c r="F5" s="102" t="s">
        <v>46</v>
      </c>
      <c r="G5" s="185">
        <v>36533</v>
      </c>
      <c r="I5" s="102" t="s">
        <v>55</v>
      </c>
      <c r="J5" s="185">
        <v>1668538</v>
      </c>
    </row>
    <row r="6" spans="2:10" ht="13.5">
      <c r="B6" s="184">
        <v>5</v>
      </c>
      <c r="C6" s="102" t="s">
        <v>47</v>
      </c>
      <c r="D6" s="185">
        <v>737</v>
      </c>
      <c r="F6" s="102" t="s">
        <v>49</v>
      </c>
      <c r="G6" s="185">
        <v>22984</v>
      </c>
      <c r="I6" s="102" t="s">
        <v>49</v>
      </c>
      <c r="J6" s="185">
        <v>1525721</v>
      </c>
    </row>
    <row r="7" spans="2:10" ht="13.5">
      <c r="B7" s="184">
        <v>6</v>
      </c>
      <c r="C7" s="102" t="s">
        <v>48</v>
      </c>
      <c r="D7" s="185">
        <v>540</v>
      </c>
      <c r="F7" s="102" t="s">
        <v>55</v>
      </c>
      <c r="G7" s="185">
        <v>21188</v>
      </c>
      <c r="I7" s="102" t="s">
        <v>46</v>
      </c>
      <c r="J7" s="185">
        <v>1448780</v>
      </c>
    </row>
    <row r="8" spans="2:10" ht="13.5">
      <c r="B8" s="184">
        <v>7</v>
      </c>
      <c r="C8" s="102" t="s">
        <v>49</v>
      </c>
      <c r="D8" s="185">
        <v>433</v>
      </c>
      <c r="F8" s="102" t="s">
        <v>40</v>
      </c>
      <c r="G8" s="185">
        <v>20970</v>
      </c>
      <c r="I8" s="102" t="s">
        <v>43</v>
      </c>
      <c r="J8" s="185">
        <v>793376</v>
      </c>
    </row>
    <row r="9" spans="2:10" ht="13.5">
      <c r="B9" s="184">
        <v>8</v>
      </c>
      <c r="C9" s="102" t="s">
        <v>45</v>
      </c>
      <c r="D9" s="185">
        <v>378</v>
      </c>
      <c r="F9" s="102" t="s">
        <v>43</v>
      </c>
      <c r="G9" s="185">
        <v>18745</v>
      </c>
      <c r="I9" s="106" t="s">
        <v>135</v>
      </c>
      <c r="J9" s="185">
        <v>675979</v>
      </c>
    </row>
    <row r="10" spans="2:10" ht="13.5">
      <c r="B10" s="184">
        <v>9</v>
      </c>
      <c r="C10" s="102" t="s">
        <v>50</v>
      </c>
      <c r="D10" s="185">
        <v>366</v>
      </c>
      <c r="F10" s="102" t="s">
        <v>52</v>
      </c>
      <c r="G10" s="185">
        <v>13937</v>
      </c>
      <c r="I10" s="102" t="s">
        <v>54</v>
      </c>
      <c r="J10" s="185">
        <v>665550</v>
      </c>
    </row>
    <row r="11" spans="2:10" ht="13.5">
      <c r="B11" s="184">
        <v>10</v>
      </c>
      <c r="C11" s="102" t="s">
        <v>43</v>
      </c>
      <c r="D11" s="185">
        <v>355</v>
      </c>
      <c r="F11" s="102" t="s">
        <v>45</v>
      </c>
      <c r="G11" s="185">
        <v>12390</v>
      </c>
      <c r="I11" s="102" t="s">
        <v>40</v>
      </c>
      <c r="J11" s="185">
        <v>663893</v>
      </c>
    </row>
    <row r="12" spans="2:10" ht="13.5">
      <c r="B12" s="184">
        <v>11</v>
      </c>
      <c r="C12" s="102" t="s">
        <v>52</v>
      </c>
      <c r="D12" s="185">
        <v>273</v>
      </c>
      <c r="F12" s="106" t="s">
        <v>135</v>
      </c>
      <c r="G12" s="185">
        <v>12166</v>
      </c>
      <c r="I12" s="102" t="s">
        <v>52</v>
      </c>
      <c r="J12" s="185">
        <v>544144</v>
      </c>
    </row>
    <row r="13" spans="2:10" ht="13.5">
      <c r="B13" s="184">
        <v>12</v>
      </c>
      <c r="C13" s="106" t="s">
        <v>135</v>
      </c>
      <c r="D13" s="185">
        <v>240</v>
      </c>
      <c r="F13" s="102" t="s">
        <v>50</v>
      </c>
      <c r="G13" s="185">
        <v>11773</v>
      </c>
      <c r="I13" s="102" t="s">
        <v>51</v>
      </c>
      <c r="J13" s="185">
        <v>484305</v>
      </c>
    </row>
    <row r="14" spans="2:10" ht="13.5">
      <c r="B14" s="184">
        <v>13</v>
      </c>
      <c r="C14" s="102" t="s">
        <v>42</v>
      </c>
      <c r="D14" s="185">
        <v>235</v>
      </c>
      <c r="F14" s="102" t="s">
        <v>48</v>
      </c>
      <c r="G14" s="185">
        <v>11723</v>
      </c>
      <c r="I14" s="102" t="s">
        <v>50</v>
      </c>
      <c r="J14" s="185">
        <v>371052</v>
      </c>
    </row>
    <row r="15" spans="2:10" ht="13.5">
      <c r="B15" s="184">
        <v>14</v>
      </c>
      <c r="C15" s="102" t="s">
        <v>55</v>
      </c>
      <c r="D15" s="185">
        <v>204</v>
      </c>
      <c r="F15" s="102" t="s">
        <v>51</v>
      </c>
      <c r="G15" s="185">
        <v>9589</v>
      </c>
      <c r="I15" s="102" t="s">
        <v>63</v>
      </c>
      <c r="J15" s="185">
        <v>348324</v>
      </c>
    </row>
    <row r="16" spans="2:10" ht="13.5">
      <c r="B16" s="184">
        <v>15</v>
      </c>
      <c r="C16" s="102" t="s">
        <v>51</v>
      </c>
      <c r="D16" s="185">
        <v>189</v>
      </c>
      <c r="F16" s="102" t="s">
        <v>54</v>
      </c>
      <c r="G16" s="185">
        <v>9249</v>
      </c>
      <c r="I16" s="102" t="s">
        <v>45</v>
      </c>
      <c r="J16" s="185">
        <v>344535</v>
      </c>
    </row>
  </sheetData>
  <printOptions/>
  <pageMargins left="0.75" right="0.75" top="1" bottom="1" header="0.512" footer="0.512"/>
  <pageSetup horizontalDpi="600" verticalDpi="600" orientation="landscape" paperSize="9" scale="13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Q88"/>
  <sheetViews>
    <sheetView workbookViewId="0" topLeftCell="A1">
      <selection activeCell="B2" sqref="B2"/>
    </sheetView>
  </sheetViews>
  <sheetFormatPr defaultColWidth="9.00390625" defaultRowHeight="13.5"/>
  <cols>
    <col min="1" max="1" width="4.50390625" style="0" bestFit="1" customWidth="1"/>
    <col min="2" max="2" width="16.50390625" style="0" customWidth="1"/>
    <col min="3" max="3" width="3.00390625" style="49" bestFit="1" customWidth="1"/>
    <col min="4" max="4" width="14.00390625" style="49" bestFit="1" customWidth="1"/>
    <col min="5" max="5" width="7.125" style="16" hidden="1" customWidth="1"/>
    <col min="6" max="6" width="7.125" style="16" customWidth="1"/>
    <col min="7" max="7" width="7.75390625" style="17" bestFit="1" customWidth="1"/>
    <col min="8" max="8" width="6.75390625" style="74" bestFit="1" customWidth="1"/>
    <col min="9" max="9" width="7.125" style="16" hidden="1" customWidth="1"/>
    <col min="10" max="10" width="7.875" style="16" bestFit="1" customWidth="1"/>
    <col min="11" max="11" width="6.25390625" style="17" bestFit="1" customWidth="1"/>
    <col min="12" max="12" width="6.375" style="74" bestFit="1" customWidth="1"/>
    <col min="13" max="13" width="8.625" style="16" hidden="1" customWidth="1"/>
    <col min="14" max="14" width="9.50390625" style="16" bestFit="1" customWidth="1"/>
    <col min="15" max="15" width="6.25390625" style="17" bestFit="1" customWidth="1"/>
    <col min="16" max="16" width="6.75390625" style="74" bestFit="1" customWidth="1"/>
    <col min="17" max="21" width="3.625" style="34" customWidth="1"/>
    <col min="22" max="22" width="2.625" style="0" customWidth="1"/>
    <col min="23" max="23" width="1.12109375" style="0" customWidth="1"/>
    <col min="24" max="24" width="3.00390625" style="1" bestFit="1" customWidth="1"/>
    <col min="25" max="25" width="14.00390625" style="1" bestFit="1" customWidth="1"/>
    <col min="26" max="26" width="7.875" style="16" hidden="1" customWidth="1"/>
    <col min="27" max="27" width="7.875" style="16" customWidth="1"/>
    <col min="28" max="28" width="6.125" style="17" customWidth="1"/>
    <col min="29" max="29" width="6.125" style="74" customWidth="1"/>
    <col min="30" max="30" width="8.625" style="16" hidden="1" customWidth="1"/>
    <col min="31" max="31" width="8.625" style="16" customWidth="1"/>
    <col min="32" max="32" width="6.125" style="17" customWidth="1"/>
    <col min="33" max="33" width="6.125" style="74" customWidth="1"/>
    <col min="34" max="34" width="8.625" style="16" hidden="1" customWidth="1"/>
    <col min="35" max="35" width="8.625" style="16" customWidth="1"/>
    <col min="36" max="36" width="6.125" style="17" customWidth="1"/>
    <col min="37" max="37" width="6.125" style="74" customWidth="1"/>
    <col min="38" max="38" width="8.625" style="16" hidden="1" customWidth="1"/>
    <col min="39" max="39" width="8.625" style="16" customWidth="1"/>
    <col min="40" max="40" width="6.125" style="17" customWidth="1"/>
    <col min="41" max="41" width="6.125" style="74" customWidth="1"/>
  </cols>
  <sheetData>
    <row r="1" spans="1:41" ht="25.5" customHeight="1">
      <c r="A1" s="343">
        <v>17</v>
      </c>
      <c r="B1" s="64"/>
      <c r="C1" s="47" t="s">
        <v>125</v>
      </c>
      <c r="D1" s="47"/>
      <c r="E1" s="30"/>
      <c r="F1" s="30"/>
      <c r="G1" s="29"/>
      <c r="H1" s="73"/>
      <c r="I1" s="30"/>
      <c r="J1" s="30"/>
      <c r="K1" s="29"/>
      <c r="L1" s="73"/>
      <c r="M1" s="30"/>
      <c r="N1" s="30"/>
      <c r="O1" s="30"/>
      <c r="P1" s="73"/>
      <c r="Q1" s="46"/>
      <c r="R1" s="46"/>
      <c r="S1" s="46"/>
      <c r="T1" s="46"/>
      <c r="U1" s="46"/>
      <c r="V1" s="345">
        <v>18</v>
      </c>
      <c r="W1" s="64"/>
      <c r="X1" s="352" t="s">
        <v>262</v>
      </c>
      <c r="Y1" s="351"/>
      <c r="Z1" s="351"/>
      <c r="AA1" s="351"/>
      <c r="AB1" s="351"/>
      <c r="AC1" s="351"/>
      <c r="AD1" s="351"/>
      <c r="AE1" s="351"/>
      <c r="AF1" s="351"/>
      <c r="AG1" s="351"/>
      <c r="AH1" s="351"/>
      <c r="AI1" s="351"/>
      <c r="AJ1" s="351"/>
      <c r="AK1" s="351"/>
      <c r="AL1" s="351"/>
      <c r="AM1" s="351"/>
      <c r="AN1" s="351"/>
      <c r="AO1" s="351"/>
    </row>
    <row r="2" spans="1:41" ht="13.5">
      <c r="A2" s="343"/>
      <c r="B2" s="64"/>
      <c r="C2" s="48"/>
      <c r="D2" s="48"/>
      <c r="E2" s="19"/>
      <c r="F2" s="19"/>
      <c r="G2" s="20"/>
      <c r="H2" s="86"/>
      <c r="I2" s="19"/>
      <c r="J2" s="19"/>
      <c r="K2" s="20"/>
      <c r="L2" s="86"/>
      <c r="M2" s="19"/>
      <c r="N2" s="19"/>
      <c r="O2" s="20"/>
      <c r="P2" s="86"/>
      <c r="Q2" s="46"/>
      <c r="R2" s="46"/>
      <c r="S2" s="46"/>
      <c r="T2" s="46"/>
      <c r="U2" s="46"/>
      <c r="V2" s="345"/>
      <c r="W2" s="64"/>
      <c r="X2" s="18"/>
      <c r="Y2" s="18"/>
      <c r="Z2" s="19"/>
      <c r="AA2" s="19"/>
      <c r="AB2" s="20"/>
      <c r="AC2" s="86"/>
      <c r="AD2" s="19"/>
      <c r="AE2" s="19"/>
      <c r="AF2" s="20"/>
      <c r="AG2" s="86"/>
      <c r="AH2" s="19"/>
      <c r="AI2" s="19"/>
      <c r="AJ2" s="20"/>
      <c r="AK2" s="92"/>
      <c r="AL2" s="19"/>
      <c r="AM2" s="19"/>
      <c r="AN2" s="20"/>
      <c r="AO2" s="92"/>
    </row>
    <row r="3" spans="1:41" ht="22.5">
      <c r="A3" s="343"/>
      <c r="B3" s="64"/>
      <c r="D3" s="50"/>
      <c r="E3" s="107"/>
      <c r="F3" s="108" t="s">
        <v>240</v>
      </c>
      <c r="G3" s="23"/>
      <c r="H3" s="87"/>
      <c r="I3" s="188"/>
      <c r="J3" s="108" t="s">
        <v>241</v>
      </c>
      <c r="K3" s="23"/>
      <c r="L3" s="87"/>
      <c r="M3" s="189"/>
      <c r="N3" s="108" t="s">
        <v>242</v>
      </c>
      <c r="O3" s="23"/>
      <c r="P3" s="85"/>
      <c r="Q3" s="46"/>
      <c r="R3" s="46"/>
      <c r="S3" s="46"/>
      <c r="T3" s="46"/>
      <c r="U3" s="46"/>
      <c r="V3" s="345"/>
      <c r="W3" s="64"/>
      <c r="Y3" s="31"/>
      <c r="Z3" s="108"/>
      <c r="AA3" s="108" t="s">
        <v>243</v>
      </c>
      <c r="AB3" s="23"/>
      <c r="AC3" s="87"/>
      <c r="AD3" s="189"/>
      <c r="AE3" s="108" t="s">
        <v>244</v>
      </c>
      <c r="AF3" s="23"/>
      <c r="AG3" s="87"/>
      <c r="AH3" s="189"/>
      <c r="AI3" s="108" t="s">
        <v>245</v>
      </c>
      <c r="AJ3" s="23"/>
      <c r="AK3" s="87"/>
      <c r="AL3" s="191"/>
      <c r="AM3" s="190" t="s">
        <v>246</v>
      </c>
      <c r="AN3" s="85"/>
      <c r="AO3" s="85"/>
    </row>
    <row r="4" spans="1:41" ht="13.5">
      <c r="A4" s="343"/>
      <c r="B4" s="64"/>
      <c r="C4" s="348" t="s">
        <v>32</v>
      </c>
      <c r="D4" s="349"/>
      <c r="E4" s="24"/>
      <c r="F4" s="24" t="s">
        <v>247</v>
      </c>
      <c r="G4" s="26" t="s">
        <v>11</v>
      </c>
      <c r="H4" s="88" t="s">
        <v>248</v>
      </c>
      <c r="I4" s="24"/>
      <c r="J4" s="24" t="s">
        <v>204</v>
      </c>
      <c r="K4" s="26" t="s">
        <v>11</v>
      </c>
      <c r="L4" s="88" t="s">
        <v>248</v>
      </c>
      <c r="M4" s="24"/>
      <c r="N4" s="24" t="s">
        <v>204</v>
      </c>
      <c r="O4" s="26" t="s">
        <v>11</v>
      </c>
      <c r="P4" s="90" t="s">
        <v>248</v>
      </c>
      <c r="Q4" s="46"/>
      <c r="R4" s="46"/>
      <c r="S4" s="46"/>
      <c r="T4" s="46"/>
      <c r="U4" s="46"/>
      <c r="V4" s="345"/>
      <c r="W4" s="64"/>
      <c r="X4" s="346" t="s">
        <v>32</v>
      </c>
      <c r="Y4" s="347"/>
      <c r="Z4" s="22"/>
      <c r="AA4" s="24" t="s">
        <v>204</v>
      </c>
      <c r="AB4" s="26" t="s">
        <v>11</v>
      </c>
      <c r="AC4" s="88" t="s">
        <v>248</v>
      </c>
      <c r="AD4" s="22"/>
      <c r="AE4" s="24" t="s">
        <v>204</v>
      </c>
      <c r="AF4" s="26" t="s">
        <v>11</v>
      </c>
      <c r="AG4" s="88" t="s">
        <v>248</v>
      </c>
      <c r="AH4" s="22"/>
      <c r="AI4" s="24" t="s">
        <v>204</v>
      </c>
      <c r="AJ4" s="26" t="s">
        <v>11</v>
      </c>
      <c r="AK4" s="93" t="s">
        <v>248</v>
      </c>
      <c r="AL4" s="22"/>
      <c r="AM4" s="24" t="s">
        <v>204</v>
      </c>
      <c r="AN4" s="26" t="s">
        <v>11</v>
      </c>
      <c r="AO4" s="90" t="s">
        <v>248</v>
      </c>
    </row>
    <row r="5" spans="1:41" ht="13.5">
      <c r="A5" s="343"/>
      <c r="B5" s="64"/>
      <c r="D5" s="51"/>
      <c r="E5" s="22"/>
      <c r="F5" s="25"/>
      <c r="G5" s="27"/>
      <c r="H5" s="88" t="s">
        <v>81</v>
      </c>
      <c r="I5" s="22"/>
      <c r="J5" s="25"/>
      <c r="K5" s="27"/>
      <c r="L5" s="88" t="s">
        <v>81</v>
      </c>
      <c r="M5" s="25"/>
      <c r="N5" s="25"/>
      <c r="O5" s="27"/>
      <c r="P5" s="90" t="s">
        <v>81</v>
      </c>
      <c r="Q5" s="46"/>
      <c r="R5" s="46"/>
      <c r="S5" s="46"/>
      <c r="T5" s="46"/>
      <c r="U5" s="46"/>
      <c r="V5" s="345"/>
      <c r="W5" s="64"/>
      <c r="Y5" s="32"/>
      <c r="Z5" s="28"/>
      <c r="AA5" s="25"/>
      <c r="AB5" s="27"/>
      <c r="AC5" s="90" t="s">
        <v>81</v>
      </c>
      <c r="AD5" s="25"/>
      <c r="AE5" s="25"/>
      <c r="AF5" s="27"/>
      <c r="AG5" s="90" t="s">
        <v>81</v>
      </c>
      <c r="AH5" s="25"/>
      <c r="AI5" s="25"/>
      <c r="AJ5" s="27"/>
      <c r="AK5" s="90" t="s">
        <v>81</v>
      </c>
      <c r="AL5" s="25"/>
      <c r="AM5" s="25"/>
      <c r="AN5" s="27"/>
      <c r="AO5" s="90" t="s">
        <v>81</v>
      </c>
    </row>
    <row r="6" spans="1:41" ht="13.5">
      <c r="A6" s="343"/>
      <c r="B6" s="64"/>
      <c r="C6" s="48"/>
      <c r="D6" s="52"/>
      <c r="E6" s="43"/>
      <c r="F6" s="44" t="s">
        <v>156</v>
      </c>
      <c r="G6" s="42" t="s">
        <v>34</v>
      </c>
      <c r="H6" s="89" t="s">
        <v>34</v>
      </c>
      <c r="I6" s="43"/>
      <c r="J6" s="44" t="s">
        <v>36</v>
      </c>
      <c r="K6" s="42" t="s">
        <v>34</v>
      </c>
      <c r="L6" s="91" t="s">
        <v>34</v>
      </c>
      <c r="M6" s="44"/>
      <c r="N6" s="44" t="s">
        <v>37</v>
      </c>
      <c r="O6" s="42" t="s">
        <v>34</v>
      </c>
      <c r="P6" s="91" t="s">
        <v>34</v>
      </c>
      <c r="Q6" s="46"/>
      <c r="R6" s="46"/>
      <c r="S6" s="46"/>
      <c r="T6" s="46"/>
      <c r="U6" s="46"/>
      <c r="V6" s="345"/>
      <c r="W6" s="64"/>
      <c r="X6" s="18"/>
      <c r="Y6" s="33"/>
      <c r="Z6" s="45"/>
      <c r="AA6" s="44" t="s">
        <v>37</v>
      </c>
      <c r="AB6" s="42" t="s">
        <v>34</v>
      </c>
      <c r="AC6" s="91" t="s">
        <v>34</v>
      </c>
      <c r="AD6" s="44"/>
      <c r="AE6" s="44" t="s">
        <v>37</v>
      </c>
      <c r="AF6" s="42" t="s">
        <v>34</v>
      </c>
      <c r="AG6" s="91" t="s">
        <v>34</v>
      </c>
      <c r="AH6" s="44"/>
      <c r="AI6" s="44" t="s">
        <v>37</v>
      </c>
      <c r="AJ6" s="42" t="s">
        <v>34</v>
      </c>
      <c r="AK6" s="91" t="s">
        <v>34</v>
      </c>
      <c r="AL6" s="44"/>
      <c r="AM6" s="44" t="s">
        <v>37</v>
      </c>
      <c r="AN6" s="42" t="s">
        <v>34</v>
      </c>
      <c r="AO6" s="91" t="s">
        <v>34</v>
      </c>
    </row>
    <row r="7" spans="1:41" ht="9" customHeight="1">
      <c r="A7" s="343"/>
      <c r="B7" s="64"/>
      <c r="D7" s="51"/>
      <c r="E7" s="37"/>
      <c r="F7" s="37"/>
      <c r="G7" s="35"/>
      <c r="H7" s="90"/>
      <c r="I7" s="37"/>
      <c r="J7" s="37"/>
      <c r="K7" s="35"/>
      <c r="L7" s="90"/>
      <c r="M7" s="37"/>
      <c r="N7" s="37"/>
      <c r="O7" s="35"/>
      <c r="P7" s="90"/>
      <c r="Q7" s="46"/>
      <c r="R7" s="46"/>
      <c r="S7" s="46"/>
      <c r="T7" s="46"/>
      <c r="U7" s="46"/>
      <c r="V7" s="345"/>
      <c r="W7" s="64"/>
      <c r="Y7" s="32"/>
      <c r="Z7" s="37"/>
      <c r="AA7" s="37"/>
      <c r="AB7" s="35"/>
      <c r="AC7" s="90"/>
      <c r="AD7" s="37"/>
      <c r="AE7" s="37"/>
      <c r="AF7" s="35"/>
      <c r="AG7" s="90"/>
      <c r="AH7" s="37"/>
      <c r="AI7" s="37"/>
      <c r="AJ7" s="35"/>
      <c r="AK7" s="90"/>
      <c r="AL7" s="37"/>
      <c r="AM7" s="37"/>
      <c r="AN7" s="35"/>
      <c r="AO7" s="90"/>
    </row>
    <row r="8" spans="1:43" ht="13.5">
      <c r="A8" s="343"/>
      <c r="B8" s="64"/>
      <c r="C8" s="348" t="s">
        <v>35</v>
      </c>
      <c r="D8" s="349"/>
      <c r="E8" s="193"/>
      <c r="F8" s="3">
        <v>12516</v>
      </c>
      <c r="G8" s="17">
        <v>100</v>
      </c>
      <c r="H8" s="74">
        <v>0.7161825058340732</v>
      </c>
      <c r="I8" s="3"/>
      <c r="J8" s="3">
        <v>442745</v>
      </c>
      <c r="K8" s="17">
        <v>100</v>
      </c>
      <c r="L8" s="74">
        <v>-3.266367340696319</v>
      </c>
      <c r="M8" s="3"/>
      <c r="N8" s="3">
        <v>18996381</v>
      </c>
      <c r="O8" s="17">
        <v>100</v>
      </c>
      <c r="P8" s="74">
        <v>-2.132289390808906</v>
      </c>
      <c r="Q8" s="46"/>
      <c r="R8" s="46"/>
      <c r="S8" s="46"/>
      <c r="T8" s="46"/>
      <c r="U8" s="46"/>
      <c r="V8" s="345"/>
      <c r="W8" s="64"/>
      <c r="X8" s="346" t="s">
        <v>35</v>
      </c>
      <c r="Y8" s="347"/>
      <c r="Z8" s="3"/>
      <c r="AA8" s="3">
        <v>2073174</v>
      </c>
      <c r="AB8" s="17">
        <v>100</v>
      </c>
      <c r="AC8" s="74">
        <v>-3.225454097332181</v>
      </c>
      <c r="AD8" s="3"/>
      <c r="AE8" s="3">
        <v>11632295</v>
      </c>
      <c r="AF8" s="17">
        <v>100</v>
      </c>
      <c r="AG8" s="74">
        <v>-0.6878421932950407</v>
      </c>
      <c r="AH8" s="3"/>
      <c r="AI8" s="3">
        <v>6795189</v>
      </c>
      <c r="AJ8" s="17">
        <v>100</v>
      </c>
      <c r="AK8" s="74">
        <v>-4.522594636974652</v>
      </c>
      <c r="AL8" s="3"/>
      <c r="AM8" s="3">
        <v>736075.26</v>
      </c>
      <c r="AN8" s="17">
        <v>100</v>
      </c>
      <c r="AO8" s="74">
        <v>-5.8888553623803634</v>
      </c>
      <c r="AQ8" s="170"/>
    </row>
    <row r="9" spans="1:43" ht="9" customHeight="1">
      <c r="A9" s="343"/>
      <c r="B9" s="64"/>
      <c r="D9" s="51"/>
      <c r="E9" s="194"/>
      <c r="F9" s="3"/>
      <c r="I9" s="3"/>
      <c r="J9" s="3"/>
      <c r="M9" s="3"/>
      <c r="N9" s="3"/>
      <c r="Q9" s="46"/>
      <c r="R9" s="46"/>
      <c r="S9" s="46"/>
      <c r="T9" s="46"/>
      <c r="U9" s="46"/>
      <c r="V9" s="345"/>
      <c r="W9" s="64"/>
      <c r="Y9" s="32"/>
      <c r="Z9" s="3"/>
      <c r="AA9" s="3"/>
      <c r="AD9" s="3"/>
      <c r="AE9" s="3"/>
      <c r="AH9" s="3"/>
      <c r="AI9" s="3"/>
      <c r="AL9" s="3"/>
      <c r="AM9" s="3"/>
      <c r="AQ9" s="170"/>
    </row>
    <row r="10" spans="1:43" ht="13.5">
      <c r="A10" s="343"/>
      <c r="B10" s="64"/>
      <c r="C10" s="348" t="s">
        <v>249</v>
      </c>
      <c r="D10" s="349"/>
      <c r="E10" s="193"/>
      <c r="F10" s="3">
        <v>6311</v>
      </c>
      <c r="G10" s="17">
        <v>50.42345797379354</v>
      </c>
      <c r="H10" s="74">
        <v>-0.015842839036750433</v>
      </c>
      <c r="I10" s="3"/>
      <c r="J10" s="3">
        <v>285937</v>
      </c>
      <c r="K10" s="17">
        <v>64.58277337971067</v>
      </c>
      <c r="L10" s="74">
        <v>-3.511471504304131</v>
      </c>
      <c r="M10" s="3"/>
      <c r="N10" s="3">
        <v>13652284</v>
      </c>
      <c r="O10" s="17">
        <v>71.86781524333503</v>
      </c>
      <c r="P10" s="74">
        <v>-2.7533229649390756</v>
      </c>
      <c r="Q10" s="46"/>
      <c r="R10" s="46"/>
      <c r="S10" s="46"/>
      <c r="T10" s="46"/>
      <c r="U10" s="46"/>
      <c r="V10" s="345"/>
      <c r="W10" s="64"/>
      <c r="X10" s="346" t="s">
        <v>249</v>
      </c>
      <c r="Y10" s="347"/>
      <c r="Z10" s="3"/>
      <c r="AA10" s="3">
        <v>1455000</v>
      </c>
      <c r="AB10" s="17">
        <v>70.18224230093567</v>
      </c>
      <c r="AC10" s="74">
        <v>-3.362904505945341</v>
      </c>
      <c r="AD10" s="3"/>
      <c r="AE10" s="3">
        <v>8725401</v>
      </c>
      <c r="AF10" s="17">
        <v>75.0101420227049</v>
      </c>
      <c r="AG10" s="74">
        <v>-1.6753081365493139</v>
      </c>
      <c r="AH10" s="3"/>
      <c r="AI10" s="3">
        <v>4817285</v>
      </c>
      <c r="AJ10" s="17">
        <v>70.89258297304167</v>
      </c>
      <c r="AK10" s="74">
        <v>-4.488951946727937</v>
      </c>
      <c r="AL10" s="71"/>
      <c r="AM10" s="71" t="s">
        <v>122</v>
      </c>
      <c r="AN10" s="71" t="s">
        <v>250</v>
      </c>
      <c r="AO10" s="94" t="s">
        <v>250</v>
      </c>
      <c r="AQ10" s="170"/>
    </row>
    <row r="11" spans="1:43" ht="13.5">
      <c r="A11" s="343"/>
      <c r="B11" s="64"/>
      <c r="C11" s="348" t="s">
        <v>251</v>
      </c>
      <c r="D11" s="349"/>
      <c r="E11" s="193"/>
      <c r="F11" s="3">
        <v>6205</v>
      </c>
      <c r="G11" s="17">
        <v>49.576542026206454</v>
      </c>
      <c r="H11" s="74">
        <v>1.4717906786590351</v>
      </c>
      <c r="I11" s="3"/>
      <c r="J11" s="3">
        <v>156808</v>
      </c>
      <c r="K11" s="17">
        <v>35.417226620289334</v>
      </c>
      <c r="L11" s="74">
        <v>-2.816203083940705</v>
      </c>
      <c r="M11" s="3"/>
      <c r="N11" s="3">
        <v>5344097</v>
      </c>
      <c r="O11" s="17">
        <v>28.13218475666497</v>
      </c>
      <c r="P11" s="74">
        <v>-0.5091552628472829</v>
      </c>
      <c r="Q11" s="46"/>
      <c r="R11" s="46"/>
      <c r="S11" s="46"/>
      <c r="T11" s="46"/>
      <c r="U11" s="46"/>
      <c r="V11" s="345"/>
      <c r="W11" s="64"/>
      <c r="X11" s="346" t="s">
        <v>251</v>
      </c>
      <c r="Y11" s="347"/>
      <c r="Z11" s="3"/>
      <c r="AA11" s="3">
        <v>618174</v>
      </c>
      <c r="AB11" s="17">
        <v>29.817757699064334</v>
      </c>
      <c r="AC11" s="74">
        <v>-2.900387817899941</v>
      </c>
      <c r="AD11" s="3"/>
      <c r="AE11" s="3">
        <v>2906894</v>
      </c>
      <c r="AF11" s="17">
        <v>24.989857977295106</v>
      </c>
      <c r="AG11" s="74">
        <v>2.398978156906173</v>
      </c>
      <c r="AH11" s="3"/>
      <c r="AI11" s="3">
        <v>1977904</v>
      </c>
      <c r="AJ11" s="17">
        <v>29.107417026958338</v>
      </c>
      <c r="AK11" s="74">
        <v>-4.60443403520161</v>
      </c>
      <c r="AL11" s="71"/>
      <c r="AM11" s="71" t="s">
        <v>122</v>
      </c>
      <c r="AN11" s="71" t="s">
        <v>252</v>
      </c>
      <c r="AO11" s="94" t="s">
        <v>252</v>
      </c>
      <c r="AQ11" s="170"/>
    </row>
    <row r="12" spans="1:43" ht="9" customHeight="1">
      <c r="A12" s="343"/>
      <c r="B12" s="64"/>
      <c r="D12" s="51"/>
      <c r="E12" s="194"/>
      <c r="F12" s="3"/>
      <c r="I12" s="3"/>
      <c r="J12" s="3"/>
      <c r="M12" s="3"/>
      <c r="N12" s="3"/>
      <c r="Q12" s="46"/>
      <c r="R12" s="46"/>
      <c r="S12" s="46"/>
      <c r="T12" s="46"/>
      <c r="U12" s="46"/>
      <c r="V12" s="345"/>
      <c r="W12" s="64"/>
      <c r="Y12" s="32"/>
      <c r="Z12" s="3"/>
      <c r="AA12" s="3"/>
      <c r="AD12" s="3"/>
      <c r="AE12" s="3"/>
      <c r="AH12" s="3"/>
      <c r="AI12" s="3"/>
      <c r="AL12" s="3"/>
      <c r="AM12" s="3"/>
      <c r="AQ12" s="170"/>
    </row>
    <row r="13" spans="1:43" ht="13.5">
      <c r="A13" s="343"/>
      <c r="B13" s="64"/>
      <c r="C13" s="53" t="s">
        <v>205</v>
      </c>
      <c r="D13" s="51" t="s">
        <v>206</v>
      </c>
      <c r="E13" s="195"/>
      <c r="F13" s="3">
        <v>1471</v>
      </c>
      <c r="G13" s="17">
        <v>11.752956216043465</v>
      </c>
      <c r="H13" s="74">
        <v>-0.06793478260869179</v>
      </c>
      <c r="I13" s="3"/>
      <c r="J13" s="3">
        <v>43265</v>
      </c>
      <c r="K13" s="17">
        <v>9.771990649245051</v>
      </c>
      <c r="L13" s="74">
        <v>-3.1322765538241093</v>
      </c>
      <c r="M13" s="3"/>
      <c r="N13" s="3">
        <v>1063092</v>
      </c>
      <c r="O13" s="17">
        <v>5.596286998033994</v>
      </c>
      <c r="P13" s="74">
        <v>-1.0199739862408297</v>
      </c>
      <c r="Q13" s="46"/>
      <c r="R13" s="46"/>
      <c r="S13" s="46"/>
      <c r="T13" s="46"/>
      <c r="U13" s="46"/>
      <c r="V13" s="345"/>
      <c r="W13" s="64"/>
      <c r="X13" s="53" t="s">
        <v>253</v>
      </c>
      <c r="Y13" s="51" t="s">
        <v>206</v>
      </c>
      <c r="Z13" s="3"/>
      <c r="AA13" s="3">
        <v>126403</v>
      </c>
      <c r="AB13" s="17">
        <v>6.0970762704915265</v>
      </c>
      <c r="AC13" s="74">
        <v>-4.846395314699525</v>
      </c>
      <c r="AD13" s="3"/>
      <c r="AE13" s="3">
        <v>661220</v>
      </c>
      <c r="AF13" s="17">
        <v>5.684346898011097</v>
      </c>
      <c r="AG13" s="74">
        <v>3.437810914142325</v>
      </c>
      <c r="AH13" s="3"/>
      <c r="AI13" s="3">
        <v>384490</v>
      </c>
      <c r="AJ13" s="17">
        <v>5.658267930443142</v>
      </c>
      <c r="AK13" s="74">
        <v>-7.447036422765008</v>
      </c>
      <c r="AL13" s="3"/>
      <c r="AM13" s="3">
        <v>25466</v>
      </c>
      <c r="AN13" s="17">
        <v>3.45970057463961</v>
      </c>
      <c r="AO13" s="74">
        <v>6.512192061566768</v>
      </c>
      <c r="AP13" s="72"/>
      <c r="AQ13" s="170"/>
    </row>
    <row r="14" spans="1:43" ht="13.5">
      <c r="A14" s="343"/>
      <c r="B14" s="64"/>
      <c r="C14" s="53" t="s">
        <v>97</v>
      </c>
      <c r="D14" s="51" t="s">
        <v>79</v>
      </c>
      <c r="E14" s="195"/>
      <c r="F14" s="3">
        <v>637</v>
      </c>
      <c r="G14" s="17">
        <v>5.089485458612975</v>
      </c>
      <c r="H14" s="74">
        <v>18.40148698884758</v>
      </c>
      <c r="I14" s="3"/>
      <c r="J14" s="3">
        <v>10479</v>
      </c>
      <c r="K14" s="17">
        <v>2.366825147658359</v>
      </c>
      <c r="L14" s="74">
        <v>2.534246575342469</v>
      </c>
      <c r="M14" s="3"/>
      <c r="N14" s="3">
        <v>1170052</v>
      </c>
      <c r="O14" s="17">
        <v>6.159341613542074</v>
      </c>
      <c r="P14" s="74">
        <v>-1.5580895041188092</v>
      </c>
      <c r="Q14" s="46"/>
      <c r="R14" s="46"/>
      <c r="S14" s="46"/>
      <c r="T14" s="46"/>
      <c r="U14" s="46"/>
      <c r="V14" s="345"/>
      <c r="W14" s="64"/>
      <c r="X14" s="53" t="s">
        <v>97</v>
      </c>
      <c r="Y14" s="51" t="s">
        <v>79</v>
      </c>
      <c r="Z14" s="3"/>
      <c r="AA14" s="3">
        <v>41732</v>
      </c>
      <c r="AB14" s="17">
        <v>2.012952120757833</v>
      </c>
      <c r="AC14" s="74">
        <v>-1.8370851269023603</v>
      </c>
      <c r="AD14" s="3"/>
      <c r="AE14" s="3">
        <v>365606</v>
      </c>
      <c r="AF14" s="17">
        <v>3.1430255164608534</v>
      </c>
      <c r="AG14" s="74">
        <v>-4.678399165688962</v>
      </c>
      <c r="AH14" s="3"/>
      <c r="AI14" s="3">
        <v>402537</v>
      </c>
      <c r="AJ14" s="17">
        <v>5.923852890626001</v>
      </c>
      <c r="AK14" s="74">
        <v>-1.5989615672316826</v>
      </c>
      <c r="AL14" s="3"/>
      <c r="AM14" s="3">
        <v>19367</v>
      </c>
      <c r="AN14" s="17">
        <v>2.6311168235704594</v>
      </c>
      <c r="AO14" s="74">
        <v>-13.015944307208628</v>
      </c>
      <c r="AQ14" s="170"/>
    </row>
    <row r="15" spans="1:43" ht="13.5">
      <c r="A15" s="343"/>
      <c r="B15" s="64"/>
      <c r="C15" s="53" t="s">
        <v>98</v>
      </c>
      <c r="D15" s="51" t="s">
        <v>207</v>
      </c>
      <c r="E15" s="195"/>
      <c r="F15" s="3">
        <v>408</v>
      </c>
      <c r="G15" s="17">
        <v>3.2598274209012463</v>
      </c>
      <c r="H15" s="74">
        <v>-0.24449877750610804</v>
      </c>
      <c r="I15" s="3"/>
      <c r="J15" s="3">
        <v>6748</v>
      </c>
      <c r="K15" s="17">
        <v>1.5241278839964314</v>
      </c>
      <c r="L15" s="74">
        <v>-4.446332483715665</v>
      </c>
      <c r="M15" s="3"/>
      <c r="N15" s="3">
        <v>129243</v>
      </c>
      <c r="O15" s="17">
        <v>0.6803559056854039</v>
      </c>
      <c r="P15" s="74">
        <v>-10.017962571014817</v>
      </c>
      <c r="Q15" s="46"/>
      <c r="R15" s="46"/>
      <c r="S15" s="46"/>
      <c r="T15" s="46"/>
      <c r="U15" s="46"/>
      <c r="V15" s="345"/>
      <c r="W15" s="64"/>
      <c r="X15" s="53" t="s">
        <v>98</v>
      </c>
      <c r="Y15" s="51" t="s">
        <v>207</v>
      </c>
      <c r="Z15" s="3"/>
      <c r="AA15" s="3">
        <v>22796</v>
      </c>
      <c r="AB15" s="17">
        <v>1.0995700312660683</v>
      </c>
      <c r="AC15" s="74">
        <v>-7.29187848224816</v>
      </c>
      <c r="AD15" s="3"/>
      <c r="AE15" s="3">
        <v>67315</v>
      </c>
      <c r="AF15" s="17">
        <v>0.5786906195209114</v>
      </c>
      <c r="AG15" s="74">
        <v>-1.2310355958564445</v>
      </c>
      <c r="AH15" s="3"/>
      <c r="AI15" s="3">
        <v>60438</v>
      </c>
      <c r="AJ15" s="17">
        <v>0.8894233846917282</v>
      </c>
      <c r="AK15" s="74">
        <v>-17.07872568120078</v>
      </c>
      <c r="AL15" s="62"/>
      <c r="AM15" s="3">
        <v>13747</v>
      </c>
      <c r="AN15" s="17">
        <v>1.8676079399815722</v>
      </c>
      <c r="AO15" s="74">
        <v>-22.955780978535</v>
      </c>
      <c r="AQ15" s="170"/>
    </row>
    <row r="16" spans="1:43" ht="13.5">
      <c r="A16" s="343"/>
      <c r="B16" s="64"/>
      <c r="C16" s="53" t="s">
        <v>99</v>
      </c>
      <c r="D16" s="51" t="s">
        <v>208</v>
      </c>
      <c r="E16" s="195"/>
      <c r="F16" s="3">
        <v>405</v>
      </c>
      <c r="G16" s="17">
        <v>3.235858101629914</v>
      </c>
      <c r="H16" s="74">
        <v>-5.813953488372093</v>
      </c>
      <c r="I16" s="3"/>
      <c r="J16" s="3">
        <v>6619</v>
      </c>
      <c r="K16" s="17">
        <v>1.494991473647359</v>
      </c>
      <c r="L16" s="74">
        <v>-5.913290689410089</v>
      </c>
      <c r="M16" s="3"/>
      <c r="N16" s="3">
        <v>181820</v>
      </c>
      <c r="O16" s="17">
        <v>0.9571296764367907</v>
      </c>
      <c r="P16" s="74">
        <v>2.0022328065480766</v>
      </c>
      <c r="Q16" s="46"/>
      <c r="R16" s="46"/>
      <c r="S16" s="46"/>
      <c r="T16" s="46"/>
      <c r="U16" s="46"/>
      <c r="V16" s="345"/>
      <c r="W16" s="64"/>
      <c r="X16" s="53" t="s">
        <v>99</v>
      </c>
      <c r="Y16" s="51" t="s">
        <v>208</v>
      </c>
      <c r="Z16" s="3"/>
      <c r="AA16" s="3">
        <v>27475</v>
      </c>
      <c r="AB16" s="17">
        <v>1.325262616644816</v>
      </c>
      <c r="AC16" s="74">
        <v>1.8913406267383692</v>
      </c>
      <c r="AD16" s="3"/>
      <c r="AE16" s="3">
        <v>121874</v>
      </c>
      <c r="AF16" s="17">
        <v>1.0477210215181099</v>
      </c>
      <c r="AG16" s="74">
        <v>4.781064885266484</v>
      </c>
      <c r="AH16" s="3"/>
      <c r="AI16" s="3">
        <v>57477</v>
      </c>
      <c r="AJ16" s="17">
        <v>0.8458484377697221</v>
      </c>
      <c r="AK16" s="74">
        <v>-2.9039124265153093</v>
      </c>
      <c r="AL16" s="62"/>
      <c r="AM16" s="62">
        <v>3399</v>
      </c>
      <c r="AN16" s="17">
        <v>0.46177343333071674</v>
      </c>
      <c r="AO16" s="74">
        <v>-21.19174588453513</v>
      </c>
      <c r="AQ16" s="170"/>
    </row>
    <row r="17" spans="1:43" ht="13.5">
      <c r="A17" s="343"/>
      <c r="B17" s="64"/>
      <c r="C17" s="53" t="s">
        <v>100</v>
      </c>
      <c r="D17" s="51" t="s">
        <v>209</v>
      </c>
      <c r="E17" s="195"/>
      <c r="F17" s="3">
        <v>435</v>
      </c>
      <c r="G17" s="17">
        <v>3.4755512943432403</v>
      </c>
      <c r="H17" s="74">
        <v>5.072463768115942</v>
      </c>
      <c r="I17" s="3"/>
      <c r="J17" s="3">
        <v>5958</v>
      </c>
      <c r="K17" s="17">
        <v>1.3456956035641283</v>
      </c>
      <c r="L17" s="74">
        <v>-0.3678929765886241</v>
      </c>
      <c r="M17" s="3"/>
      <c r="N17" s="3">
        <v>86907</v>
      </c>
      <c r="O17" s="17">
        <v>0.45749240342147274</v>
      </c>
      <c r="P17" s="74">
        <v>-5.120255030186582</v>
      </c>
      <c r="Q17" s="46"/>
      <c r="R17" s="46"/>
      <c r="S17" s="46"/>
      <c r="T17" s="46"/>
      <c r="U17" s="46"/>
      <c r="V17" s="345"/>
      <c r="W17" s="64"/>
      <c r="X17" s="53" t="s">
        <v>100</v>
      </c>
      <c r="Y17" s="51" t="s">
        <v>209</v>
      </c>
      <c r="Z17" s="3"/>
      <c r="AA17" s="3">
        <v>21301</v>
      </c>
      <c r="AB17" s="17">
        <v>1.027458380242083</v>
      </c>
      <c r="AC17" s="74">
        <v>-2.5438074758658558</v>
      </c>
      <c r="AD17" s="3"/>
      <c r="AE17" s="3">
        <v>48122</v>
      </c>
      <c r="AF17" s="17">
        <v>0.41369308464064913</v>
      </c>
      <c r="AG17" s="74">
        <v>-3.7367473494698933</v>
      </c>
      <c r="AH17" s="3"/>
      <c r="AI17" s="3">
        <v>37012</v>
      </c>
      <c r="AJ17" s="17">
        <v>0.5446794783780112</v>
      </c>
      <c r="AK17" s="74">
        <v>-6.7143865309002955</v>
      </c>
      <c r="AL17" s="3"/>
      <c r="AM17" s="3">
        <v>582</v>
      </c>
      <c r="AN17" s="17">
        <v>0.07906800182361787</v>
      </c>
      <c r="AO17" s="74">
        <v>-21.5633423180593</v>
      </c>
      <c r="AQ17" s="170"/>
    </row>
    <row r="18" spans="1:43" ht="9" customHeight="1">
      <c r="A18" s="343"/>
      <c r="B18" s="64"/>
      <c r="C18" s="53"/>
      <c r="D18" s="51"/>
      <c r="E18" s="195"/>
      <c r="F18" s="3"/>
      <c r="I18" s="3"/>
      <c r="J18" s="3"/>
      <c r="M18" s="3"/>
      <c r="N18" s="3"/>
      <c r="Q18" s="46"/>
      <c r="R18" s="46"/>
      <c r="S18" s="46"/>
      <c r="T18" s="46"/>
      <c r="U18" s="46"/>
      <c r="V18" s="345"/>
      <c r="W18" s="64"/>
      <c r="X18" s="53"/>
      <c r="Y18" s="51"/>
      <c r="Z18" s="3"/>
      <c r="AA18" s="3"/>
      <c r="AD18" s="3"/>
      <c r="AE18" s="3"/>
      <c r="AH18" s="3"/>
      <c r="AI18" s="3"/>
      <c r="AL18" s="3"/>
      <c r="AM18" s="3"/>
      <c r="AQ18" s="170"/>
    </row>
    <row r="19" spans="1:43" ht="13.5">
      <c r="A19" s="343"/>
      <c r="B19" s="64"/>
      <c r="C19" s="53" t="s">
        <v>210</v>
      </c>
      <c r="D19" s="187" t="s">
        <v>211</v>
      </c>
      <c r="E19" s="195"/>
      <c r="F19" s="3">
        <v>562</v>
      </c>
      <c r="G19" s="17">
        <v>4.4902524768296574</v>
      </c>
      <c r="H19" s="74">
        <v>-2.430555555555558</v>
      </c>
      <c r="I19" s="3"/>
      <c r="J19" s="3">
        <v>20000</v>
      </c>
      <c r="K19" s="17">
        <v>4.517272922336786</v>
      </c>
      <c r="L19" s="74">
        <v>-5.6381221986317565</v>
      </c>
      <c r="M19" s="3"/>
      <c r="N19" s="3">
        <v>928011</v>
      </c>
      <c r="O19" s="17">
        <v>4.885198922889575</v>
      </c>
      <c r="P19" s="74">
        <v>-0.971492292834919</v>
      </c>
      <c r="Q19" s="46"/>
      <c r="R19" s="46"/>
      <c r="S19" s="46"/>
      <c r="T19" s="46"/>
      <c r="U19" s="46"/>
      <c r="V19" s="345"/>
      <c r="W19" s="64"/>
      <c r="X19" s="53" t="s">
        <v>254</v>
      </c>
      <c r="Y19" s="187" t="s">
        <v>211</v>
      </c>
      <c r="Z19" s="3"/>
      <c r="AA19" s="3">
        <v>99495</v>
      </c>
      <c r="AB19" s="17">
        <v>4.799163022495941</v>
      </c>
      <c r="AC19" s="74">
        <v>-8.491832830549628</v>
      </c>
      <c r="AD19" s="3"/>
      <c r="AE19" s="3">
        <v>637659</v>
      </c>
      <c r="AF19" s="17">
        <v>5.481798733611897</v>
      </c>
      <c r="AG19" s="74">
        <v>1.469549221544697</v>
      </c>
      <c r="AH19" s="3"/>
      <c r="AI19" s="3">
        <v>279669</v>
      </c>
      <c r="AJ19" s="17">
        <v>4.115691263333514</v>
      </c>
      <c r="AK19" s="74">
        <v>-5.827109443924384</v>
      </c>
      <c r="AL19" s="3"/>
      <c r="AM19" s="3">
        <v>53209</v>
      </c>
      <c r="AN19" s="17">
        <v>7.22874451723863</v>
      </c>
      <c r="AO19" s="74">
        <v>0.5271112790478094</v>
      </c>
      <c r="AQ19" s="170"/>
    </row>
    <row r="20" spans="1:43" ht="13.5">
      <c r="A20" s="343"/>
      <c r="B20" s="64"/>
      <c r="C20" s="53" t="s">
        <v>101</v>
      </c>
      <c r="D20" s="51" t="s">
        <v>212</v>
      </c>
      <c r="E20" s="195"/>
      <c r="F20" s="3">
        <v>442</v>
      </c>
      <c r="G20" s="17">
        <v>3.5314797059763503</v>
      </c>
      <c r="H20" s="74">
        <v>2.5522041763341052</v>
      </c>
      <c r="I20" s="3"/>
      <c r="J20" s="3">
        <v>8779</v>
      </c>
      <c r="K20" s="17">
        <v>1.9828569492597319</v>
      </c>
      <c r="L20" s="74">
        <v>-3.0801501435195444</v>
      </c>
      <c r="M20" s="3"/>
      <c r="N20" s="3">
        <v>179092</v>
      </c>
      <c r="O20" s="17">
        <v>0.9427690463778338</v>
      </c>
      <c r="P20" s="74">
        <v>-7.809041397700012</v>
      </c>
      <c r="Q20" s="46"/>
      <c r="R20" s="46"/>
      <c r="S20" s="46"/>
      <c r="T20" s="46"/>
      <c r="U20" s="46"/>
      <c r="V20" s="345"/>
      <c r="W20" s="64"/>
      <c r="X20" s="53" t="s">
        <v>255</v>
      </c>
      <c r="Y20" s="51" t="s">
        <v>212</v>
      </c>
      <c r="Z20" s="3"/>
      <c r="AA20" s="3">
        <v>34585</v>
      </c>
      <c r="AB20" s="17">
        <v>1.6682150171669141</v>
      </c>
      <c r="AC20" s="74">
        <v>-2.5115571090314592</v>
      </c>
      <c r="AD20" s="3"/>
      <c r="AE20" s="3">
        <v>88824</v>
      </c>
      <c r="AF20" s="17">
        <v>0.7635982409318196</v>
      </c>
      <c r="AG20" s="74">
        <v>-6.9018646039681775</v>
      </c>
      <c r="AH20" s="3"/>
      <c r="AI20" s="3">
        <v>86104</v>
      </c>
      <c r="AJ20" s="17">
        <v>1.2671317898589722</v>
      </c>
      <c r="AK20" s="74">
        <v>-8.777505853436306</v>
      </c>
      <c r="AL20" s="3"/>
      <c r="AM20" s="3">
        <v>2807</v>
      </c>
      <c r="AN20" s="17">
        <v>0.38134687477473433</v>
      </c>
      <c r="AO20" s="74">
        <v>-40.61772794584303</v>
      </c>
      <c r="AQ20" s="170"/>
    </row>
    <row r="21" spans="1:43" ht="13.5">
      <c r="A21" s="343"/>
      <c r="B21" s="64"/>
      <c r="C21" s="53" t="s">
        <v>102</v>
      </c>
      <c r="D21" s="51" t="s">
        <v>213</v>
      </c>
      <c r="E21" s="195"/>
      <c r="F21" s="3">
        <v>183</v>
      </c>
      <c r="G21" s="17">
        <v>1.4621284755512944</v>
      </c>
      <c r="H21" s="74">
        <v>2.8089887640449396</v>
      </c>
      <c r="I21" s="3"/>
      <c r="J21" s="3">
        <v>24232</v>
      </c>
      <c r="K21" s="17">
        <v>5.473127872703249</v>
      </c>
      <c r="L21" s="74">
        <v>1.0424485030439579</v>
      </c>
      <c r="M21" s="3"/>
      <c r="N21" s="3">
        <v>1594782</v>
      </c>
      <c r="O21" s="17">
        <v>8.395188536174338</v>
      </c>
      <c r="P21" s="74">
        <v>4.672304647888703</v>
      </c>
      <c r="Q21" s="46"/>
      <c r="R21" s="46"/>
      <c r="S21" s="46"/>
      <c r="T21" s="46"/>
      <c r="U21" s="46"/>
      <c r="V21" s="345"/>
      <c r="W21" s="64"/>
      <c r="X21" s="53" t="s">
        <v>256</v>
      </c>
      <c r="Y21" s="51" t="s">
        <v>213</v>
      </c>
      <c r="Z21" s="3"/>
      <c r="AA21" s="3">
        <v>137650</v>
      </c>
      <c r="AB21" s="17">
        <v>6.639577768195047</v>
      </c>
      <c r="AC21" s="74">
        <v>-0.45343766497681903</v>
      </c>
      <c r="AD21" s="3"/>
      <c r="AE21" s="3">
        <v>871647</v>
      </c>
      <c r="AF21" s="17">
        <v>7.493336439627778</v>
      </c>
      <c r="AG21" s="74">
        <v>8.157671385177402</v>
      </c>
      <c r="AH21" s="3"/>
      <c r="AI21" s="3">
        <v>699235</v>
      </c>
      <c r="AJ21" s="17">
        <v>10.290147926716976</v>
      </c>
      <c r="AK21" s="74">
        <v>0.5514811619211857</v>
      </c>
      <c r="AL21" s="3"/>
      <c r="AM21" s="3">
        <v>73236</v>
      </c>
      <c r="AN21" s="17">
        <v>9.949526085145152</v>
      </c>
      <c r="AO21" s="74">
        <v>-34.05132823052679</v>
      </c>
      <c r="AQ21" s="170"/>
    </row>
    <row r="22" spans="1:43" ht="13.5">
      <c r="A22" s="343"/>
      <c r="B22" s="64"/>
      <c r="C22" s="53" t="s">
        <v>103</v>
      </c>
      <c r="D22" s="51" t="s">
        <v>214</v>
      </c>
      <c r="E22" s="195"/>
      <c r="F22" s="3">
        <v>32</v>
      </c>
      <c r="G22" s="17">
        <v>0.2556727388942154</v>
      </c>
      <c r="H22" s="74">
        <v>6.666666666666665</v>
      </c>
      <c r="I22" s="3"/>
      <c r="J22" s="3">
        <v>385</v>
      </c>
      <c r="K22" s="17">
        <v>0.08695750375498311</v>
      </c>
      <c r="L22" s="74">
        <v>4.619565217391308</v>
      </c>
      <c r="M22" s="3"/>
      <c r="N22" s="3">
        <v>27157</v>
      </c>
      <c r="O22" s="17">
        <v>0.14295880883837822</v>
      </c>
      <c r="P22" s="74">
        <v>8.810802147607987</v>
      </c>
      <c r="Q22" s="46"/>
      <c r="R22" s="46"/>
      <c r="S22" s="46"/>
      <c r="T22" s="46"/>
      <c r="U22" s="46"/>
      <c r="V22" s="345"/>
      <c r="W22" s="64"/>
      <c r="X22" s="53" t="s">
        <v>257</v>
      </c>
      <c r="Y22" s="51" t="s">
        <v>214</v>
      </c>
      <c r="Z22" s="3"/>
      <c r="AA22" s="3">
        <v>2051</v>
      </c>
      <c r="AB22" s="17">
        <v>0.09893043227437737</v>
      </c>
      <c r="AC22" s="74">
        <v>3.900709219858145</v>
      </c>
      <c r="AD22" s="3"/>
      <c r="AE22" s="3">
        <v>19991</v>
      </c>
      <c r="AF22" s="17">
        <v>0.171857746042376</v>
      </c>
      <c r="AG22" s="74">
        <v>15.162163719108236</v>
      </c>
      <c r="AH22" s="3"/>
      <c r="AI22" s="3">
        <v>6831</v>
      </c>
      <c r="AJ22" s="17">
        <v>0.10052700520912664</v>
      </c>
      <c r="AK22" s="74">
        <v>-5.623100303951367</v>
      </c>
      <c r="AL22" s="62"/>
      <c r="AM22" s="62" t="s">
        <v>122</v>
      </c>
      <c r="AN22" s="71" t="s">
        <v>122</v>
      </c>
      <c r="AO22" s="94" t="s">
        <v>122</v>
      </c>
      <c r="AQ22" s="170"/>
    </row>
    <row r="23" spans="1:43" ht="13.5">
      <c r="A23" s="343"/>
      <c r="B23" s="64"/>
      <c r="C23" s="53" t="s">
        <v>104</v>
      </c>
      <c r="D23" s="51" t="s">
        <v>215</v>
      </c>
      <c r="E23" s="195"/>
      <c r="F23" s="3">
        <v>917</v>
      </c>
      <c r="G23" s="17">
        <v>7.32662192393736</v>
      </c>
      <c r="H23" s="74">
        <v>-1.3978494623655968</v>
      </c>
      <c r="I23" s="3"/>
      <c r="J23" s="3">
        <v>26289</v>
      </c>
      <c r="K23" s="17">
        <v>5.937729392765587</v>
      </c>
      <c r="L23" s="74">
        <v>-7.767603410167356</v>
      </c>
      <c r="M23" s="3"/>
      <c r="N23" s="3">
        <v>664679</v>
      </c>
      <c r="O23" s="17">
        <v>3.49897698935392</v>
      </c>
      <c r="P23" s="74">
        <v>-10.867005669718765</v>
      </c>
      <c r="Q23" s="46"/>
      <c r="R23" s="46"/>
      <c r="S23" s="46"/>
      <c r="T23" s="46"/>
      <c r="U23" s="46"/>
      <c r="V23" s="345"/>
      <c r="W23" s="64"/>
      <c r="X23" s="53" t="s">
        <v>258</v>
      </c>
      <c r="Y23" s="51" t="s">
        <v>215</v>
      </c>
      <c r="Z23" s="3"/>
      <c r="AA23" s="3">
        <v>104516</v>
      </c>
      <c r="AB23" s="17">
        <v>5.041352052456764</v>
      </c>
      <c r="AC23" s="74">
        <v>-5.592238973145324</v>
      </c>
      <c r="AD23" s="3"/>
      <c r="AE23" s="3">
        <v>410279</v>
      </c>
      <c r="AF23" s="17">
        <v>3.5270683902015896</v>
      </c>
      <c r="AG23" s="74">
        <v>-6.071442471251077</v>
      </c>
      <c r="AH23" s="3"/>
      <c r="AI23" s="3">
        <v>243499</v>
      </c>
      <c r="AJ23" s="17">
        <v>3.583402904613838</v>
      </c>
      <c r="AK23" s="74">
        <v>-17.905727742583665</v>
      </c>
      <c r="AL23" s="62"/>
      <c r="AM23" s="62">
        <v>20295</v>
      </c>
      <c r="AN23" s="17">
        <v>2.7571908883338914</v>
      </c>
      <c r="AO23" s="74">
        <v>-31.75168981403639</v>
      </c>
      <c r="AQ23" s="170"/>
    </row>
    <row r="24" spans="1:43" ht="9" customHeight="1">
      <c r="A24" s="343"/>
      <c r="B24" s="64"/>
      <c r="C24" s="53"/>
      <c r="D24" s="51"/>
      <c r="E24" s="195"/>
      <c r="F24" s="3"/>
      <c r="I24" s="3"/>
      <c r="J24" s="3"/>
      <c r="M24" s="3"/>
      <c r="N24" s="3"/>
      <c r="Q24" s="46"/>
      <c r="R24" s="46"/>
      <c r="S24" s="46"/>
      <c r="T24" s="46"/>
      <c r="U24" s="46"/>
      <c r="V24" s="345"/>
      <c r="W24" s="64"/>
      <c r="X24" s="53"/>
      <c r="Y24" s="51"/>
      <c r="Z24" s="3"/>
      <c r="AA24" s="3"/>
      <c r="AD24" s="3"/>
      <c r="AE24" s="3"/>
      <c r="AH24" s="3"/>
      <c r="AI24" s="3"/>
      <c r="AL24" s="3"/>
      <c r="AM24" s="3"/>
      <c r="AQ24" s="170"/>
    </row>
    <row r="25" spans="1:43" ht="13.5">
      <c r="A25" s="343"/>
      <c r="B25" s="64"/>
      <c r="C25" s="53" t="s">
        <v>216</v>
      </c>
      <c r="D25" s="51" t="s">
        <v>217</v>
      </c>
      <c r="E25" s="195"/>
      <c r="F25" s="3">
        <v>141</v>
      </c>
      <c r="G25" s="17">
        <v>1.1265580057526365</v>
      </c>
      <c r="H25" s="74">
        <v>-4.081632653061229</v>
      </c>
      <c r="I25" s="3"/>
      <c r="J25" s="3">
        <v>7470</v>
      </c>
      <c r="K25" s="17">
        <v>1.6872014364927894</v>
      </c>
      <c r="L25" s="74">
        <v>-2.340175186298865</v>
      </c>
      <c r="M25" s="3"/>
      <c r="N25" s="3">
        <v>242894</v>
      </c>
      <c r="O25" s="17">
        <v>1.278633019626212</v>
      </c>
      <c r="P25" s="74">
        <v>6.672346630010417</v>
      </c>
      <c r="Q25" s="46"/>
      <c r="R25" s="46"/>
      <c r="S25" s="46"/>
      <c r="T25" s="46"/>
      <c r="U25" s="46"/>
      <c r="V25" s="345"/>
      <c r="W25" s="64"/>
      <c r="X25" s="53" t="s">
        <v>259</v>
      </c>
      <c r="Y25" s="51" t="s">
        <v>217</v>
      </c>
      <c r="Z25" s="3"/>
      <c r="AA25" s="3">
        <v>34768</v>
      </c>
      <c r="AB25" s="17">
        <v>1.677042062074867</v>
      </c>
      <c r="AC25" s="74">
        <v>-1.7825362298370062</v>
      </c>
      <c r="AD25" s="3"/>
      <c r="AE25" s="3">
        <v>117520</v>
      </c>
      <c r="AF25" s="17">
        <v>1.0102907465809627</v>
      </c>
      <c r="AG25" s="74">
        <v>-0.03657613364749235</v>
      </c>
      <c r="AH25" s="3"/>
      <c r="AI25" s="3">
        <v>119961</v>
      </c>
      <c r="AJ25" s="17">
        <v>1.7653813602535557</v>
      </c>
      <c r="AK25" s="74">
        <v>13.351475465600826</v>
      </c>
      <c r="AL25" s="3"/>
      <c r="AM25" s="3">
        <v>11008</v>
      </c>
      <c r="AN25" s="17">
        <v>1.4954992509869167</v>
      </c>
      <c r="AO25" s="74">
        <v>9.119746233148284</v>
      </c>
      <c r="AQ25" s="170"/>
    </row>
    <row r="26" spans="1:43" ht="13.5">
      <c r="A26" s="343"/>
      <c r="B26" s="64"/>
      <c r="C26" s="53" t="s">
        <v>105</v>
      </c>
      <c r="D26" s="192" t="s">
        <v>218</v>
      </c>
      <c r="E26" s="195"/>
      <c r="F26" s="3">
        <v>28</v>
      </c>
      <c r="G26" s="17">
        <v>0.22371364653243847</v>
      </c>
      <c r="H26" s="74">
        <v>12</v>
      </c>
      <c r="I26" s="3"/>
      <c r="J26" s="3">
        <v>358</v>
      </c>
      <c r="K26" s="17">
        <v>0.08085918530982845</v>
      </c>
      <c r="L26" s="74">
        <v>5.9171597633136175</v>
      </c>
      <c r="M26" s="3"/>
      <c r="N26" s="3">
        <v>5616</v>
      </c>
      <c r="O26" s="17">
        <v>0.029563525810521487</v>
      </c>
      <c r="P26" s="74">
        <v>-1.4391014391014423</v>
      </c>
      <c r="Q26" s="46"/>
      <c r="R26" s="46"/>
      <c r="S26" s="46"/>
      <c r="T26" s="46"/>
      <c r="U26" s="46"/>
      <c r="V26" s="345"/>
      <c r="W26" s="64"/>
      <c r="X26" s="53" t="s">
        <v>105</v>
      </c>
      <c r="Y26" s="187" t="s">
        <v>218</v>
      </c>
      <c r="Z26" s="3"/>
      <c r="AA26" s="3">
        <v>969</v>
      </c>
      <c r="AB26" s="17">
        <v>0.046739926315880864</v>
      </c>
      <c r="AC26" s="74">
        <v>-3.293413173652693</v>
      </c>
      <c r="AD26" s="3"/>
      <c r="AE26" s="3">
        <v>3507</v>
      </c>
      <c r="AF26" s="17">
        <v>0.030148822738763074</v>
      </c>
      <c r="AG26" s="74">
        <v>0.11418783899515006</v>
      </c>
      <c r="AH26" s="3"/>
      <c r="AI26" s="3">
        <v>2010</v>
      </c>
      <c r="AJ26" s="17">
        <v>0.029579751203388165</v>
      </c>
      <c r="AK26" s="74">
        <v>-3.9196940726577423</v>
      </c>
      <c r="AL26" s="62"/>
      <c r="AM26" s="62" t="s">
        <v>122</v>
      </c>
      <c r="AN26" s="71" t="s">
        <v>122</v>
      </c>
      <c r="AO26" s="94" t="s">
        <v>122</v>
      </c>
      <c r="AQ26" s="170"/>
    </row>
    <row r="27" spans="1:43" ht="13.5">
      <c r="A27" s="343"/>
      <c r="B27" s="64"/>
      <c r="C27" s="53" t="s">
        <v>106</v>
      </c>
      <c r="D27" s="51" t="s">
        <v>219</v>
      </c>
      <c r="E27" s="195"/>
      <c r="F27" s="3">
        <v>295</v>
      </c>
      <c r="G27" s="17">
        <v>2.3569830616810483</v>
      </c>
      <c r="H27" s="74">
        <v>-1.3377926421404673</v>
      </c>
      <c r="I27" s="3"/>
      <c r="J27" s="3">
        <v>6852</v>
      </c>
      <c r="K27" s="17">
        <v>1.5476177031925826</v>
      </c>
      <c r="L27" s="74">
        <v>1.3609467455621305</v>
      </c>
      <c r="M27" s="3"/>
      <c r="N27" s="3">
        <v>234081</v>
      </c>
      <c r="O27" s="17">
        <v>1.232239972445278</v>
      </c>
      <c r="P27" s="74">
        <v>-3.2735131382668814</v>
      </c>
      <c r="Q27" s="46"/>
      <c r="R27" s="46"/>
      <c r="S27" s="46"/>
      <c r="T27" s="46"/>
      <c r="U27" s="46"/>
      <c r="V27" s="345"/>
      <c r="W27" s="64"/>
      <c r="X27" s="53" t="s">
        <v>106</v>
      </c>
      <c r="Y27" s="51" t="s">
        <v>219</v>
      </c>
      <c r="Z27" s="3"/>
      <c r="AA27" s="3">
        <v>30155</v>
      </c>
      <c r="AB27" s="17">
        <v>1.4545330010891513</v>
      </c>
      <c r="AC27" s="74">
        <v>2.327869965048013</v>
      </c>
      <c r="AD27" s="3"/>
      <c r="AE27" s="3">
        <v>112440</v>
      </c>
      <c r="AF27" s="17">
        <v>0.9666192269023439</v>
      </c>
      <c r="AG27" s="74">
        <v>0.46731059624542937</v>
      </c>
      <c r="AH27" s="3"/>
      <c r="AI27" s="3">
        <v>117854</v>
      </c>
      <c r="AJ27" s="17">
        <v>1.734374128519457</v>
      </c>
      <c r="AK27" s="74">
        <v>-7.218377774103901</v>
      </c>
      <c r="AL27" s="62"/>
      <c r="AM27" s="62">
        <v>22341</v>
      </c>
      <c r="AN27" s="17">
        <v>3.035151595775682</v>
      </c>
      <c r="AO27" s="74">
        <v>-43.11793461655973</v>
      </c>
      <c r="AQ27" s="170"/>
    </row>
    <row r="28" spans="1:43" ht="13.5">
      <c r="A28" s="343"/>
      <c r="B28" s="64"/>
      <c r="C28" s="53" t="s">
        <v>107</v>
      </c>
      <c r="D28" s="51" t="s">
        <v>220</v>
      </c>
      <c r="E28" s="195"/>
      <c r="F28" s="3">
        <v>174</v>
      </c>
      <c r="G28" s="17">
        <v>1.3902205177372962</v>
      </c>
      <c r="H28" s="74">
        <v>12.25806451612903</v>
      </c>
      <c r="I28" s="3"/>
      <c r="J28" s="3">
        <v>4665</v>
      </c>
      <c r="K28" s="17">
        <v>1.0536539091350552</v>
      </c>
      <c r="L28" s="74">
        <v>10.205527994330254</v>
      </c>
      <c r="M28" s="3"/>
      <c r="N28" s="3">
        <v>323745</v>
      </c>
      <c r="O28" s="17">
        <v>1.7042456665824928</v>
      </c>
      <c r="P28" s="74">
        <v>22.582855931208655</v>
      </c>
      <c r="Q28" s="46"/>
      <c r="R28" s="46"/>
      <c r="S28" s="46"/>
      <c r="T28" s="46"/>
      <c r="U28" s="46"/>
      <c r="V28" s="345"/>
      <c r="W28" s="64"/>
      <c r="X28" s="53" t="s">
        <v>107</v>
      </c>
      <c r="Y28" s="51" t="s">
        <v>220</v>
      </c>
      <c r="Z28" s="3"/>
      <c r="AA28" s="3">
        <v>23612</v>
      </c>
      <c r="AB28" s="17">
        <v>1.1389299692162838</v>
      </c>
      <c r="AC28" s="74">
        <v>5.344873739627021</v>
      </c>
      <c r="AD28" s="3"/>
      <c r="AE28" s="3">
        <v>249559</v>
      </c>
      <c r="AF28" s="17">
        <v>2.1453977912355215</v>
      </c>
      <c r="AG28" s="74">
        <v>24.0494688756667</v>
      </c>
      <c r="AH28" s="3"/>
      <c r="AI28" s="3">
        <v>72334</v>
      </c>
      <c r="AJ28" s="17">
        <v>1.064488419674567</v>
      </c>
      <c r="AK28" s="74">
        <v>19.970809215000074</v>
      </c>
      <c r="AL28" s="3"/>
      <c r="AM28" s="3">
        <v>12235</v>
      </c>
      <c r="AN28" s="17">
        <v>1.6621941620480492</v>
      </c>
      <c r="AO28" s="74">
        <v>30.464917892940925</v>
      </c>
      <c r="AQ28" s="170"/>
    </row>
    <row r="29" spans="1:43" ht="13.5">
      <c r="A29" s="343"/>
      <c r="B29" s="64"/>
      <c r="C29" s="53" t="s">
        <v>108</v>
      </c>
      <c r="D29" s="51" t="s">
        <v>221</v>
      </c>
      <c r="E29" s="195"/>
      <c r="F29" s="3">
        <v>201</v>
      </c>
      <c r="G29" s="17">
        <v>1.6059443911792906</v>
      </c>
      <c r="H29" s="74">
        <v>6.914893617021267</v>
      </c>
      <c r="I29" s="3"/>
      <c r="J29" s="3">
        <v>10164</v>
      </c>
      <c r="K29" s="17">
        <v>2.295678099131554</v>
      </c>
      <c r="L29" s="74">
        <v>-3.2460732984293195</v>
      </c>
      <c r="M29" s="3"/>
      <c r="N29" s="3">
        <v>658555</v>
      </c>
      <c r="O29" s="17">
        <v>3.4667392699693695</v>
      </c>
      <c r="P29" s="74">
        <v>-9.580507817166051</v>
      </c>
      <c r="Q29" s="46"/>
      <c r="R29" s="46"/>
      <c r="S29" s="46"/>
      <c r="T29" s="46"/>
      <c r="U29" s="46"/>
      <c r="V29" s="345"/>
      <c r="W29" s="64"/>
      <c r="X29" s="53" t="s">
        <v>108</v>
      </c>
      <c r="Y29" s="51" t="s">
        <v>221</v>
      </c>
      <c r="Z29" s="3"/>
      <c r="AA29" s="3">
        <v>51395</v>
      </c>
      <c r="AB29" s="17">
        <v>2.4790490330285833</v>
      </c>
      <c r="AC29" s="74">
        <v>-5.933707926862752</v>
      </c>
      <c r="AD29" s="3"/>
      <c r="AE29" s="3">
        <v>493440</v>
      </c>
      <c r="AF29" s="17">
        <v>4.241983202798759</v>
      </c>
      <c r="AG29" s="74">
        <v>-8.28593732574997</v>
      </c>
      <c r="AH29" s="3"/>
      <c r="AI29" s="3">
        <v>158502</v>
      </c>
      <c r="AJ29" s="17">
        <v>2.3325620523579254</v>
      </c>
      <c r="AK29" s="74">
        <v>-13.387831826974573</v>
      </c>
      <c r="AL29" s="3"/>
      <c r="AM29" s="3">
        <v>18035</v>
      </c>
      <c r="AN29" s="17">
        <v>2.4501570668194987</v>
      </c>
      <c r="AO29" s="74">
        <v>-16.74360631520635</v>
      </c>
      <c r="AQ29" s="170"/>
    </row>
    <row r="30" spans="1:43" ht="9" customHeight="1">
      <c r="A30" s="343"/>
      <c r="B30" s="64"/>
      <c r="C30" s="53"/>
      <c r="D30" s="51"/>
      <c r="E30" s="195"/>
      <c r="F30" s="3"/>
      <c r="I30" s="3"/>
      <c r="J30" s="3"/>
      <c r="M30" s="3"/>
      <c r="N30" s="3"/>
      <c r="Q30" s="46"/>
      <c r="R30" s="46"/>
      <c r="S30" s="46"/>
      <c r="T30" s="46"/>
      <c r="U30" s="46"/>
      <c r="V30" s="345"/>
      <c r="W30" s="64"/>
      <c r="X30" s="53"/>
      <c r="Y30" s="51"/>
      <c r="Z30" s="3"/>
      <c r="AA30" s="3"/>
      <c r="AD30" s="3"/>
      <c r="AE30" s="3"/>
      <c r="AH30" s="3"/>
      <c r="AI30" s="3"/>
      <c r="AL30" s="3"/>
      <c r="AM30" s="3"/>
      <c r="AQ30" s="170"/>
    </row>
    <row r="31" spans="1:43" ht="13.5">
      <c r="A31" s="343"/>
      <c r="B31" s="64"/>
      <c r="C31" s="53" t="s">
        <v>222</v>
      </c>
      <c r="D31" s="51" t="s">
        <v>223</v>
      </c>
      <c r="E31" s="195"/>
      <c r="F31" s="3">
        <v>1413</v>
      </c>
      <c r="G31" s="17">
        <v>11.289549376797698</v>
      </c>
      <c r="H31" s="74">
        <v>-1.0504201680672232</v>
      </c>
      <c r="I31" s="3"/>
      <c r="J31" s="3">
        <v>27429</v>
      </c>
      <c r="K31" s="17">
        <v>6.195213949338784</v>
      </c>
      <c r="L31" s="74">
        <v>-1.3983751527787747</v>
      </c>
      <c r="M31" s="3"/>
      <c r="N31" s="3">
        <v>620601</v>
      </c>
      <c r="O31" s="17">
        <v>3.2669433193617246</v>
      </c>
      <c r="P31" s="74">
        <v>1.0734352860702678</v>
      </c>
      <c r="Q31" s="46"/>
      <c r="R31" s="46"/>
      <c r="S31" s="46"/>
      <c r="T31" s="46"/>
      <c r="U31" s="46"/>
      <c r="V31" s="345"/>
      <c r="W31" s="64"/>
      <c r="X31" s="53" t="s">
        <v>260</v>
      </c>
      <c r="Y31" s="51" t="s">
        <v>223</v>
      </c>
      <c r="Z31" s="3"/>
      <c r="AA31" s="3">
        <v>111251</v>
      </c>
      <c r="AB31" s="17">
        <v>5.3662162462002705</v>
      </c>
      <c r="AC31" s="74">
        <v>-2.0048094285940787</v>
      </c>
      <c r="AD31" s="3"/>
      <c r="AE31" s="3">
        <v>361619</v>
      </c>
      <c r="AF31" s="17">
        <v>3.108750250917811</v>
      </c>
      <c r="AG31" s="74">
        <v>2.056833864381047</v>
      </c>
      <c r="AH31" s="3"/>
      <c r="AI31" s="3">
        <v>247620</v>
      </c>
      <c r="AJ31" s="17">
        <v>3.644048752727849</v>
      </c>
      <c r="AK31" s="74">
        <v>-0.46747567156919523</v>
      </c>
      <c r="AL31" s="3"/>
      <c r="AM31" s="3">
        <v>13259</v>
      </c>
      <c r="AN31" s="17">
        <v>1.801310371442181</v>
      </c>
      <c r="AO31" s="74">
        <v>-38.567391002177644</v>
      </c>
      <c r="AQ31" s="170"/>
    </row>
    <row r="32" spans="1:43" ht="13.5">
      <c r="A32" s="343"/>
      <c r="B32" s="64"/>
      <c r="C32" s="53" t="s">
        <v>109</v>
      </c>
      <c r="D32" s="51" t="s">
        <v>224</v>
      </c>
      <c r="E32" s="195"/>
      <c r="F32" s="3">
        <v>367</v>
      </c>
      <c r="G32" s="17">
        <v>2.932246724193033</v>
      </c>
      <c r="H32" s="74">
        <v>-13.238770685579194</v>
      </c>
      <c r="I32" s="3"/>
      <c r="J32" s="3">
        <v>13345</v>
      </c>
      <c r="K32" s="17">
        <v>3.01415035742922</v>
      </c>
      <c r="L32" s="74">
        <v>-6.619550766216498</v>
      </c>
      <c r="M32" s="3"/>
      <c r="N32" s="3">
        <v>406980</v>
      </c>
      <c r="O32" s="17">
        <v>2.1424080723586245</v>
      </c>
      <c r="P32" s="74">
        <v>-3.269048852719292</v>
      </c>
      <c r="Q32" s="46"/>
      <c r="R32" s="46"/>
      <c r="S32" s="46"/>
      <c r="T32" s="46"/>
      <c r="U32" s="46"/>
      <c r="V32" s="345"/>
      <c r="W32" s="64"/>
      <c r="X32" s="53" t="s">
        <v>109</v>
      </c>
      <c r="Y32" s="51" t="s">
        <v>224</v>
      </c>
      <c r="Z32" s="3"/>
      <c r="AA32" s="3">
        <v>70784</v>
      </c>
      <c r="AB32" s="17">
        <v>3.414281676308887</v>
      </c>
      <c r="AC32" s="74">
        <v>-5.538206955454128</v>
      </c>
      <c r="AD32" s="3"/>
      <c r="AE32" s="3">
        <v>237863</v>
      </c>
      <c r="AF32" s="17">
        <v>2.044850134904591</v>
      </c>
      <c r="AG32" s="74">
        <v>2.871241739611796</v>
      </c>
      <c r="AH32" s="3"/>
      <c r="AI32" s="3">
        <v>162561</v>
      </c>
      <c r="AJ32" s="17">
        <v>2.3922954902358127</v>
      </c>
      <c r="AK32" s="74">
        <v>-10.77342759442118</v>
      </c>
      <c r="AL32" s="3"/>
      <c r="AM32" s="3">
        <v>12986</v>
      </c>
      <c r="AN32" s="17">
        <v>1.7642217726486282</v>
      </c>
      <c r="AO32" s="74">
        <v>-15.997153761562844</v>
      </c>
      <c r="AQ32" s="170"/>
    </row>
    <row r="33" spans="1:43" ht="13.5">
      <c r="A33" s="343"/>
      <c r="B33" s="64"/>
      <c r="C33" s="53" t="s">
        <v>110</v>
      </c>
      <c r="D33" s="51" t="s">
        <v>225</v>
      </c>
      <c r="E33" s="195"/>
      <c r="F33" s="3">
        <v>1334</v>
      </c>
      <c r="G33" s="17">
        <v>10.658357302652604</v>
      </c>
      <c r="H33" s="74">
        <v>7.148594377510031</v>
      </c>
      <c r="I33" s="3"/>
      <c r="J33" s="3">
        <v>31222</v>
      </c>
      <c r="K33" s="17">
        <v>7.051914759059956</v>
      </c>
      <c r="L33" s="74">
        <v>2.643171806167399</v>
      </c>
      <c r="M33" s="3"/>
      <c r="N33" s="3">
        <v>872268</v>
      </c>
      <c r="O33" s="17">
        <v>4.591758819745719</v>
      </c>
      <c r="P33" s="74">
        <v>4.384351466137559</v>
      </c>
      <c r="Q33" s="46"/>
      <c r="R33" s="46"/>
      <c r="S33" s="46"/>
      <c r="T33" s="46"/>
      <c r="U33" s="46"/>
      <c r="V33" s="345"/>
      <c r="W33" s="64"/>
      <c r="X33" s="53" t="s">
        <v>110</v>
      </c>
      <c r="Y33" s="51" t="s">
        <v>225</v>
      </c>
      <c r="Z33" s="3"/>
      <c r="AA33" s="3">
        <v>161108</v>
      </c>
      <c r="AB33" s="17">
        <v>7.7710795138275905</v>
      </c>
      <c r="AC33" s="74">
        <v>-0.09177953068413292</v>
      </c>
      <c r="AD33" s="3"/>
      <c r="AE33" s="3">
        <v>472540</v>
      </c>
      <c r="AF33" s="17">
        <v>4.06231100569578</v>
      </c>
      <c r="AG33" s="74">
        <v>0.0895964347820577</v>
      </c>
      <c r="AH33" s="3"/>
      <c r="AI33" s="3">
        <v>386363</v>
      </c>
      <c r="AJ33" s="17">
        <v>5.685831549350577</v>
      </c>
      <c r="AK33" s="74">
        <v>9.129759349226084</v>
      </c>
      <c r="AL33" s="3"/>
      <c r="AM33" s="3">
        <v>27607</v>
      </c>
      <c r="AN33" s="17">
        <v>3.750567571038864</v>
      </c>
      <c r="AO33" s="74">
        <v>-16.16968298311673</v>
      </c>
      <c r="AQ33" s="170"/>
    </row>
    <row r="34" spans="1:43" ht="13.5">
      <c r="A34" s="343"/>
      <c r="B34" s="64"/>
      <c r="C34" s="53" t="s">
        <v>111</v>
      </c>
      <c r="D34" s="51" t="s">
        <v>226</v>
      </c>
      <c r="E34" s="195"/>
      <c r="F34" s="3">
        <v>176</v>
      </c>
      <c r="G34" s="17">
        <v>1.4062000639181849</v>
      </c>
      <c r="H34" s="74">
        <v>-0.5649717514124242</v>
      </c>
      <c r="I34" s="3"/>
      <c r="J34" s="3">
        <v>13718</v>
      </c>
      <c r="K34" s="17">
        <v>3.098397497430801</v>
      </c>
      <c r="L34" s="74">
        <v>7.778126964173482</v>
      </c>
      <c r="M34" s="3"/>
      <c r="N34" s="3">
        <v>457225</v>
      </c>
      <c r="O34" s="17">
        <v>2.4069058206402576</v>
      </c>
      <c r="P34" s="74">
        <v>2.8678584766850035</v>
      </c>
      <c r="Q34" s="46"/>
      <c r="R34" s="46"/>
      <c r="S34" s="46"/>
      <c r="T34" s="46"/>
      <c r="U34" s="46"/>
      <c r="V34" s="345"/>
      <c r="W34" s="64"/>
      <c r="X34" s="53" t="s">
        <v>111</v>
      </c>
      <c r="Y34" s="51" t="s">
        <v>226</v>
      </c>
      <c r="Z34" s="3"/>
      <c r="AA34" s="3">
        <v>62861</v>
      </c>
      <c r="AB34" s="17">
        <v>3.032114043490802</v>
      </c>
      <c r="AC34" s="74">
        <v>4.999331863432888</v>
      </c>
      <c r="AD34" s="3"/>
      <c r="AE34" s="3">
        <v>246793</v>
      </c>
      <c r="AF34" s="17">
        <v>2.121619164575864</v>
      </c>
      <c r="AG34" s="74">
        <v>1.1131778626329414</v>
      </c>
      <c r="AH34" s="3"/>
      <c r="AI34" s="3">
        <v>204028</v>
      </c>
      <c r="AJ34" s="17">
        <v>3.002536058967602</v>
      </c>
      <c r="AK34" s="74">
        <v>5.273803319797521</v>
      </c>
      <c r="AL34" s="3"/>
      <c r="AM34" s="3">
        <v>18699</v>
      </c>
      <c r="AN34" s="17">
        <v>2.5403652338485063</v>
      </c>
      <c r="AO34" s="74">
        <v>41.220451627520575</v>
      </c>
      <c r="AQ34" s="170"/>
    </row>
    <row r="35" spans="1:43" ht="13.5">
      <c r="A35" s="343"/>
      <c r="B35" s="64"/>
      <c r="C35" s="53" t="s">
        <v>112</v>
      </c>
      <c r="D35" s="51" t="s">
        <v>227</v>
      </c>
      <c r="E35" s="195"/>
      <c r="F35" s="3">
        <v>166</v>
      </c>
      <c r="G35" s="17">
        <v>1.3263023330137425</v>
      </c>
      <c r="H35" s="74">
        <v>3.105590062111796</v>
      </c>
      <c r="I35" s="62"/>
      <c r="J35" s="3">
        <v>7952</v>
      </c>
      <c r="K35" s="17">
        <v>1.7960677139211056</v>
      </c>
      <c r="L35" s="74">
        <v>-16.698093442279493</v>
      </c>
      <c r="M35" s="3"/>
      <c r="N35" s="3">
        <v>229853</v>
      </c>
      <c r="O35" s="17">
        <v>1.2099831015181262</v>
      </c>
      <c r="P35" s="74">
        <v>-32.199555180612</v>
      </c>
      <c r="Q35" s="46"/>
      <c r="R35" s="46"/>
      <c r="S35" s="46"/>
      <c r="T35" s="46"/>
      <c r="U35" s="46"/>
      <c r="V35" s="345"/>
      <c r="W35" s="64"/>
      <c r="X35" s="53" t="s">
        <v>112</v>
      </c>
      <c r="Y35" s="51" t="s">
        <v>227</v>
      </c>
      <c r="Z35" s="62"/>
      <c r="AA35" s="3">
        <v>35160</v>
      </c>
      <c r="AB35" s="17">
        <v>1.6959502675607547</v>
      </c>
      <c r="AC35" s="74">
        <v>-25.75543214308339</v>
      </c>
      <c r="AD35" s="3"/>
      <c r="AE35" s="3">
        <v>124560</v>
      </c>
      <c r="AF35" s="17">
        <v>1.0708119077103875</v>
      </c>
      <c r="AG35" s="74">
        <v>-38.244612020882606</v>
      </c>
      <c r="AH35" s="62"/>
      <c r="AI35" s="3">
        <v>103597</v>
      </c>
      <c r="AJ35" s="17">
        <v>1.5245639230932355</v>
      </c>
      <c r="AK35" s="74">
        <v>-24.396100010217037</v>
      </c>
      <c r="AL35" s="62"/>
      <c r="AM35" s="3">
        <v>12489</v>
      </c>
      <c r="AN35" s="17">
        <v>1.6967015030501094</v>
      </c>
      <c r="AO35" s="74">
        <v>-41.01449959854532</v>
      </c>
      <c r="AQ35" s="170"/>
    </row>
    <row r="36" spans="1:43" ht="9" customHeight="1">
      <c r="A36" s="343"/>
      <c r="B36" s="64"/>
      <c r="C36" s="53"/>
      <c r="D36" s="51"/>
      <c r="E36" s="195"/>
      <c r="F36" s="3"/>
      <c r="I36" s="62"/>
      <c r="J36" s="3"/>
      <c r="M36" s="62"/>
      <c r="N36" s="3"/>
      <c r="Q36" s="46"/>
      <c r="R36" s="46"/>
      <c r="S36" s="46"/>
      <c r="T36" s="46"/>
      <c r="U36" s="46"/>
      <c r="V36" s="345"/>
      <c r="W36" s="64"/>
      <c r="X36" s="53"/>
      <c r="Y36" s="51"/>
      <c r="Z36" s="62"/>
      <c r="AA36" s="3"/>
      <c r="AD36" s="62"/>
      <c r="AE36" s="3"/>
      <c r="AH36" s="62"/>
      <c r="AI36" s="3"/>
      <c r="AL36" s="62"/>
      <c r="AM36" s="3"/>
      <c r="AQ36" s="170"/>
    </row>
    <row r="37" spans="1:43" ht="13.5">
      <c r="A37" s="343"/>
      <c r="B37" s="64"/>
      <c r="C37" s="53" t="s">
        <v>113</v>
      </c>
      <c r="D37" s="51" t="s">
        <v>228</v>
      </c>
      <c r="E37" s="195"/>
      <c r="F37" s="3">
        <v>762</v>
      </c>
      <c r="G37" s="17">
        <v>6.088207094918505</v>
      </c>
      <c r="H37" s="74">
        <v>-3.4220532319391594</v>
      </c>
      <c r="I37" s="62"/>
      <c r="J37" s="3">
        <v>48774</v>
      </c>
      <c r="K37" s="17">
        <v>11.016273475702718</v>
      </c>
      <c r="L37" s="74">
        <v>-1.5799987892729628</v>
      </c>
      <c r="M37" s="62"/>
      <c r="N37" s="3">
        <v>2041323</v>
      </c>
      <c r="O37" s="17">
        <v>10.745852065190734</v>
      </c>
      <c r="P37" s="74">
        <v>5.2538143958866135</v>
      </c>
      <c r="Q37" s="46"/>
      <c r="R37" s="46"/>
      <c r="S37" s="46"/>
      <c r="T37" s="46"/>
      <c r="U37" s="46"/>
      <c r="V37" s="345"/>
      <c r="W37" s="64"/>
      <c r="X37" s="53" t="s">
        <v>113</v>
      </c>
      <c r="Y37" s="51" t="s">
        <v>228</v>
      </c>
      <c r="Z37" s="62"/>
      <c r="AA37" s="3">
        <v>247821</v>
      </c>
      <c r="AB37" s="17">
        <v>11.953699978872974</v>
      </c>
      <c r="AC37" s="74">
        <v>-2.049745659211011</v>
      </c>
      <c r="AD37" s="62"/>
      <c r="AE37" s="3">
        <v>1207145</v>
      </c>
      <c r="AF37" s="17">
        <v>10.377530831190233</v>
      </c>
      <c r="AG37" s="74">
        <v>4.976341853049027</v>
      </c>
      <c r="AH37" s="62"/>
      <c r="AI37" s="3">
        <v>805135</v>
      </c>
      <c r="AJ37" s="17">
        <v>11.848603475193995</v>
      </c>
      <c r="AK37" s="74">
        <v>5.611974520956209</v>
      </c>
      <c r="AL37" s="62"/>
      <c r="AM37" s="3">
        <v>85622</v>
      </c>
      <c r="AN37" s="17">
        <v>11.632234453851906</v>
      </c>
      <c r="AO37" s="74">
        <v>12.94288352460098</v>
      </c>
      <c r="AQ37" s="170"/>
    </row>
    <row r="38" spans="1:41" ht="13.5">
      <c r="A38" s="343"/>
      <c r="B38" s="64"/>
      <c r="C38" s="53" t="s">
        <v>114</v>
      </c>
      <c r="D38" s="51" t="s">
        <v>229</v>
      </c>
      <c r="E38" s="195"/>
      <c r="F38" s="3">
        <v>78</v>
      </c>
      <c r="G38" s="17">
        <v>0.6232023010546501</v>
      </c>
      <c r="H38" s="74">
        <v>-19.58762886597938</v>
      </c>
      <c r="I38" s="3"/>
      <c r="J38" s="3">
        <v>11003</v>
      </c>
      <c r="K38" s="17">
        <v>2.4851776982235823</v>
      </c>
      <c r="L38" s="74">
        <v>-9.9664511905736</v>
      </c>
      <c r="M38" s="3"/>
      <c r="N38" s="3">
        <v>951813</v>
      </c>
      <c r="O38" s="17">
        <v>5.010496472986092</v>
      </c>
      <c r="P38" s="74">
        <v>-7.238386683364439</v>
      </c>
      <c r="Q38" s="46"/>
      <c r="R38" s="46"/>
      <c r="S38" s="46"/>
      <c r="T38" s="46"/>
      <c r="U38" s="46"/>
      <c r="V38" s="345"/>
      <c r="W38" s="64"/>
      <c r="X38" s="53" t="s">
        <v>114</v>
      </c>
      <c r="Y38" s="51" t="s">
        <v>229</v>
      </c>
      <c r="Z38" s="3"/>
      <c r="AA38" s="3">
        <v>58317</v>
      </c>
      <c r="AB38" s="17">
        <v>2.8129332125523474</v>
      </c>
      <c r="AC38" s="74">
        <v>5.11165984751536</v>
      </c>
      <c r="AD38" s="3"/>
      <c r="AE38" s="3">
        <v>645611</v>
      </c>
      <c r="AF38" s="17">
        <v>5.550160136069452</v>
      </c>
      <c r="AG38" s="74">
        <v>-1.5694345979981872</v>
      </c>
      <c r="AH38" s="3"/>
      <c r="AI38" s="3">
        <v>294656</v>
      </c>
      <c r="AJ38" s="17">
        <v>4.336244363475394</v>
      </c>
      <c r="AK38" s="74">
        <v>-17.360990357809946</v>
      </c>
      <c r="AL38" s="3"/>
      <c r="AM38" s="3">
        <v>11648</v>
      </c>
      <c r="AN38" s="17">
        <v>1.582446881858249</v>
      </c>
      <c r="AO38" s="74">
        <v>-11.657186196435344</v>
      </c>
    </row>
    <row r="39" spans="1:41" ht="13.5">
      <c r="A39" s="343"/>
      <c r="B39" s="64"/>
      <c r="C39" s="53" t="s">
        <v>115</v>
      </c>
      <c r="D39" s="51" t="s">
        <v>230</v>
      </c>
      <c r="E39" s="195"/>
      <c r="F39" s="3">
        <v>1425</v>
      </c>
      <c r="G39" s="17">
        <v>11.38542665388303</v>
      </c>
      <c r="H39" s="74">
        <v>-1.1103400416377474</v>
      </c>
      <c r="I39" s="3"/>
      <c r="J39" s="3">
        <v>93048</v>
      </c>
      <c r="K39" s="17">
        <v>21.01616054387966</v>
      </c>
      <c r="L39" s="74">
        <v>-7.576780960705632</v>
      </c>
      <c r="M39" s="3"/>
      <c r="N39" s="3">
        <v>5467982</v>
      </c>
      <c r="O39" s="17">
        <v>28.784335289969178</v>
      </c>
      <c r="P39" s="74">
        <v>-6.982557300838588</v>
      </c>
      <c r="Q39" s="46"/>
      <c r="R39" s="46"/>
      <c r="S39" s="46"/>
      <c r="T39" s="46"/>
      <c r="U39" s="46"/>
      <c r="V39" s="345"/>
      <c r="W39" s="64"/>
      <c r="X39" s="53" t="s">
        <v>115</v>
      </c>
      <c r="Y39" s="51" t="s">
        <v>230</v>
      </c>
      <c r="Z39" s="3"/>
      <c r="AA39" s="3">
        <v>492990</v>
      </c>
      <c r="AB39" s="17">
        <v>23.779480159407747</v>
      </c>
      <c r="AC39" s="74">
        <v>-5.720203250710942</v>
      </c>
      <c r="AD39" s="3"/>
      <c r="AE39" s="3">
        <v>3794633</v>
      </c>
      <c r="AF39" s="17">
        <v>32.62153341193634</v>
      </c>
      <c r="AG39" s="74">
        <v>-5.189544306125226</v>
      </c>
      <c r="AH39" s="3"/>
      <c r="AI39" s="3">
        <v>1676423</v>
      </c>
      <c r="AJ39" s="17">
        <v>24.670733956038603</v>
      </c>
      <c r="AK39" s="74">
        <v>-10.015158297933556</v>
      </c>
      <c r="AL39" s="3"/>
      <c r="AM39" s="3">
        <v>264237</v>
      </c>
      <c r="AN39" s="17">
        <v>35.89809552898164</v>
      </c>
      <c r="AO39" s="74">
        <v>15.583677075906245</v>
      </c>
    </row>
    <row r="40" spans="1:41" ht="13.5">
      <c r="A40" s="343"/>
      <c r="B40" s="64"/>
      <c r="C40" s="53" t="s">
        <v>116</v>
      </c>
      <c r="D40" s="51" t="s">
        <v>231</v>
      </c>
      <c r="E40" s="195"/>
      <c r="F40" s="3">
        <v>464</v>
      </c>
      <c r="G40" s="17">
        <v>3.707254713966123</v>
      </c>
      <c r="H40" s="74">
        <v>4.504504504504503</v>
      </c>
      <c r="I40" s="3"/>
      <c r="J40" s="3">
        <v>13991</v>
      </c>
      <c r="K40" s="17">
        <v>3.1600582728206983</v>
      </c>
      <c r="L40" s="74">
        <v>8.558348851644947</v>
      </c>
      <c r="M40" s="3"/>
      <c r="N40" s="3">
        <v>458610</v>
      </c>
      <c r="O40" s="17">
        <v>2.4141966830418906</v>
      </c>
      <c r="P40" s="74">
        <v>33.762866301301145</v>
      </c>
      <c r="Q40" s="46"/>
      <c r="R40" s="46"/>
      <c r="S40" s="46"/>
      <c r="T40" s="46"/>
      <c r="U40" s="46"/>
      <c r="V40" s="345"/>
      <c r="W40" s="64"/>
      <c r="X40" s="53" t="s">
        <v>116</v>
      </c>
      <c r="Y40" s="51" t="s">
        <v>231</v>
      </c>
      <c r="Z40" s="3"/>
      <c r="AA40" s="3">
        <v>73979</v>
      </c>
      <c r="AB40" s="17">
        <v>3.5683931980624877</v>
      </c>
      <c r="AC40" s="74">
        <v>10.263365775863353</v>
      </c>
      <c r="AD40" s="3"/>
      <c r="AE40" s="3">
        <v>272528</v>
      </c>
      <c r="AF40" s="17">
        <v>2.3428566761761114</v>
      </c>
      <c r="AG40" s="74">
        <v>45.01878398944265</v>
      </c>
      <c r="AH40" s="3"/>
      <c r="AI40" s="3">
        <v>186853</v>
      </c>
      <c r="AJ40" s="17">
        <v>2.749783707267009</v>
      </c>
      <c r="AK40" s="74">
        <v>21.1836046436215</v>
      </c>
      <c r="AL40" s="3"/>
      <c r="AM40" s="3">
        <v>13747</v>
      </c>
      <c r="AN40" s="17">
        <v>1.8676079399815722</v>
      </c>
      <c r="AO40" s="74">
        <v>13.227905444362076</v>
      </c>
    </row>
    <row r="41" spans="1:41" ht="13.5">
      <c r="A41" s="343"/>
      <c r="B41" s="64"/>
      <c r="C41" s="54"/>
      <c r="D41" s="52"/>
      <c r="E41" s="21"/>
      <c r="F41" s="21"/>
      <c r="G41" s="20"/>
      <c r="H41" s="86"/>
      <c r="I41" s="21"/>
      <c r="J41" s="21"/>
      <c r="K41" s="20"/>
      <c r="L41" s="86"/>
      <c r="M41" s="21"/>
      <c r="N41" s="21"/>
      <c r="O41" s="20"/>
      <c r="P41" s="86"/>
      <c r="Q41" s="46"/>
      <c r="R41" s="46"/>
      <c r="S41" s="46"/>
      <c r="T41" s="46"/>
      <c r="U41" s="46"/>
      <c r="V41" s="345"/>
      <c r="W41" s="64"/>
      <c r="X41" s="18"/>
      <c r="Y41" s="33"/>
      <c r="Z41" s="21"/>
      <c r="AA41" s="21"/>
      <c r="AB41" s="20"/>
      <c r="AC41" s="86"/>
      <c r="AD41" s="21"/>
      <c r="AE41" s="21"/>
      <c r="AF41" s="20"/>
      <c r="AG41" s="86"/>
      <c r="AH41" s="21"/>
      <c r="AI41" s="21"/>
      <c r="AJ41" s="20"/>
      <c r="AK41" s="86"/>
      <c r="AL41" s="21"/>
      <c r="AM41" s="21"/>
      <c r="AN41" s="20"/>
      <c r="AO41" s="86"/>
    </row>
    <row r="42" spans="1:25" ht="16.5" customHeight="1">
      <c r="A42" s="343"/>
      <c r="B42" s="64"/>
      <c r="D42" s="49" t="s">
        <v>117</v>
      </c>
      <c r="Q42" s="46"/>
      <c r="R42" s="46"/>
      <c r="S42" s="46"/>
      <c r="T42" s="46"/>
      <c r="U42" s="46"/>
      <c r="V42" s="345"/>
      <c r="W42" s="64"/>
      <c r="Y42" s="49" t="s">
        <v>117</v>
      </c>
    </row>
    <row r="43" spans="1:41" ht="27.75" customHeight="1">
      <c r="A43" s="64"/>
      <c r="B43" s="64"/>
      <c r="C43" s="350" t="s">
        <v>263</v>
      </c>
      <c r="D43" s="351"/>
      <c r="E43" s="351"/>
      <c r="F43" s="351"/>
      <c r="G43" s="351"/>
      <c r="H43" s="351"/>
      <c r="I43" s="351"/>
      <c r="J43" s="351"/>
      <c r="K43" s="351"/>
      <c r="L43" s="351"/>
      <c r="M43" s="351"/>
      <c r="N43" s="351"/>
      <c r="O43" s="351"/>
      <c r="P43" s="351"/>
      <c r="Q43" s="196"/>
      <c r="R43" s="196"/>
      <c r="S43" s="196"/>
      <c r="T43" s="196"/>
      <c r="V43" s="64"/>
      <c r="W43" s="64"/>
      <c r="X43" s="350" t="s">
        <v>264</v>
      </c>
      <c r="Y43" s="351"/>
      <c r="Z43" s="351"/>
      <c r="AA43" s="351"/>
      <c r="AB43" s="351"/>
      <c r="AC43" s="351"/>
      <c r="AD43" s="351"/>
      <c r="AE43" s="351"/>
      <c r="AF43" s="351"/>
      <c r="AG43" s="351"/>
      <c r="AH43" s="351"/>
      <c r="AI43" s="351"/>
      <c r="AJ43" s="351"/>
      <c r="AK43" s="351"/>
      <c r="AL43" s="351"/>
      <c r="AM43" s="351"/>
      <c r="AN43" s="351"/>
      <c r="AO43" s="351"/>
    </row>
    <row r="44" spans="3:41" s="36" customFormat="1" ht="13.5">
      <c r="C44" s="171"/>
      <c r="D44" s="171"/>
      <c r="E44" s="38"/>
      <c r="F44" s="38"/>
      <c r="G44" s="172"/>
      <c r="H44" s="92"/>
      <c r="I44" s="38"/>
      <c r="J44" s="38"/>
      <c r="K44" s="172"/>
      <c r="L44" s="92"/>
      <c r="M44" s="38"/>
      <c r="N44" s="38"/>
      <c r="O44" s="172"/>
      <c r="P44" s="92"/>
      <c r="Q44" s="173"/>
      <c r="R44" s="173"/>
      <c r="S44" s="173"/>
      <c r="T44" s="173"/>
      <c r="U44" s="173"/>
      <c r="X44" s="196"/>
      <c r="Y44" s="196"/>
      <c r="Z44" s="196"/>
      <c r="AA44" s="196"/>
      <c r="AB44" s="196"/>
      <c r="AC44" s="196"/>
      <c r="AD44" s="196"/>
      <c r="AE44" s="196"/>
      <c r="AF44" s="196"/>
      <c r="AG44" s="196"/>
      <c r="AH44" s="196"/>
      <c r="AI44" s="196"/>
      <c r="AJ44" s="196"/>
      <c r="AK44" s="196"/>
      <c r="AL44" s="196"/>
      <c r="AM44" s="196"/>
      <c r="AN44" s="196"/>
      <c r="AO44" s="196"/>
    </row>
    <row r="45" spans="3:41" s="36" customFormat="1" ht="13.5">
      <c r="C45" s="171"/>
      <c r="D45" s="171"/>
      <c r="E45" s="38"/>
      <c r="F45" s="38"/>
      <c r="G45" s="172"/>
      <c r="H45" s="92"/>
      <c r="I45" s="38"/>
      <c r="J45" s="38"/>
      <c r="K45" s="172"/>
      <c r="L45" s="92"/>
      <c r="M45" s="38"/>
      <c r="N45" s="38"/>
      <c r="O45" s="172"/>
      <c r="P45" s="92"/>
      <c r="Q45" s="173"/>
      <c r="R45" s="173"/>
      <c r="S45" s="173"/>
      <c r="T45" s="173"/>
      <c r="U45" s="173"/>
      <c r="X45" s="138"/>
      <c r="Y45" s="138"/>
      <c r="Z45" s="38"/>
      <c r="AA45" s="38"/>
      <c r="AB45" s="172"/>
      <c r="AC45" s="92"/>
      <c r="AD45" s="38"/>
      <c r="AE45" s="38"/>
      <c r="AF45" s="172"/>
      <c r="AG45" s="92"/>
      <c r="AH45" s="38"/>
      <c r="AI45" s="38"/>
      <c r="AJ45" s="172"/>
      <c r="AK45" s="92"/>
      <c r="AL45" s="38"/>
      <c r="AM45" s="38"/>
      <c r="AN45" s="172"/>
      <c r="AO45" s="92"/>
    </row>
    <row r="46" spans="3:41" s="36" customFormat="1" ht="13.5">
      <c r="C46" s="171"/>
      <c r="D46" s="171"/>
      <c r="E46" s="38"/>
      <c r="F46" s="38"/>
      <c r="G46" s="172"/>
      <c r="H46" s="92"/>
      <c r="I46" s="38"/>
      <c r="J46" s="38"/>
      <c r="K46" s="172"/>
      <c r="L46" s="92"/>
      <c r="M46" s="38"/>
      <c r="N46" s="38"/>
      <c r="O46" s="172"/>
      <c r="P46" s="92"/>
      <c r="Q46" s="173"/>
      <c r="R46" s="173"/>
      <c r="S46" s="173"/>
      <c r="T46" s="173"/>
      <c r="U46" s="173"/>
      <c r="X46" s="138"/>
      <c r="Y46" s="138"/>
      <c r="Z46" s="38"/>
      <c r="AA46" s="38"/>
      <c r="AB46" s="172"/>
      <c r="AC46" s="92"/>
      <c r="AD46" s="38"/>
      <c r="AE46" s="38"/>
      <c r="AF46" s="172"/>
      <c r="AG46" s="92"/>
      <c r="AH46" s="38"/>
      <c r="AI46" s="38"/>
      <c r="AJ46" s="172"/>
      <c r="AK46" s="92"/>
      <c r="AL46" s="38"/>
      <c r="AM46" s="38"/>
      <c r="AN46" s="172"/>
      <c r="AO46" s="92"/>
    </row>
    <row r="47" spans="3:41" s="36" customFormat="1" ht="13.5">
      <c r="C47" s="171"/>
      <c r="D47" s="171"/>
      <c r="E47" s="38"/>
      <c r="F47" s="38"/>
      <c r="G47" s="172"/>
      <c r="H47" s="92"/>
      <c r="I47" s="38"/>
      <c r="J47" s="38"/>
      <c r="K47" s="172"/>
      <c r="L47" s="92"/>
      <c r="M47" s="38"/>
      <c r="N47" s="38"/>
      <c r="O47" s="172"/>
      <c r="P47" s="92"/>
      <c r="Q47" s="173"/>
      <c r="R47" s="173"/>
      <c r="S47" s="173"/>
      <c r="T47" s="173"/>
      <c r="U47" s="173"/>
      <c r="X47" s="138"/>
      <c r="Y47" s="138"/>
      <c r="Z47" s="38"/>
      <c r="AA47" s="38"/>
      <c r="AB47" s="172"/>
      <c r="AC47" s="92"/>
      <c r="AD47" s="38"/>
      <c r="AE47" s="38"/>
      <c r="AF47" s="172"/>
      <c r="AG47" s="92"/>
      <c r="AH47" s="38"/>
      <c r="AI47" s="38"/>
      <c r="AJ47" s="172"/>
      <c r="AK47" s="92"/>
      <c r="AL47" s="38"/>
      <c r="AM47" s="38"/>
      <c r="AN47" s="172"/>
      <c r="AO47" s="92"/>
    </row>
    <row r="48" spans="3:41" s="36" customFormat="1" ht="13.5">
      <c r="C48" s="171"/>
      <c r="D48" s="171"/>
      <c r="E48" s="38"/>
      <c r="F48" s="38"/>
      <c r="G48" s="172"/>
      <c r="H48" s="92"/>
      <c r="I48" s="38"/>
      <c r="J48" s="38"/>
      <c r="K48" s="172"/>
      <c r="L48" s="92"/>
      <c r="M48" s="38"/>
      <c r="N48" s="38"/>
      <c r="O48" s="172"/>
      <c r="P48" s="92"/>
      <c r="Q48" s="173"/>
      <c r="R48" s="173"/>
      <c r="S48" s="173"/>
      <c r="T48" s="173"/>
      <c r="U48" s="173"/>
      <c r="X48" s="138"/>
      <c r="Y48" s="138"/>
      <c r="Z48" s="38"/>
      <c r="AA48" s="38"/>
      <c r="AB48" s="172"/>
      <c r="AC48" s="92"/>
      <c r="AD48" s="38"/>
      <c r="AE48" s="38"/>
      <c r="AF48" s="172"/>
      <c r="AG48" s="92"/>
      <c r="AH48" s="38"/>
      <c r="AI48" s="38"/>
      <c r="AJ48" s="172"/>
      <c r="AK48" s="92"/>
      <c r="AL48" s="38"/>
      <c r="AM48" s="38"/>
      <c r="AN48" s="172"/>
      <c r="AO48" s="92"/>
    </row>
    <row r="49" spans="3:41" s="36" customFormat="1" ht="13.5">
      <c r="C49" s="171"/>
      <c r="D49" s="171"/>
      <c r="E49" s="38"/>
      <c r="F49" s="38"/>
      <c r="G49" s="172"/>
      <c r="H49" s="92"/>
      <c r="I49" s="38"/>
      <c r="J49" s="38"/>
      <c r="K49" s="172"/>
      <c r="L49" s="92"/>
      <c r="M49" s="38"/>
      <c r="N49" s="38"/>
      <c r="O49" s="172"/>
      <c r="P49" s="92"/>
      <c r="Q49" s="173"/>
      <c r="R49" s="173"/>
      <c r="S49" s="173"/>
      <c r="T49" s="173"/>
      <c r="U49" s="173"/>
      <c r="X49" s="138"/>
      <c r="Y49" s="138"/>
      <c r="Z49" s="38"/>
      <c r="AA49" s="38"/>
      <c r="AB49" s="172"/>
      <c r="AC49" s="92"/>
      <c r="AD49" s="38"/>
      <c r="AE49" s="38"/>
      <c r="AF49" s="172"/>
      <c r="AG49" s="92"/>
      <c r="AH49" s="38"/>
      <c r="AI49" s="38"/>
      <c r="AJ49" s="172"/>
      <c r="AK49" s="92"/>
      <c r="AL49" s="38"/>
      <c r="AM49" s="38"/>
      <c r="AN49" s="172"/>
      <c r="AO49" s="92"/>
    </row>
    <row r="50" spans="3:41" s="36" customFormat="1" ht="13.5">
      <c r="C50" s="171"/>
      <c r="D50" s="171"/>
      <c r="E50" s="38"/>
      <c r="F50" s="38"/>
      <c r="G50" s="172"/>
      <c r="H50" s="92"/>
      <c r="I50" s="38"/>
      <c r="J50" s="38"/>
      <c r="K50" s="172"/>
      <c r="L50" s="92"/>
      <c r="M50" s="38"/>
      <c r="N50" s="38"/>
      <c r="O50" s="172"/>
      <c r="P50" s="92"/>
      <c r="Q50" s="173"/>
      <c r="R50" s="173"/>
      <c r="S50" s="173"/>
      <c r="T50" s="173"/>
      <c r="U50" s="173"/>
      <c r="X50" s="138"/>
      <c r="Y50" s="138"/>
      <c r="Z50" s="38"/>
      <c r="AA50" s="38"/>
      <c r="AB50" s="172"/>
      <c r="AC50" s="92"/>
      <c r="AD50" s="38"/>
      <c r="AE50" s="38"/>
      <c r="AF50" s="172"/>
      <c r="AG50" s="92"/>
      <c r="AH50" s="38"/>
      <c r="AI50" s="38"/>
      <c r="AJ50" s="172"/>
      <c r="AK50" s="92"/>
      <c r="AL50" s="38"/>
      <c r="AM50" s="38"/>
      <c r="AN50" s="172"/>
      <c r="AO50" s="92"/>
    </row>
    <row r="51" spans="3:41" s="36" customFormat="1" ht="13.5">
      <c r="C51" s="171"/>
      <c r="D51" s="171"/>
      <c r="E51" s="38"/>
      <c r="F51" s="38"/>
      <c r="G51" s="172"/>
      <c r="H51" s="92"/>
      <c r="I51" s="38"/>
      <c r="J51" s="38"/>
      <c r="K51" s="172"/>
      <c r="L51" s="92"/>
      <c r="M51" s="38"/>
      <c r="N51" s="38"/>
      <c r="O51" s="172"/>
      <c r="P51" s="92"/>
      <c r="Q51" s="173"/>
      <c r="R51" s="173"/>
      <c r="S51" s="173"/>
      <c r="T51" s="173"/>
      <c r="U51" s="173"/>
      <c r="X51" s="138"/>
      <c r="Y51" s="138"/>
      <c r="Z51" s="38"/>
      <c r="AA51" s="38"/>
      <c r="AB51" s="172"/>
      <c r="AC51" s="92"/>
      <c r="AD51" s="38"/>
      <c r="AE51" s="38"/>
      <c r="AF51" s="172"/>
      <c r="AG51" s="92"/>
      <c r="AH51" s="38"/>
      <c r="AI51" s="38"/>
      <c r="AJ51" s="172"/>
      <c r="AK51" s="92"/>
      <c r="AL51" s="38"/>
      <c r="AM51" s="38"/>
      <c r="AN51" s="172"/>
      <c r="AO51" s="92"/>
    </row>
    <row r="52" spans="3:41" s="36" customFormat="1" ht="13.5">
      <c r="C52" s="171"/>
      <c r="D52" s="171"/>
      <c r="E52" s="38"/>
      <c r="F52" s="38"/>
      <c r="G52" s="172"/>
      <c r="H52" s="92"/>
      <c r="I52" s="38"/>
      <c r="J52" s="38"/>
      <c r="K52" s="172"/>
      <c r="L52" s="92"/>
      <c r="M52" s="38"/>
      <c r="N52" s="38"/>
      <c r="O52" s="172"/>
      <c r="P52" s="92"/>
      <c r="Q52" s="173"/>
      <c r="R52" s="173"/>
      <c r="S52" s="173"/>
      <c r="T52" s="173"/>
      <c r="U52" s="173"/>
      <c r="X52" s="138"/>
      <c r="Y52" s="138"/>
      <c r="Z52" s="38"/>
      <c r="AA52" s="38"/>
      <c r="AB52" s="172"/>
      <c r="AC52" s="92"/>
      <c r="AD52" s="38"/>
      <c r="AE52" s="38"/>
      <c r="AF52" s="172"/>
      <c r="AG52" s="92"/>
      <c r="AH52" s="38"/>
      <c r="AI52" s="38"/>
      <c r="AJ52" s="172"/>
      <c r="AK52" s="92"/>
      <c r="AL52" s="38"/>
      <c r="AM52" s="38"/>
      <c r="AN52" s="172"/>
      <c r="AO52" s="92"/>
    </row>
    <row r="53" spans="3:41" s="36" customFormat="1" ht="13.5">
      <c r="C53" s="171"/>
      <c r="D53" s="171"/>
      <c r="E53" s="38"/>
      <c r="F53" s="38"/>
      <c r="G53" s="172"/>
      <c r="H53" s="92"/>
      <c r="I53" s="38"/>
      <c r="J53" s="38"/>
      <c r="K53" s="172"/>
      <c r="L53" s="92"/>
      <c r="M53" s="38"/>
      <c r="N53" s="38"/>
      <c r="O53" s="172"/>
      <c r="P53" s="92"/>
      <c r="Q53" s="173"/>
      <c r="R53" s="173"/>
      <c r="S53" s="173"/>
      <c r="T53" s="173"/>
      <c r="U53" s="173"/>
      <c r="X53" s="138"/>
      <c r="Y53" s="138"/>
      <c r="Z53" s="38"/>
      <c r="AA53" s="38"/>
      <c r="AB53" s="172"/>
      <c r="AC53" s="92"/>
      <c r="AD53" s="38"/>
      <c r="AE53" s="38"/>
      <c r="AF53" s="172"/>
      <c r="AG53" s="92"/>
      <c r="AH53" s="38"/>
      <c r="AI53" s="38"/>
      <c r="AJ53" s="172"/>
      <c r="AK53" s="92"/>
      <c r="AL53" s="38"/>
      <c r="AM53" s="38"/>
      <c r="AN53" s="172"/>
      <c r="AO53" s="92"/>
    </row>
    <row r="54" spans="3:41" s="36" customFormat="1" ht="13.5">
      <c r="C54" s="171"/>
      <c r="D54" s="171"/>
      <c r="E54" s="38"/>
      <c r="F54" s="38"/>
      <c r="G54" s="172"/>
      <c r="H54" s="92"/>
      <c r="I54" s="38"/>
      <c r="J54" s="38"/>
      <c r="K54" s="172"/>
      <c r="L54" s="92"/>
      <c r="M54" s="38"/>
      <c r="N54" s="38"/>
      <c r="O54" s="172"/>
      <c r="P54" s="92"/>
      <c r="Q54" s="173"/>
      <c r="R54" s="173"/>
      <c r="S54" s="173"/>
      <c r="T54" s="173"/>
      <c r="U54" s="173"/>
      <c r="X54" s="138"/>
      <c r="Y54" s="138"/>
      <c r="Z54" s="38"/>
      <c r="AA54" s="38"/>
      <c r="AB54" s="172"/>
      <c r="AC54" s="92"/>
      <c r="AD54" s="38"/>
      <c r="AE54" s="38"/>
      <c r="AF54" s="172"/>
      <c r="AG54" s="92"/>
      <c r="AH54" s="38"/>
      <c r="AI54" s="38"/>
      <c r="AJ54" s="172"/>
      <c r="AK54" s="92"/>
      <c r="AL54" s="38"/>
      <c r="AM54" s="38"/>
      <c r="AN54" s="172"/>
      <c r="AO54" s="92"/>
    </row>
    <row r="55" spans="3:41" s="36" customFormat="1" ht="13.5">
      <c r="C55" s="171"/>
      <c r="D55" s="171"/>
      <c r="E55" s="38"/>
      <c r="F55" s="38"/>
      <c r="G55" s="172"/>
      <c r="H55" s="92"/>
      <c r="I55" s="38"/>
      <c r="J55" s="38"/>
      <c r="K55" s="172"/>
      <c r="L55" s="92"/>
      <c r="M55" s="38"/>
      <c r="N55" s="38"/>
      <c r="O55" s="172"/>
      <c r="P55" s="92"/>
      <c r="Q55" s="173"/>
      <c r="R55" s="173"/>
      <c r="S55" s="173"/>
      <c r="T55" s="173"/>
      <c r="U55" s="173"/>
      <c r="X55" s="138"/>
      <c r="Y55" s="138"/>
      <c r="Z55" s="38"/>
      <c r="AA55" s="38"/>
      <c r="AB55" s="172"/>
      <c r="AC55" s="92"/>
      <c r="AD55" s="38"/>
      <c r="AE55" s="38"/>
      <c r="AF55" s="172"/>
      <c r="AG55" s="92"/>
      <c r="AH55" s="38"/>
      <c r="AI55" s="38"/>
      <c r="AJ55" s="172"/>
      <c r="AK55" s="92"/>
      <c r="AL55" s="38"/>
      <c r="AM55" s="38"/>
      <c r="AN55" s="172"/>
      <c r="AO55" s="92"/>
    </row>
    <row r="56" spans="3:41" s="36" customFormat="1" ht="13.5">
      <c r="C56" s="171"/>
      <c r="D56" s="171"/>
      <c r="E56" s="38"/>
      <c r="F56" s="38"/>
      <c r="G56" s="172"/>
      <c r="H56" s="92"/>
      <c r="I56" s="38"/>
      <c r="J56" s="38"/>
      <c r="K56" s="172"/>
      <c r="L56" s="92"/>
      <c r="M56" s="38"/>
      <c r="N56" s="38"/>
      <c r="O56" s="172"/>
      <c r="P56" s="92"/>
      <c r="Q56" s="173"/>
      <c r="R56" s="173"/>
      <c r="S56" s="173"/>
      <c r="T56" s="173"/>
      <c r="U56" s="173"/>
      <c r="X56" s="138"/>
      <c r="Y56" s="138"/>
      <c r="Z56" s="38"/>
      <c r="AA56" s="38"/>
      <c r="AB56" s="172"/>
      <c r="AC56" s="92"/>
      <c r="AD56" s="38"/>
      <c r="AE56" s="38"/>
      <c r="AF56" s="172"/>
      <c r="AG56" s="92"/>
      <c r="AH56" s="38"/>
      <c r="AI56" s="38"/>
      <c r="AJ56" s="172"/>
      <c r="AK56" s="92"/>
      <c r="AL56" s="38"/>
      <c r="AM56" s="38"/>
      <c r="AN56" s="172"/>
      <c r="AO56" s="92"/>
    </row>
    <row r="57" spans="3:41" s="36" customFormat="1" ht="13.5">
      <c r="C57" s="171"/>
      <c r="D57" s="171"/>
      <c r="E57" s="38"/>
      <c r="F57" s="38"/>
      <c r="G57" s="172"/>
      <c r="H57" s="92"/>
      <c r="I57" s="38"/>
      <c r="J57" s="38"/>
      <c r="K57" s="172"/>
      <c r="L57" s="92"/>
      <c r="M57" s="38"/>
      <c r="N57" s="38"/>
      <c r="O57" s="172"/>
      <c r="P57" s="92"/>
      <c r="Q57" s="173"/>
      <c r="R57" s="173"/>
      <c r="S57" s="173"/>
      <c r="T57" s="173"/>
      <c r="U57" s="173"/>
      <c r="X57" s="138"/>
      <c r="Y57" s="138"/>
      <c r="Z57" s="38"/>
      <c r="AA57" s="38"/>
      <c r="AB57" s="172"/>
      <c r="AC57" s="92"/>
      <c r="AD57" s="38"/>
      <c r="AE57" s="38"/>
      <c r="AF57" s="172"/>
      <c r="AG57" s="92"/>
      <c r="AH57" s="38"/>
      <c r="AI57" s="38"/>
      <c r="AJ57" s="172"/>
      <c r="AK57" s="92"/>
      <c r="AL57" s="38"/>
      <c r="AM57" s="38"/>
      <c r="AN57" s="172"/>
      <c r="AO57" s="92"/>
    </row>
    <row r="58" spans="3:41" s="36" customFormat="1" ht="13.5">
      <c r="C58" s="171"/>
      <c r="D58" s="171"/>
      <c r="E58" s="38"/>
      <c r="F58" s="38"/>
      <c r="G58" s="172"/>
      <c r="H58" s="92"/>
      <c r="I58" s="38"/>
      <c r="J58" s="38"/>
      <c r="K58" s="172"/>
      <c r="L58" s="92"/>
      <c r="M58" s="38"/>
      <c r="N58" s="38"/>
      <c r="O58" s="172"/>
      <c r="P58" s="92"/>
      <c r="Q58" s="173"/>
      <c r="R58" s="173"/>
      <c r="S58" s="173"/>
      <c r="T58" s="173"/>
      <c r="U58" s="173"/>
      <c r="X58" s="138"/>
      <c r="Y58" s="138"/>
      <c r="Z58" s="38"/>
      <c r="AA58" s="38"/>
      <c r="AB58" s="172"/>
      <c r="AC58" s="92"/>
      <c r="AD58" s="38"/>
      <c r="AE58" s="38"/>
      <c r="AF58" s="172"/>
      <c r="AG58" s="92"/>
      <c r="AH58" s="38"/>
      <c r="AI58" s="38"/>
      <c r="AJ58" s="172"/>
      <c r="AK58" s="92"/>
      <c r="AL58" s="38"/>
      <c r="AM58" s="38"/>
      <c r="AN58" s="172"/>
      <c r="AO58" s="92"/>
    </row>
    <row r="59" spans="3:41" s="36" customFormat="1" ht="13.5">
      <c r="C59" s="171"/>
      <c r="D59" s="171"/>
      <c r="E59" s="38"/>
      <c r="F59" s="38"/>
      <c r="G59" s="172"/>
      <c r="H59" s="92"/>
      <c r="I59" s="38"/>
      <c r="J59" s="38"/>
      <c r="K59" s="172"/>
      <c r="L59" s="92"/>
      <c r="M59" s="38"/>
      <c r="N59" s="38"/>
      <c r="O59" s="172"/>
      <c r="P59" s="92"/>
      <c r="Q59" s="173"/>
      <c r="R59" s="173"/>
      <c r="S59" s="173"/>
      <c r="T59" s="173"/>
      <c r="U59" s="173"/>
      <c r="X59" s="138"/>
      <c r="Y59" s="138"/>
      <c r="Z59" s="38"/>
      <c r="AA59" s="38"/>
      <c r="AB59" s="172"/>
      <c r="AC59" s="92"/>
      <c r="AD59" s="38"/>
      <c r="AE59" s="38"/>
      <c r="AF59" s="172"/>
      <c r="AG59" s="92"/>
      <c r="AH59" s="38"/>
      <c r="AI59" s="38"/>
      <c r="AJ59" s="172"/>
      <c r="AK59" s="92"/>
      <c r="AL59" s="38"/>
      <c r="AM59" s="38"/>
      <c r="AN59" s="172"/>
      <c r="AO59" s="92"/>
    </row>
    <row r="60" spans="3:41" s="36" customFormat="1" ht="13.5">
      <c r="C60" s="171"/>
      <c r="D60" s="171"/>
      <c r="E60" s="38"/>
      <c r="F60" s="38"/>
      <c r="G60" s="172"/>
      <c r="H60" s="92"/>
      <c r="I60" s="38"/>
      <c r="J60" s="38"/>
      <c r="K60" s="172"/>
      <c r="L60" s="92"/>
      <c r="M60" s="38"/>
      <c r="N60" s="38"/>
      <c r="O60" s="172"/>
      <c r="P60" s="92"/>
      <c r="Q60" s="173"/>
      <c r="R60" s="173"/>
      <c r="S60" s="173"/>
      <c r="T60" s="173"/>
      <c r="U60" s="173"/>
      <c r="X60" s="138"/>
      <c r="Y60" s="138"/>
      <c r="Z60" s="38"/>
      <c r="AA60" s="38"/>
      <c r="AB60" s="172"/>
      <c r="AC60" s="92"/>
      <c r="AD60" s="38"/>
      <c r="AE60" s="38"/>
      <c r="AF60" s="172"/>
      <c r="AG60" s="92"/>
      <c r="AH60" s="38"/>
      <c r="AI60" s="38"/>
      <c r="AJ60" s="172"/>
      <c r="AK60" s="92"/>
      <c r="AL60" s="38"/>
      <c r="AM60" s="38"/>
      <c r="AN60" s="172"/>
      <c r="AO60" s="92"/>
    </row>
    <row r="61" spans="3:41" s="36" customFormat="1" ht="13.5">
      <c r="C61" s="171"/>
      <c r="D61" s="171"/>
      <c r="E61" s="38"/>
      <c r="F61" s="38"/>
      <c r="G61" s="172"/>
      <c r="H61" s="92"/>
      <c r="I61" s="38"/>
      <c r="J61" s="38"/>
      <c r="K61" s="172"/>
      <c r="L61" s="92"/>
      <c r="M61" s="38"/>
      <c r="N61" s="38"/>
      <c r="O61" s="172"/>
      <c r="P61" s="92"/>
      <c r="Q61" s="173"/>
      <c r="R61" s="173"/>
      <c r="S61" s="173"/>
      <c r="T61" s="173"/>
      <c r="U61" s="173"/>
      <c r="X61" s="138"/>
      <c r="Y61" s="138"/>
      <c r="Z61" s="38"/>
      <c r="AA61" s="38"/>
      <c r="AB61" s="172"/>
      <c r="AC61" s="92"/>
      <c r="AD61" s="38"/>
      <c r="AE61" s="38"/>
      <c r="AF61" s="172"/>
      <c r="AG61" s="92"/>
      <c r="AH61" s="38"/>
      <c r="AI61" s="38"/>
      <c r="AJ61" s="172"/>
      <c r="AK61" s="92"/>
      <c r="AL61" s="38"/>
      <c r="AM61" s="38"/>
      <c r="AN61" s="172"/>
      <c r="AO61" s="92"/>
    </row>
    <row r="62" spans="3:41" s="36" customFormat="1" ht="13.5">
      <c r="C62" s="171"/>
      <c r="D62" s="171"/>
      <c r="E62" s="38"/>
      <c r="F62" s="38"/>
      <c r="G62" s="172"/>
      <c r="H62" s="92"/>
      <c r="I62" s="38"/>
      <c r="J62" s="38"/>
      <c r="K62" s="172"/>
      <c r="L62" s="92"/>
      <c r="M62" s="38"/>
      <c r="N62" s="38"/>
      <c r="O62" s="172"/>
      <c r="P62" s="92"/>
      <c r="Q62" s="173"/>
      <c r="R62" s="173"/>
      <c r="S62" s="173"/>
      <c r="T62" s="173"/>
      <c r="U62" s="173"/>
      <c r="X62" s="138"/>
      <c r="Y62" s="138"/>
      <c r="Z62" s="38"/>
      <c r="AA62" s="38"/>
      <c r="AB62" s="172"/>
      <c r="AC62" s="92"/>
      <c r="AD62" s="38"/>
      <c r="AE62" s="38"/>
      <c r="AF62" s="172"/>
      <c r="AG62" s="92"/>
      <c r="AH62" s="38"/>
      <c r="AI62" s="38"/>
      <c r="AJ62" s="172"/>
      <c r="AK62" s="92"/>
      <c r="AL62" s="38"/>
      <c r="AM62" s="38"/>
      <c r="AN62" s="172"/>
      <c r="AO62" s="92"/>
    </row>
    <row r="63" spans="3:41" s="36" customFormat="1" ht="13.5">
      <c r="C63" s="171"/>
      <c r="D63" s="171"/>
      <c r="E63" s="38"/>
      <c r="F63" s="38"/>
      <c r="G63" s="172"/>
      <c r="H63" s="92"/>
      <c r="I63" s="38"/>
      <c r="J63" s="38"/>
      <c r="K63" s="172"/>
      <c r="L63" s="92"/>
      <c r="M63" s="38"/>
      <c r="N63" s="38"/>
      <c r="O63" s="172"/>
      <c r="P63" s="92"/>
      <c r="Q63" s="173"/>
      <c r="R63" s="173"/>
      <c r="S63" s="173"/>
      <c r="T63" s="173"/>
      <c r="U63" s="173"/>
      <c r="X63" s="138"/>
      <c r="Y63" s="138"/>
      <c r="Z63" s="38"/>
      <c r="AA63" s="38"/>
      <c r="AB63" s="172"/>
      <c r="AC63" s="92"/>
      <c r="AD63" s="38"/>
      <c r="AE63" s="38"/>
      <c r="AF63" s="172"/>
      <c r="AG63" s="92"/>
      <c r="AH63" s="38"/>
      <c r="AI63" s="38"/>
      <c r="AJ63" s="172"/>
      <c r="AK63" s="92"/>
      <c r="AL63" s="38"/>
      <c r="AM63" s="38"/>
      <c r="AN63" s="172"/>
      <c r="AO63" s="92"/>
    </row>
    <row r="64" spans="3:41" s="36" customFormat="1" ht="13.5">
      <c r="C64" s="171"/>
      <c r="D64" s="171"/>
      <c r="E64" s="38"/>
      <c r="F64" s="38"/>
      <c r="G64" s="172"/>
      <c r="H64" s="92"/>
      <c r="I64" s="38"/>
      <c r="J64" s="38"/>
      <c r="K64" s="172"/>
      <c r="L64" s="92"/>
      <c r="M64" s="38"/>
      <c r="N64" s="38"/>
      <c r="O64" s="172"/>
      <c r="P64" s="92"/>
      <c r="Q64" s="173"/>
      <c r="R64" s="173"/>
      <c r="S64" s="173"/>
      <c r="T64" s="173"/>
      <c r="U64" s="173"/>
      <c r="X64" s="138"/>
      <c r="Y64" s="138"/>
      <c r="Z64" s="38"/>
      <c r="AA64" s="38"/>
      <c r="AB64" s="172"/>
      <c r="AC64" s="92"/>
      <c r="AD64" s="38"/>
      <c r="AE64" s="38"/>
      <c r="AF64" s="172"/>
      <c r="AG64" s="92"/>
      <c r="AH64" s="38"/>
      <c r="AI64" s="38"/>
      <c r="AJ64" s="172"/>
      <c r="AK64" s="92"/>
      <c r="AL64" s="38"/>
      <c r="AM64" s="38"/>
      <c r="AN64" s="172"/>
      <c r="AO64" s="92"/>
    </row>
    <row r="65" spans="3:41" s="36" customFormat="1" ht="13.5">
      <c r="C65" s="171"/>
      <c r="D65" s="171"/>
      <c r="E65" s="38"/>
      <c r="F65" s="38"/>
      <c r="G65" s="172"/>
      <c r="H65" s="92"/>
      <c r="I65" s="38"/>
      <c r="J65" s="38"/>
      <c r="K65" s="172"/>
      <c r="L65" s="92"/>
      <c r="M65" s="38"/>
      <c r="N65" s="38"/>
      <c r="O65" s="172"/>
      <c r="P65" s="92"/>
      <c r="Q65" s="173"/>
      <c r="R65" s="173"/>
      <c r="S65" s="173"/>
      <c r="T65" s="173"/>
      <c r="U65" s="173"/>
      <c r="X65" s="138"/>
      <c r="Y65" s="138"/>
      <c r="Z65" s="38"/>
      <c r="AA65" s="38"/>
      <c r="AB65" s="172"/>
      <c r="AC65" s="92"/>
      <c r="AD65" s="38"/>
      <c r="AE65" s="38"/>
      <c r="AF65" s="172"/>
      <c r="AG65" s="92"/>
      <c r="AH65" s="38"/>
      <c r="AI65" s="38"/>
      <c r="AJ65" s="172"/>
      <c r="AK65" s="92"/>
      <c r="AL65" s="38"/>
      <c r="AM65" s="38"/>
      <c r="AN65" s="172"/>
      <c r="AO65" s="92"/>
    </row>
    <row r="66" spans="3:41" s="36" customFormat="1" ht="13.5">
      <c r="C66" s="171"/>
      <c r="D66" s="171"/>
      <c r="E66" s="38"/>
      <c r="F66" s="38"/>
      <c r="G66" s="172"/>
      <c r="H66" s="92"/>
      <c r="I66" s="38"/>
      <c r="J66" s="38"/>
      <c r="K66" s="172"/>
      <c r="L66" s="92"/>
      <c r="M66" s="38"/>
      <c r="N66" s="38"/>
      <c r="O66" s="172"/>
      <c r="P66" s="92"/>
      <c r="Q66" s="173"/>
      <c r="R66" s="173"/>
      <c r="S66" s="173"/>
      <c r="T66" s="173"/>
      <c r="U66" s="173"/>
      <c r="X66" s="138"/>
      <c r="Y66" s="138"/>
      <c r="Z66" s="38"/>
      <c r="AA66" s="38"/>
      <c r="AB66" s="172"/>
      <c r="AC66" s="92"/>
      <c r="AD66" s="38"/>
      <c r="AE66" s="38"/>
      <c r="AF66" s="172"/>
      <c r="AG66" s="92"/>
      <c r="AH66" s="38"/>
      <c r="AI66" s="38"/>
      <c r="AJ66" s="172"/>
      <c r="AK66" s="92"/>
      <c r="AL66" s="38"/>
      <c r="AM66" s="38"/>
      <c r="AN66" s="172"/>
      <c r="AO66" s="92"/>
    </row>
    <row r="67" spans="3:41" s="36" customFormat="1" ht="13.5">
      <c r="C67" s="171"/>
      <c r="D67" s="171"/>
      <c r="E67" s="38"/>
      <c r="F67" s="38"/>
      <c r="G67" s="172"/>
      <c r="H67" s="92"/>
      <c r="I67" s="38"/>
      <c r="J67" s="38"/>
      <c r="K67" s="172"/>
      <c r="L67" s="92"/>
      <c r="M67" s="38"/>
      <c r="N67" s="38"/>
      <c r="O67" s="172"/>
      <c r="P67" s="92"/>
      <c r="Q67" s="173"/>
      <c r="R67" s="173"/>
      <c r="S67" s="173"/>
      <c r="T67" s="173"/>
      <c r="U67" s="173"/>
      <c r="X67" s="138"/>
      <c r="Y67" s="138"/>
      <c r="Z67" s="38"/>
      <c r="AA67" s="38"/>
      <c r="AB67" s="172"/>
      <c r="AC67" s="92"/>
      <c r="AD67" s="38"/>
      <c r="AE67" s="38"/>
      <c r="AF67" s="172"/>
      <c r="AG67" s="92"/>
      <c r="AH67" s="38"/>
      <c r="AI67" s="38"/>
      <c r="AJ67" s="172"/>
      <c r="AK67" s="92"/>
      <c r="AL67" s="38"/>
      <c r="AM67" s="38"/>
      <c r="AN67" s="172"/>
      <c r="AO67" s="92"/>
    </row>
    <row r="68" spans="3:41" s="36" customFormat="1" ht="13.5">
      <c r="C68" s="171"/>
      <c r="D68" s="171"/>
      <c r="E68" s="38"/>
      <c r="F68" s="38"/>
      <c r="G68" s="172"/>
      <c r="H68" s="92"/>
      <c r="I68" s="38"/>
      <c r="J68" s="38"/>
      <c r="K68" s="172"/>
      <c r="L68" s="92"/>
      <c r="M68" s="38"/>
      <c r="N68" s="38"/>
      <c r="O68" s="172"/>
      <c r="P68" s="92"/>
      <c r="Q68" s="173"/>
      <c r="R68" s="173"/>
      <c r="S68" s="173"/>
      <c r="T68" s="173"/>
      <c r="U68" s="173"/>
      <c r="X68" s="138"/>
      <c r="Y68" s="138"/>
      <c r="Z68" s="38"/>
      <c r="AA68" s="38"/>
      <c r="AB68" s="172"/>
      <c r="AC68" s="92"/>
      <c r="AD68" s="38"/>
      <c r="AE68" s="38"/>
      <c r="AF68" s="172"/>
      <c r="AG68" s="92"/>
      <c r="AH68" s="38"/>
      <c r="AI68" s="38"/>
      <c r="AJ68" s="172"/>
      <c r="AK68" s="92"/>
      <c r="AL68" s="38"/>
      <c r="AM68" s="38"/>
      <c r="AN68" s="172"/>
      <c r="AO68" s="92"/>
    </row>
    <row r="69" spans="3:41" s="36" customFormat="1" ht="13.5">
      <c r="C69" s="171"/>
      <c r="D69" s="171"/>
      <c r="E69" s="38"/>
      <c r="F69" s="38"/>
      <c r="G69" s="172"/>
      <c r="H69" s="92"/>
      <c r="I69" s="38"/>
      <c r="J69" s="38"/>
      <c r="K69" s="172"/>
      <c r="L69" s="92"/>
      <c r="M69" s="38"/>
      <c r="N69" s="38"/>
      <c r="O69" s="172"/>
      <c r="P69" s="92"/>
      <c r="Q69" s="173"/>
      <c r="R69" s="173"/>
      <c r="S69" s="173"/>
      <c r="T69" s="173"/>
      <c r="U69" s="173"/>
      <c r="X69" s="138"/>
      <c r="Y69" s="138"/>
      <c r="Z69" s="38"/>
      <c r="AA69" s="38"/>
      <c r="AB69" s="172"/>
      <c r="AC69" s="92"/>
      <c r="AD69" s="38"/>
      <c r="AE69" s="38"/>
      <c r="AF69" s="172"/>
      <c r="AG69" s="92"/>
      <c r="AH69" s="38"/>
      <c r="AI69" s="38"/>
      <c r="AJ69" s="172"/>
      <c r="AK69" s="92"/>
      <c r="AL69" s="38"/>
      <c r="AM69" s="38"/>
      <c r="AN69" s="172"/>
      <c r="AO69" s="92"/>
    </row>
    <row r="70" spans="3:41" s="36" customFormat="1" ht="13.5">
      <c r="C70" s="171"/>
      <c r="D70" s="171"/>
      <c r="E70" s="38"/>
      <c r="F70" s="38"/>
      <c r="G70" s="172"/>
      <c r="H70" s="92"/>
      <c r="I70" s="38"/>
      <c r="J70" s="38"/>
      <c r="K70" s="172"/>
      <c r="L70" s="92"/>
      <c r="M70" s="38"/>
      <c r="N70" s="38"/>
      <c r="O70" s="172"/>
      <c r="P70" s="92"/>
      <c r="Q70" s="173"/>
      <c r="R70" s="173"/>
      <c r="S70" s="173"/>
      <c r="T70" s="173"/>
      <c r="U70" s="173"/>
      <c r="X70" s="138"/>
      <c r="Y70" s="138"/>
      <c r="Z70" s="38"/>
      <c r="AA70" s="38"/>
      <c r="AB70" s="172"/>
      <c r="AC70" s="92"/>
      <c r="AD70" s="38"/>
      <c r="AE70" s="38"/>
      <c r="AF70" s="172"/>
      <c r="AG70" s="92"/>
      <c r="AH70" s="38"/>
      <c r="AI70" s="38"/>
      <c r="AJ70" s="172"/>
      <c r="AK70" s="92"/>
      <c r="AL70" s="38"/>
      <c r="AM70" s="38"/>
      <c r="AN70" s="172"/>
      <c r="AO70" s="92"/>
    </row>
    <row r="71" spans="3:41" s="36" customFormat="1" ht="13.5">
      <c r="C71" s="171"/>
      <c r="D71" s="171"/>
      <c r="E71" s="38"/>
      <c r="F71" s="38"/>
      <c r="G71" s="172"/>
      <c r="H71" s="92"/>
      <c r="I71" s="38"/>
      <c r="J71" s="38"/>
      <c r="K71" s="172"/>
      <c r="L71" s="92"/>
      <c r="M71" s="38"/>
      <c r="N71" s="38"/>
      <c r="O71" s="172"/>
      <c r="P71" s="92"/>
      <c r="Q71" s="173"/>
      <c r="R71" s="173"/>
      <c r="S71" s="173"/>
      <c r="T71" s="173"/>
      <c r="U71" s="173"/>
      <c r="X71" s="138"/>
      <c r="Y71" s="138"/>
      <c r="Z71" s="38"/>
      <c r="AA71" s="38"/>
      <c r="AB71" s="172"/>
      <c r="AC71" s="92"/>
      <c r="AD71" s="38"/>
      <c r="AE71" s="38"/>
      <c r="AF71" s="172"/>
      <c r="AG71" s="92"/>
      <c r="AH71" s="38"/>
      <c r="AI71" s="38"/>
      <c r="AJ71" s="172"/>
      <c r="AK71" s="92"/>
      <c r="AL71" s="38"/>
      <c r="AM71" s="38"/>
      <c r="AN71" s="172"/>
      <c r="AO71" s="92"/>
    </row>
    <row r="72" spans="3:41" s="36" customFormat="1" ht="13.5">
      <c r="C72" s="171"/>
      <c r="D72" s="171"/>
      <c r="E72" s="38"/>
      <c r="F72" s="38"/>
      <c r="G72" s="172"/>
      <c r="H72" s="92"/>
      <c r="I72" s="38"/>
      <c r="J72" s="38"/>
      <c r="K72" s="172"/>
      <c r="L72" s="92"/>
      <c r="M72" s="38"/>
      <c r="N72" s="38"/>
      <c r="O72" s="172"/>
      <c r="P72" s="92"/>
      <c r="Q72" s="173"/>
      <c r="R72" s="173"/>
      <c r="S72" s="173"/>
      <c r="T72" s="173"/>
      <c r="U72" s="173"/>
      <c r="X72" s="138"/>
      <c r="Y72" s="138"/>
      <c r="Z72" s="38"/>
      <c r="AA72" s="38"/>
      <c r="AB72" s="172"/>
      <c r="AC72" s="92"/>
      <c r="AD72" s="38"/>
      <c r="AE72" s="38"/>
      <c r="AF72" s="172"/>
      <c r="AG72" s="92"/>
      <c r="AH72" s="38"/>
      <c r="AI72" s="38"/>
      <c r="AJ72" s="172"/>
      <c r="AK72" s="92"/>
      <c r="AL72" s="38"/>
      <c r="AM72" s="38"/>
      <c r="AN72" s="172"/>
      <c r="AO72" s="92"/>
    </row>
    <row r="73" spans="3:41" s="36" customFormat="1" ht="13.5">
      <c r="C73" s="171"/>
      <c r="D73" s="171"/>
      <c r="E73" s="38"/>
      <c r="F73" s="38"/>
      <c r="G73" s="172"/>
      <c r="H73" s="92"/>
      <c r="I73" s="38"/>
      <c r="J73" s="38"/>
      <c r="K73" s="172"/>
      <c r="L73" s="92"/>
      <c r="M73" s="38"/>
      <c r="N73" s="38"/>
      <c r="O73" s="172"/>
      <c r="P73" s="92"/>
      <c r="Q73" s="173"/>
      <c r="R73" s="173"/>
      <c r="S73" s="173"/>
      <c r="T73" s="173"/>
      <c r="U73" s="173"/>
      <c r="X73" s="138"/>
      <c r="Y73" s="138"/>
      <c r="Z73" s="38"/>
      <c r="AA73" s="38"/>
      <c r="AB73" s="172"/>
      <c r="AC73" s="92"/>
      <c r="AD73" s="38"/>
      <c r="AE73" s="38"/>
      <c r="AF73" s="172"/>
      <c r="AG73" s="92"/>
      <c r="AH73" s="38"/>
      <c r="AI73" s="38"/>
      <c r="AJ73" s="172"/>
      <c r="AK73" s="92"/>
      <c r="AL73" s="38"/>
      <c r="AM73" s="38"/>
      <c r="AN73" s="172"/>
      <c r="AO73" s="92"/>
    </row>
    <row r="74" spans="3:41" s="36" customFormat="1" ht="13.5">
      <c r="C74" s="171"/>
      <c r="D74" s="171"/>
      <c r="E74" s="38"/>
      <c r="F74" s="38"/>
      <c r="G74" s="172"/>
      <c r="H74" s="92"/>
      <c r="I74" s="38"/>
      <c r="J74" s="38"/>
      <c r="K74" s="172"/>
      <c r="L74" s="92"/>
      <c r="M74" s="38"/>
      <c r="N74" s="38"/>
      <c r="O74" s="172"/>
      <c r="P74" s="92"/>
      <c r="Q74" s="173"/>
      <c r="R74" s="173"/>
      <c r="S74" s="173"/>
      <c r="T74" s="173"/>
      <c r="U74" s="173"/>
      <c r="X74" s="138"/>
      <c r="Y74" s="138"/>
      <c r="Z74" s="38"/>
      <c r="AA74" s="38"/>
      <c r="AB74" s="172"/>
      <c r="AC74" s="92"/>
      <c r="AD74" s="38"/>
      <c r="AE74" s="38"/>
      <c r="AF74" s="172"/>
      <c r="AG74" s="92"/>
      <c r="AH74" s="38"/>
      <c r="AI74" s="38"/>
      <c r="AJ74" s="172"/>
      <c r="AK74" s="92"/>
      <c r="AL74" s="38"/>
      <c r="AM74" s="38"/>
      <c r="AN74" s="172"/>
      <c r="AO74" s="92"/>
    </row>
    <row r="75" spans="3:41" s="36" customFormat="1" ht="13.5">
      <c r="C75" s="171"/>
      <c r="D75" s="171"/>
      <c r="E75" s="38"/>
      <c r="F75" s="38"/>
      <c r="G75" s="172"/>
      <c r="H75" s="92"/>
      <c r="I75" s="38"/>
      <c r="J75" s="38"/>
      <c r="K75" s="172"/>
      <c r="L75" s="92"/>
      <c r="M75" s="38"/>
      <c r="N75" s="38"/>
      <c r="O75" s="172"/>
      <c r="P75" s="92"/>
      <c r="Q75" s="173"/>
      <c r="R75" s="173"/>
      <c r="S75" s="173"/>
      <c r="T75" s="173"/>
      <c r="U75" s="173"/>
      <c r="X75" s="138"/>
      <c r="Y75" s="138"/>
      <c r="Z75" s="38"/>
      <c r="AA75" s="38"/>
      <c r="AB75" s="172"/>
      <c r="AC75" s="92"/>
      <c r="AD75" s="38"/>
      <c r="AE75" s="38"/>
      <c r="AF75" s="172"/>
      <c r="AG75" s="92"/>
      <c r="AH75" s="38"/>
      <c r="AI75" s="38"/>
      <c r="AJ75" s="172"/>
      <c r="AK75" s="92"/>
      <c r="AL75" s="38"/>
      <c r="AM75" s="38"/>
      <c r="AN75" s="172"/>
      <c r="AO75" s="92"/>
    </row>
    <row r="76" spans="3:41" s="36" customFormat="1" ht="13.5">
      <c r="C76" s="171"/>
      <c r="D76" s="171"/>
      <c r="E76" s="38"/>
      <c r="F76" s="38"/>
      <c r="G76" s="172"/>
      <c r="H76" s="92"/>
      <c r="I76" s="38"/>
      <c r="J76" s="38"/>
      <c r="K76" s="172"/>
      <c r="L76" s="92"/>
      <c r="M76" s="38"/>
      <c r="N76" s="38"/>
      <c r="O76" s="172"/>
      <c r="P76" s="92"/>
      <c r="Q76" s="173"/>
      <c r="R76" s="173"/>
      <c r="S76" s="173"/>
      <c r="T76" s="173"/>
      <c r="U76" s="173"/>
      <c r="X76" s="138"/>
      <c r="Y76" s="138"/>
      <c r="Z76" s="38"/>
      <c r="AA76" s="38"/>
      <c r="AB76" s="172"/>
      <c r="AC76" s="92"/>
      <c r="AD76" s="38"/>
      <c r="AE76" s="38"/>
      <c r="AF76" s="172"/>
      <c r="AG76" s="92"/>
      <c r="AH76" s="38"/>
      <c r="AI76" s="38"/>
      <c r="AJ76" s="172"/>
      <c r="AK76" s="92"/>
      <c r="AL76" s="38"/>
      <c r="AM76" s="38"/>
      <c r="AN76" s="172"/>
      <c r="AO76" s="92"/>
    </row>
    <row r="77" spans="3:41" s="36" customFormat="1" ht="13.5">
      <c r="C77" s="171"/>
      <c r="D77" s="171"/>
      <c r="E77" s="38"/>
      <c r="F77" s="38"/>
      <c r="G77" s="172"/>
      <c r="H77" s="92"/>
      <c r="I77" s="38"/>
      <c r="J77" s="38"/>
      <c r="K77" s="172"/>
      <c r="L77" s="92"/>
      <c r="M77" s="38"/>
      <c r="N77" s="38"/>
      <c r="O77" s="172"/>
      <c r="P77" s="92"/>
      <c r="Q77" s="173"/>
      <c r="R77" s="173"/>
      <c r="S77" s="173"/>
      <c r="T77" s="173"/>
      <c r="U77" s="173"/>
      <c r="X77" s="138"/>
      <c r="Y77" s="138"/>
      <c r="Z77" s="38"/>
      <c r="AA77" s="38"/>
      <c r="AB77" s="172"/>
      <c r="AC77" s="92"/>
      <c r="AD77" s="38"/>
      <c r="AE77" s="38"/>
      <c r="AF77" s="172"/>
      <c r="AG77" s="92"/>
      <c r="AH77" s="38"/>
      <c r="AI77" s="38"/>
      <c r="AJ77" s="172"/>
      <c r="AK77" s="92"/>
      <c r="AL77" s="38"/>
      <c r="AM77" s="38"/>
      <c r="AN77" s="172"/>
      <c r="AO77" s="92"/>
    </row>
    <row r="78" spans="3:41" s="36" customFormat="1" ht="13.5">
      <c r="C78" s="171"/>
      <c r="D78" s="171"/>
      <c r="E78" s="38"/>
      <c r="F78" s="38"/>
      <c r="G78" s="172"/>
      <c r="H78" s="92"/>
      <c r="I78" s="38"/>
      <c r="J78" s="38"/>
      <c r="K78" s="172"/>
      <c r="L78" s="92"/>
      <c r="M78" s="38"/>
      <c r="N78" s="38"/>
      <c r="O78" s="172"/>
      <c r="P78" s="92"/>
      <c r="Q78" s="173"/>
      <c r="R78" s="173"/>
      <c r="S78" s="173"/>
      <c r="T78" s="173"/>
      <c r="U78" s="173"/>
      <c r="X78" s="138"/>
      <c r="Y78" s="138"/>
      <c r="Z78" s="38"/>
      <c r="AA78" s="38"/>
      <c r="AB78" s="172"/>
      <c r="AC78" s="92"/>
      <c r="AD78" s="38"/>
      <c r="AE78" s="38"/>
      <c r="AF78" s="172"/>
      <c r="AG78" s="92"/>
      <c r="AH78" s="38"/>
      <c r="AI78" s="38"/>
      <c r="AJ78" s="172"/>
      <c r="AK78" s="92"/>
      <c r="AL78" s="38"/>
      <c r="AM78" s="38"/>
      <c r="AN78" s="172"/>
      <c r="AO78" s="92"/>
    </row>
    <row r="79" spans="3:41" s="36" customFormat="1" ht="13.5">
      <c r="C79" s="171"/>
      <c r="D79" s="171"/>
      <c r="E79" s="38"/>
      <c r="F79" s="38"/>
      <c r="G79" s="172"/>
      <c r="H79" s="92"/>
      <c r="I79" s="38"/>
      <c r="J79" s="38"/>
      <c r="K79" s="172"/>
      <c r="L79" s="92"/>
      <c r="M79" s="38"/>
      <c r="N79" s="38"/>
      <c r="O79" s="172"/>
      <c r="P79" s="92"/>
      <c r="Q79" s="173"/>
      <c r="R79" s="173"/>
      <c r="S79" s="173"/>
      <c r="T79" s="173"/>
      <c r="U79" s="173"/>
      <c r="X79" s="138"/>
      <c r="Y79" s="138"/>
      <c r="Z79" s="38"/>
      <c r="AA79" s="38"/>
      <c r="AB79" s="172"/>
      <c r="AC79" s="92"/>
      <c r="AD79" s="38"/>
      <c r="AE79" s="38"/>
      <c r="AF79" s="172"/>
      <c r="AG79" s="92"/>
      <c r="AH79" s="38"/>
      <c r="AI79" s="38"/>
      <c r="AJ79" s="172"/>
      <c r="AK79" s="92"/>
      <c r="AL79" s="38"/>
      <c r="AM79" s="38"/>
      <c r="AN79" s="172"/>
      <c r="AO79" s="92"/>
    </row>
    <row r="80" spans="3:41" s="36" customFormat="1" ht="13.5">
      <c r="C80" s="171"/>
      <c r="D80" s="171"/>
      <c r="E80" s="38"/>
      <c r="F80" s="38"/>
      <c r="G80" s="172"/>
      <c r="H80" s="92"/>
      <c r="I80" s="38"/>
      <c r="J80" s="38"/>
      <c r="K80" s="172"/>
      <c r="L80" s="92"/>
      <c r="M80" s="38"/>
      <c r="N80" s="38"/>
      <c r="O80" s="172"/>
      <c r="P80" s="92"/>
      <c r="Q80" s="173"/>
      <c r="R80" s="173"/>
      <c r="S80" s="173"/>
      <c r="T80" s="173"/>
      <c r="U80" s="173"/>
      <c r="X80" s="138"/>
      <c r="Y80" s="138"/>
      <c r="Z80" s="38"/>
      <c r="AA80" s="38"/>
      <c r="AB80" s="172"/>
      <c r="AC80" s="92"/>
      <c r="AD80" s="38"/>
      <c r="AE80" s="38"/>
      <c r="AF80" s="172"/>
      <c r="AG80" s="92"/>
      <c r="AH80" s="38"/>
      <c r="AI80" s="38"/>
      <c r="AJ80" s="172"/>
      <c r="AK80" s="92"/>
      <c r="AL80" s="38"/>
      <c r="AM80" s="38"/>
      <c r="AN80" s="172"/>
      <c r="AO80" s="92"/>
    </row>
    <row r="81" spans="3:41" s="36" customFormat="1" ht="13.5">
      <c r="C81" s="171"/>
      <c r="D81" s="171"/>
      <c r="E81" s="38"/>
      <c r="F81" s="38"/>
      <c r="G81" s="172"/>
      <c r="H81" s="92"/>
      <c r="I81" s="38"/>
      <c r="J81" s="38"/>
      <c r="K81" s="172"/>
      <c r="L81" s="92"/>
      <c r="M81" s="38"/>
      <c r="N81" s="38"/>
      <c r="O81" s="172"/>
      <c r="P81" s="92"/>
      <c r="Q81" s="173"/>
      <c r="R81" s="173"/>
      <c r="S81" s="173"/>
      <c r="T81" s="173"/>
      <c r="U81" s="173"/>
      <c r="X81" s="138"/>
      <c r="Y81" s="138"/>
      <c r="Z81" s="38"/>
      <c r="AA81" s="38"/>
      <c r="AB81" s="172"/>
      <c r="AC81" s="92"/>
      <c r="AD81" s="38"/>
      <c r="AE81" s="38"/>
      <c r="AF81" s="172"/>
      <c r="AG81" s="92"/>
      <c r="AH81" s="38"/>
      <c r="AI81" s="38"/>
      <c r="AJ81" s="172"/>
      <c r="AK81" s="92"/>
      <c r="AL81" s="38"/>
      <c r="AM81" s="38"/>
      <c r="AN81" s="172"/>
      <c r="AO81" s="92"/>
    </row>
    <row r="82" spans="3:41" s="36" customFormat="1" ht="13.5">
      <c r="C82" s="171"/>
      <c r="D82" s="171"/>
      <c r="E82" s="38"/>
      <c r="F82" s="38"/>
      <c r="G82" s="172"/>
      <c r="H82" s="92"/>
      <c r="I82" s="38"/>
      <c r="J82" s="38"/>
      <c r="K82" s="172"/>
      <c r="L82" s="92"/>
      <c r="M82" s="38"/>
      <c r="N82" s="38"/>
      <c r="O82" s="172"/>
      <c r="P82" s="92"/>
      <c r="Q82" s="173"/>
      <c r="R82" s="173"/>
      <c r="S82" s="173"/>
      <c r="T82" s="173"/>
      <c r="U82" s="173"/>
      <c r="X82" s="138"/>
      <c r="Y82" s="138"/>
      <c r="Z82" s="38"/>
      <c r="AA82" s="38"/>
      <c r="AB82" s="172"/>
      <c r="AC82" s="92"/>
      <c r="AD82" s="38"/>
      <c r="AE82" s="38"/>
      <c r="AF82" s="172"/>
      <c r="AG82" s="92"/>
      <c r="AH82" s="38"/>
      <c r="AI82" s="38"/>
      <c r="AJ82" s="172"/>
      <c r="AK82" s="92"/>
      <c r="AL82" s="38"/>
      <c r="AM82" s="38"/>
      <c r="AN82" s="172"/>
      <c r="AO82" s="92"/>
    </row>
    <row r="83" spans="3:41" s="36" customFormat="1" ht="13.5">
      <c r="C83" s="171"/>
      <c r="D83" s="171"/>
      <c r="E83" s="38"/>
      <c r="F83" s="38"/>
      <c r="G83" s="172"/>
      <c r="H83" s="92"/>
      <c r="I83" s="38"/>
      <c r="J83" s="38"/>
      <c r="K83" s="172"/>
      <c r="L83" s="92"/>
      <c r="M83" s="38"/>
      <c r="N83" s="38"/>
      <c r="O83" s="172"/>
      <c r="P83" s="92"/>
      <c r="Q83" s="173"/>
      <c r="R83" s="173"/>
      <c r="S83" s="173"/>
      <c r="T83" s="173"/>
      <c r="U83" s="173"/>
      <c r="X83" s="138"/>
      <c r="Y83" s="138"/>
      <c r="Z83" s="38"/>
      <c r="AA83" s="38"/>
      <c r="AB83" s="172"/>
      <c r="AC83" s="92"/>
      <c r="AD83" s="38"/>
      <c r="AE83" s="38"/>
      <c r="AF83" s="172"/>
      <c r="AG83" s="92"/>
      <c r="AH83" s="38"/>
      <c r="AI83" s="38"/>
      <c r="AJ83" s="172"/>
      <c r="AK83" s="92"/>
      <c r="AL83" s="38"/>
      <c r="AM83" s="38"/>
      <c r="AN83" s="172"/>
      <c r="AO83" s="92"/>
    </row>
    <row r="84" spans="3:41" s="36" customFormat="1" ht="13.5">
      <c r="C84" s="171"/>
      <c r="D84" s="171"/>
      <c r="E84" s="38"/>
      <c r="F84" s="38"/>
      <c r="G84" s="172"/>
      <c r="H84" s="92"/>
      <c r="I84" s="38"/>
      <c r="J84" s="38"/>
      <c r="K84" s="172"/>
      <c r="L84" s="92"/>
      <c r="M84" s="38"/>
      <c r="N84" s="38"/>
      <c r="O84" s="172"/>
      <c r="P84" s="92"/>
      <c r="Q84" s="173"/>
      <c r="R84" s="173"/>
      <c r="S84" s="173"/>
      <c r="T84" s="173"/>
      <c r="U84" s="173"/>
      <c r="X84" s="138"/>
      <c r="Y84" s="138"/>
      <c r="Z84" s="38"/>
      <c r="AA84" s="38"/>
      <c r="AB84" s="172"/>
      <c r="AC84" s="92"/>
      <c r="AD84" s="38"/>
      <c r="AE84" s="38"/>
      <c r="AF84" s="172"/>
      <c r="AG84" s="92"/>
      <c r="AH84" s="38"/>
      <c r="AI84" s="38"/>
      <c r="AJ84" s="172"/>
      <c r="AK84" s="92"/>
      <c r="AL84" s="38"/>
      <c r="AM84" s="38"/>
      <c r="AN84" s="172"/>
      <c r="AO84" s="92"/>
    </row>
    <row r="85" spans="3:41" s="36" customFormat="1" ht="13.5">
      <c r="C85" s="171"/>
      <c r="D85" s="171"/>
      <c r="E85" s="38"/>
      <c r="F85" s="38"/>
      <c r="G85" s="172"/>
      <c r="H85" s="92"/>
      <c r="I85" s="38"/>
      <c r="J85" s="38"/>
      <c r="K85" s="172"/>
      <c r="L85" s="92"/>
      <c r="M85" s="38"/>
      <c r="N85" s="38"/>
      <c r="O85" s="172"/>
      <c r="P85" s="92"/>
      <c r="Q85" s="173"/>
      <c r="R85" s="173"/>
      <c r="S85" s="173"/>
      <c r="T85" s="173"/>
      <c r="U85" s="173"/>
      <c r="X85" s="138"/>
      <c r="Y85" s="138"/>
      <c r="Z85" s="38"/>
      <c r="AA85" s="38"/>
      <c r="AB85" s="172"/>
      <c r="AC85" s="92"/>
      <c r="AD85" s="38"/>
      <c r="AE85" s="38"/>
      <c r="AF85" s="172"/>
      <c r="AG85" s="92"/>
      <c r="AH85" s="38"/>
      <c r="AI85" s="38"/>
      <c r="AJ85" s="172"/>
      <c r="AK85" s="92"/>
      <c r="AL85" s="38"/>
      <c r="AM85" s="38"/>
      <c r="AN85" s="172"/>
      <c r="AO85" s="92"/>
    </row>
    <row r="86" spans="3:41" s="36" customFormat="1" ht="13.5">
      <c r="C86" s="171"/>
      <c r="D86" s="171"/>
      <c r="E86" s="38"/>
      <c r="F86" s="38"/>
      <c r="G86" s="172"/>
      <c r="H86" s="92"/>
      <c r="I86" s="38"/>
      <c r="J86" s="38"/>
      <c r="K86" s="172"/>
      <c r="L86" s="92"/>
      <c r="M86" s="38"/>
      <c r="N86" s="38"/>
      <c r="O86" s="172"/>
      <c r="P86" s="92"/>
      <c r="Q86" s="173"/>
      <c r="R86" s="173"/>
      <c r="S86" s="173"/>
      <c r="T86" s="173"/>
      <c r="U86" s="173"/>
      <c r="X86" s="138"/>
      <c r="Y86" s="138"/>
      <c r="Z86" s="38"/>
      <c r="AA86" s="38"/>
      <c r="AB86" s="172"/>
      <c r="AC86" s="92"/>
      <c r="AD86" s="38"/>
      <c r="AE86" s="38"/>
      <c r="AF86" s="172"/>
      <c r="AG86" s="92"/>
      <c r="AH86" s="38"/>
      <c r="AI86" s="38"/>
      <c r="AJ86" s="172"/>
      <c r="AK86" s="92"/>
      <c r="AL86" s="38"/>
      <c r="AM86" s="38"/>
      <c r="AN86" s="172"/>
      <c r="AO86" s="92"/>
    </row>
    <row r="87" spans="3:41" s="36" customFormat="1" ht="13.5">
      <c r="C87" s="171"/>
      <c r="D87" s="171"/>
      <c r="E87" s="38"/>
      <c r="F87" s="38"/>
      <c r="G87" s="172"/>
      <c r="H87" s="92"/>
      <c r="I87" s="38"/>
      <c r="J87" s="38"/>
      <c r="K87" s="172"/>
      <c r="L87" s="92"/>
      <c r="M87" s="38"/>
      <c r="N87" s="38"/>
      <c r="O87" s="172"/>
      <c r="P87" s="92"/>
      <c r="Q87" s="173"/>
      <c r="R87" s="173"/>
      <c r="S87" s="173"/>
      <c r="T87" s="173"/>
      <c r="U87" s="173"/>
      <c r="X87" s="138"/>
      <c r="Y87" s="138"/>
      <c r="Z87" s="38"/>
      <c r="AA87" s="38"/>
      <c r="AB87" s="172"/>
      <c r="AC87" s="92"/>
      <c r="AD87" s="38"/>
      <c r="AE87" s="38"/>
      <c r="AF87" s="172"/>
      <c r="AG87" s="92"/>
      <c r="AH87" s="38"/>
      <c r="AI87" s="38"/>
      <c r="AJ87" s="172"/>
      <c r="AK87" s="92"/>
      <c r="AL87" s="38"/>
      <c r="AM87" s="38"/>
      <c r="AN87" s="172"/>
      <c r="AO87" s="92"/>
    </row>
    <row r="88" spans="3:41" s="36" customFormat="1" ht="13.5">
      <c r="C88" s="171"/>
      <c r="D88" s="171"/>
      <c r="E88" s="38"/>
      <c r="F88" s="38"/>
      <c r="G88" s="172"/>
      <c r="H88" s="92"/>
      <c r="I88" s="38"/>
      <c r="J88" s="38"/>
      <c r="K88" s="172"/>
      <c r="L88" s="92"/>
      <c r="M88" s="38"/>
      <c r="N88" s="38"/>
      <c r="O88" s="172"/>
      <c r="P88" s="92"/>
      <c r="Q88" s="173"/>
      <c r="R88" s="173"/>
      <c r="S88" s="173"/>
      <c r="T88" s="173"/>
      <c r="U88" s="173"/>
      <c r="X88" s="138"/>
      <c r="Y88" s="138"/>
      <c r="Z88" s="38"/>
      <c r="AA88" s="38"/>
      <c r="AB88" s="172"/>
      <c r="AC88" s="92"/>
      <c r="AD88" s="38"/>
      <c r="AE88" s="38"/>
      <c r="AF88" s="172"/>
      <c r="AG88" s="92"/>
      <c r="AH88" s="38"/>
      <c r="AI88" s="38"/>
      <c r="AJ88" s="172"/>
      <c r="AK88" s="92"/>
      <c r="AL88" s="38"/>
      <c r="AM88" s="38"/>
      <c r="AN88" s="172"/>
      <c r="AO88" s="92"/>
    </row>
  </sheetData>
  <mergeCells count="13">
    <mergeCell ref="A1:A42"/>
    <mergeCell ref="V1:V42"/>
    <mergeCell ref="X10:Y10"/>
    <mergeCell ref="X11:Y11"/>
    <mergeCell ref="C4:D4"/>
    <mergeCell ref="C8:D8"/>
    <mergeCell ref="C10:D10"/>
    <mergeCell ref="C11:D11"/>
    <mergeCell ref="X4:Y4"/>
    <mergeCell ref="X8:Y8"/>
    <mergeCell ref="X43:AO43"/>
    <mergeCell ref="C43:P43"/>
    <mergeCell ref="X1:AO1"/>
  </mergeCells>
  <printOptions verticalCentered="1"/>
  <pageMargins left="0.5905511811023623" right="0.2755905511811024" top="0.5905511811023623" bottom="0" header="0.5118110236220472" footer="0.3937007874015748"/>
  <pageSetup horizontalDpi="600" verticalDpi="600" orientation="landscape" paperSize="9" r:id="rId2"/>
  <colBreaks count="1" manualBreakCount="1">
    <brk id="21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1"/>
  <sheetViews>
    <sheetView workbookViewId="0" topLeftCell="A1">
      <selection activeCell="C2" sqref="C2"/>
    </sheetView>
  </sheetViews>
  <sheetFormatPr defaultColWidth="9.00390625" defaultRowHeight="13.5"/>
  <cols>
    <col min="1" max="1" width="4.125" style="202" customWidth="1"/>
    <col min="2" max="2" width="3.50390625" style="202" customWidth="1"/>
    <col min="3" max="3" width="17.00390625" style="243" customWidth="1"/>
    <col min="4" max="5" width="10.625" style="210" customWidth="1"/>
    <col min="6" max="6" width="6.375" style="210" bestFit="1" customWidth="1"/>
    <col min="7" max="7" width="8.125" style="211" customWidth="1"/>
    <col min="8" max="9" width="10.625" style="210" customWidth="1"/>
    <col min="10" max="10" width="6.375" style="210" bestFit="1" customWidth="1"/>
    <col min="11" max="11" width="6.75390625" style="211" bestFit="1" customWidth="1"/>
    <col min="12" max="13" width="10.625" style="210" customWidth="1"/>
    <col min="14" max="14" width="6.375" style="210" bestFit="1" customWidth="1"/>
    <col min="15" max="15" width="6.75390625" style="211" bestFit="1" customWidth="1"/>
    <col min="16" max="19" width="9.00390625" style="202" customWidth="1"/>
    <col min="20" max="20" width="8.75390625" style="202" customWidth="1"/>
    <col min="21" max="16384" width="9.00390625" style="202" customWidth="1"/>
  </cols>
  <sheetData>
    <row r="1" spans="1:15" ht="13.5" customHeight="1">
      <c r="A1" s="353">
        <v>19</v>
      </c>
      <c r="B1" s="353"/>
      <c r="C1" s="360" t="s">
        <v>128</v>
      </c>
      <c r="D1" s="359"/>
      <c r="E1" s="205"/>
      <c r="F1" s="205"/>
      <c r="G1" s="206"/>
      <c r="H1" s="205"/>
      <c r="I1" s="205"/>
      <c r="J1" s="205"/>
      <c r="K1" s="206"/>
      <c r="L1" s="205"/>
      <c r="M1" s="205"/>
      <c r="N1" s="205"/>
      <c r="O1" s="206"/>
    </row>
    <row r="2" spans="1:9" ht="13.5">
      <c r="A2" s="353"/>
      <c r="B2" s="353"/>
      <c r="C2" s="207"/>
      <c r="D2" s="208"/>
      <c r="E2" s="208"/>
      <c r="F2" s="208"/>
      <c r="G2" s="209"/>
      <c r="H2" s="208"/>
      <c r="I2" s="208"/>
    </row>
    <row r="3" spans="1:15" ht="28.5" customHeight="1">
      <c r="A3" s="353"/>
      <c r="B3" s="353"/>
      <c r="C3" s="212"/>
      <c r="D3" s="354" t="s">
        <v>126</v>
      </c>
      <c r="E3" s="355"/>
      <c r="F3" s="355"/>
      <c r="G3" s="356"/>
      <c r="H3" s="354" t="s">
        <v>124</v>
      </c>
      <c r="I3" s="355"/>
      <c r="J3" s="355"/>
      <c r="K3" s="356"/>
      <c r="L3" s="357" t="s">
        <v>127</v>
      </c>
      <c r="M3" s="358"/>
      <c r="N3" s="358"/>
      <c r="O3" s="358"/>
    </row>
    <row r="4" spans="1:15" ht="13.5" customHeight="1">
      <c r="A4" s="353"/>
      <c r="B4" s="353"/>
      <c r="C4" s="213" t="s">
        <v>10</v>
      </c>
      <c r="D4" s="214" t="s">
        <v>179</v>
      </c>
      <c r="E4" s="214" t="s">
        <v>232</v>
      </c>
      <c r="F4" s="215" t="s">
        <v>11</v>
      </c>
      <c r="G4" s="216" t="s">
        <v>9</v>
      </c>
      <c r="H4" s="214" t="s">
        <v>179</v>
      </c>
      <c r="I4" s="214" t="s">
        <v>204</v>
      </c>
      <c r="J4" s="217" t="s">
        <v>11</v>
      </c>
      <c r="K4" s="216" t="s">
        <v>9</v>
      </c>
      <c r="L4" s="214" t="s">
        <v>179</v>
      </c>
      <c r="M4" s="214" t="s">
        <v>204</v>
      </c>
      <c r="N4" s="215" t="s">
        <v>11</v>
      </c>
      <c r="O4" s="218" t="s">
        <v>9</v>
      </c>
    </row>
    <row r="5" spans="1:15" ht="13.5">
      <c r="A5" s="353"/>
      <c r="B5" s="353"/>
      <c r="C5" s="219"/>
      <c r="D5" s="220" t="s">
        <v>155</v>
      </c>
      <c r="E5" s="220" t="s">
        <v>156</v>
      </c>
      <c r="F5" s="221" t="s">
        <v>12</v>
      </c>
      <c r="G5" s="222" t="s">
        <v>12</v>
      </c>
      <c r="H5" s="223" t="s">
        <v>13</v>
      </c>
      <c r="I5" s="223" t="s">
        <v>13</v>
      </c>
      <c r="J5" s="224" t="s">
        <v>12</v>
      </c>
      <c r="K5" s="222" t="s">
        <v>12</v>
      </c>
      <c r="L5" s="223" t="s">
        <v>14</v>
      </c>
      <c r="M5" s="223" t="s">
        <v>14</v>
      </c>
      <c r="N5" s="224" t="s">
        <v>15</v>
      </c>
      <c r="O5" s="225" t="s">
        <v>15</v>
      </c>
    </row>
    <row r="6" spans="1:15" ht="13.5">
      <c r="A6" s="353"/>
      <c r="B6" s="353"/>
      <c r="C6" s="226" t="s">
        <v>16</v>
      </c>
      <c r="D6" s="227">
        <v>12427</v>
      </c>
      <c r="E6" s="227">
        <v>12516</v>
      </c>
      <c r="F6" s="228">
        <v>100</v>
      </c>
      <c r="G6" s="229">
        <v>0.7161825058340732</v>
      </c>
      <c r="H6" s="227">
        <v>457695</v>
      </c>
      <c r="I6" s="227">
        <v>442745</v>
      </c>
      <c r="J6" s="230">
        <v>100</v>
      </c>
      <c r="K6" s="231">
        <v>-3.266367340696319</v>
      </c>
      <c r="L6" s="232">
        <v>19410264</v>
      </c>
      <c r="M6" s="227">
        <v>18996381</v>
      </c>
      <c r="N6" s="230">
        <v>100</v>
      </c>
      <c r="O6" s="231">
        <v>-2.132289390808906</v>
      </c>
    </row>
    <row r="7" spans="1:15" ht="13.5">
      <c r="A7" s="353"/>
      <c r="B7" s="353"/>
      <c r="C7" s="217"/>
      <c r="D7" s="233"/>
      <c r="E7" s="233"/>
      <c r="F7" s="234"/>
      <c r="G7" s="235"/>
      <c r="H7" s="233"/>
      <c r="I7" s="233"/>
      <c r="J7" s="236"/>
      <c r="K7" s="237"/>
      <c r="L7" s="238">
        <v>0</v>
      </c>
      <c r="M7" s="233">
        <v>0</v>
      </c>
      <c r="N7" s="236"/>
      <c r="O7" s="237"/>
    </row>
    <row r="8" spans="1:15" ht="13.5">
      <c r="A8" s="353"/>
      <c r="B8" s="353"/>
      <c r="C8" s="335" t="s">
        <v>17</v>
      </c>
      <c r="D8" s="336">
        <v>9923</v>
      </c>
      <c r="E8" s="336">
        <v>10109</v>
      </c>
      <c r="F8" s="337">
        <v>80.76861617130074</v>
      </c>
      <c r="G8" s="338">
        <v>1.874433135140574</v>
      </c>
      <c r="H8" s="336">
        <v>112591</v>
      </c>
      <c r="I8" s="336">
        <v>110690</v>
      </c>
      <c r="J8" s="337">
        <v>25.000846988672937</v>
      </c>
      <c r="K8" s="338">
        <v>-1.6884120400387226</v>
      </c>
      <c r="L8" s="336">
        <v>1951619</v>
      </c>
      <c r="M8" s="336">
        <v>1940953</v>
      </c>
      <c r="N8" s="337">
        <v>10.217488267896922</v>
      </c>
      <c r="O8" s="338">
        <v>-0.5465206067372774</v>
      </c>
    </row>
    <row r="9" spans="1:15" ht="13.5">
      <c r="A9" s="353"/>
      <c r="B9" s="353"/>
      <c r="C9" s="213"/>
      <c r="D9" s="239"/>
      <c r="E9" s="239"/>
      <c r="F9" s="236"/>
      <c r="G9" s="237"/>
      <c r="H9" s="239"/>
      <c r="I9" s="239"/>
      <c r="J9" s="236"/>
      <c r="K9" s="237"/>
      <c r="L9" s="238">
        <v>0</v>
      </c>
      <c r="M9" s="239">
        <v>0</v>
      </c>
      <c r="N9" s="236"/>
      <c r="O9" s="237"/>
    </row>
    <row r="10" spans="1:15" ht="13.5">
      <c r="A10" s="353"/>
      <c r="B10" s="353"/>
      <c r="C10" s="213" t="s">
        <v>18</v>
      </c>
      <c r="D10" s="239">
        <v>5338</v>
      </c>
      <c r="E10" s="239">
        <v>5687</v>
      </c>
      <c r="F10" s="236">
        <v>45.43783956535634</v>
      </c>
      <c r="G10" s="229">
        <v>6.538029224428632</v>
      </c>
      <c r="H10" s="239">
        <v>32733</v>
      </c>
      <c r="I10" s="239">
        <v>33823</v>
      </c>
      <c r="J10" s="236">
        <v>7.639386102609855</v>
      </c>
      <c r="K10" s="229">
        <v>3.3299728103137527</v>
      </c>
      <c r="L10" s="238">
        <v>405354</v>
      </c>
      <c r="M10" s="239">
        <v>406386</v>
      </c>
      <c r="N10" s="236">
        <v>2.1392811609748192</v>
      </c>
      <c r="O10" s="229">
        <v>0.2545922823014024</v>
      </c>
    </row>
    <row r="11" spans="1:15" ht="13.5">
      <c r="A11" s="353"/>
      <c r="B11" s="353"/>
      <c r="C11" s="213" t="s">
        <v>19</v>
      </c>
      <c r="D11" s="239">
        <v>3008</v>
      </c>
      <c r="E11" s="239">
        <v>2911</v>
      </c>
      <c r="F11" s="236">
        <v>23.258229466283158</v>
      </c>
      <c r="G11" s="229">
        <v>-3.22473404255319</v>
      </c>
      <c r="H11" s="239">
        <v>40907</v>
      </c>
      <c r="I11" s="239">
        <v>39590</v>
      </c>
      <c r="J11" s="236">
        <v>8.941941749765666</v>
      </c>
      <c r="K11" s="229">
        <v>-3.2194978854474754</v>
      </c>
      <c r="L11" s="238">
        <v>740255</v>
      </c>
      <c r="M11" s="239">
        <v>733532</v>
      </c>
      <c r="N11" s="236">
        <v>3.8614302376857994</v>
      </c>
      <c r="O11" s="229">
        <v>-0.908200552512306</v>
      </c>
    </row>
    <row r="12" spans="1:15" ht="13.5">
      <c r="A12" s="353"/>
      <c r="B12" s="353"/>
      <c r="C12" s="213" t="s">
        <v>20</v>
      </c>
      <c r="D12" s="239">
        <v>1577</v>
      </c>
      <c r="E12" s="239">
        <v>1511</v>
      </c>
      <c r="F12" s="236">
        <v>12.072547139661234</v>
      </c>
      <c r="G12" s="229">
        <v>-4.185161699429296</v>
      </c>
      <c r="H12" s="239">
        <v>38951</v>
      </c>
      <c r="I12" s="239">
        <v>37277</v>
      </c>
      <c r="J12" s="236">
        <v>8.419519136297417</v>
      </c>
      <c r="K12" s="229">
        <v>-4.297707375933868</v>
      </c>
      <c r="L12" s="238">
        <v>806010</v>
      </c>
      <c r="M12" s="239">
        <v>801035</v>
      </c>
      <c r="N12" s="236">
        <v>4.216776869236304</v>
      </c>
      <c r="O12" s="229">
        <v>-0.6172379995285415</v>
      </c>
    </row>
    <row r="13" spans="1:15" ht="13.5">
      <c r="A13" s="353"/>
      <c r="B13" s="353"/>
      <c r="C13" s="240"/>
      <c r="D13" s="238"/>
      <c r="E13" s="238"/>
      <c r="F13" s="236"/>
      <c r="G13" s="237"/>
      <c r="H13" s="238"/>
      <c r="I13" s="238"/>
      <c r="J13" s="236"/>
      <c r="K13" s="237"/>
      <c r="L13" s="238">
        <v>0</v>
      </c>
      <c r="M13" s="238">
        <v>0</v>
      </c>
      <c r="N13" s="236"/>
      <c r="O13" s="237"/>
    </row>
    <row r="14" spans="1:15" ht="13.5">
      <c r="A14" s="353"/>
      <c r="B14" s="353"/>
      <c r="C14" s="335" t="s">
        <v>21</v>
      </c>
      <c r="D14" s="336">
        <v>2293</v>
      </c>
      <c r="E14" s="336">
        <v>2201</v>
      </c>
      <c r="F14" s="337">
        <v>17.58549057206775</v>
      </c>
      <c r="G14" s="338">
        <v>-4.012211077191452</v>
      </c>
      <c r="H14" s="336">
        <v>186373</v>
      </c>
      <c r="I14" s="336">
        <v>178022</v>
      </c>
      <c r="J14" s="337">
        <v>40.20869800901196</v>
      </c>
      <c r="K14" s="338">
        <v>-4.480799257403167</v>
      </c>
      <c r="L14" s="336">
        <v>6818513</v>
      </c>
      <c r="M14" s="336">
        <v>6365835</v>
      </c>
      <c r="N14" s="337">
        <v>33.51077765812341</v>
      </c>
      <c r="O14" s="338">
        <v>-6.638954857166068</v>
      </c>
    </row>
    <row r="15" spans="1:15" ht="13.5">
      <c r="A15" s="353"/>
      <c r="B15" s="353"/>
      <c r="C15" s="213"/>
      <c r="D15" s="239"/>
      <c r="E15" s="239"/>
      <c r="F15" s="236"/>
      <c r="G15" s="237"/>
      <c r="H15" s="239"/>
      <c r="I15" s="239"/>
      <c r="J15" s="236"/>
      <c r="K15" s="237"/>
      <c r="L15" s="238">
        <v>0</v>
      </c>
      <c r="M15" s="239">
        <v>0</v>
      </c>
      <c r="N15" s="236"/>
      <c r="O15" s="237"/>
    </row>
    <row r="16" spans="1:15" ht="13.5">
      <c r="A16" s="353"/>
      <c r="B16" s="353"/>
      <c r="C16" s="213" t="s">
        <v>22</v>
      </c>
      <c r="D16" s="239">
        <v>855</v>
      </c>
      <c r="E16" s="239">
        <v>829</v>
      </c>
      <c r="F16" s="236">
        <v>6.6235218919782675</v>
      </c>
      <c r="G16" s="229">
        <v>-3.040935672514622</v>
      </c>
      <c r="H16" s="239">
        <v>33248</v>
      </c>
      <c r="I16" s="239">
        <v>32194</v>
      </c>
      <c r="J16" s="236">
        <v>7.271454223085523</v>
      </c>
      <c r="K16" s="229">
        <v>-3.1701154956689126</v>
      </c>
      <c r="L16" s="238">
        <v>838947</v>
      </c>
      <c r="M16" s="239">
        <v>813174</v>
      </c>
      <c r="N16" s="236">
        <v>4.2806785145023145</v>
      </c>
      <c r="O16" s="229">
        <v>-3.072065339050023</v>
      </c>
    </row>
    <row r="17" spans="1:15" ht="13.5">
      <c r="A17" s="353"/>
      <c r="B17" s="353"/>
      <c r="C17" s="213" t="s">
        <v>23</v>
      </c>
      <c r="D17" s="239">
        <v>887</v>
      </c>
      <c r="E17" s="239">
        <v>847</v>
      </c>
      <c r="F17" s="236">
        <v>6.767337807606263</v>
      </c>
      <c r="G17" s="229">
        <v>-4.509582863585115</v>
      </c>
      <c r="H17" s="239">
        <v>61681</v>
      </c>
      <c r="I17" s="239">
        <v>58759</v>
      </c>
      <c r="J17" s="236">
        <v>13.271521982179358</v>
      </c>
      <c r="K17" s="229">
        <v>-4.737277281496732</v>
      </c>
      <c r="L17" s="238">
        <v>1989991</v>
      </c>
      <c r="M17" s="239">
        <v>2006683</v>
      </c>
      <c r="N17" s="236">
        <v>10.56350154274122</v>
      </c>
      <c r="O17" s="229">
        <v>0.8387977634069621</v>
      </c>
    </row>
    <row r="18" spans="1:15" ht="13.5">
      <c r="A18" s="353"/>
      <c r="B18" s="353"/>
      <c r="C18" s="213" t="s">
        <v>24</v>
      </c>
      <c r="D18" s="239">
        <v>551</v>
      </c>
      <c r="E18" s="239">
        <v>525</v>
      </c>
      <c r="F18" s="236">
        <v>4.194630872483222</v>
      </c>
      <c r="G18" s="229">
        <v>-4.7186932849364815</v>
      </c>
      <c r="H18" s="239">
        <v>91444</v>
      </c>
      <c r="I18" s="239">
        <v>87069</v>
      </c>
      <c r="J18" s="236">
        <v>19.665721803747076</v>
      </c>
      <c r="K18" s="229">
        <v>-4.7843488911246235</v>
      </c>
      <c r="L18" s="238">
        <v>3989575</v>
      </c>
      <c r="M18" s="238">
        <v>3545978</v>
      </c>
      <c r="N18" s="236">
        <v>18.66659760087987</v>
      </c>
      <c r="O18" s="229">
        <v>-11.118903642618571</v>
      </c>
    </row>
    <row r="19" spans="1:15" ht="13.5">
      <c r="A19" s="353"/>
      <c r="B19" s="353"/>
      <c r="C19" s="240"/>
      <c r="D19" s="238"/>
      <c r="E19" s="238"/>
      <c r="F19" s="236"/>
      <c r="G19" s="237"/>
      <c r="H19" s="238"/>
      <c r="I19" s="238"/>
      <c r="J19" s="236"/>
      <c r="K19" s="237"/>
      <c r="L19" s="238">
        <v>0</v>
      </c>
      <c r="M19" s="238">
        <v>0</v>
      </c>
      <c r="N19" s="236"/>
      <c r="O19" s="237"/>
    </row>
    <row r="20" spans="1:15" ht="13.5">
      <c r="A20" s="353"/>
      <c r="B20" s="353"/>
      <c r="C20" s="335" t="s">
        <v>25</v>
      </c>
      <c r="D20" s="336">
        <v>211</v>
      </c>
      <c r="E20" s="336">
        <v>206</v>
      </c>
      <c r="F20" s="337">
        <v>1.6458932566315116</v>
      </c>
      <c r="G20" s="338">
        <v>-2.3696682464455</v>
      </c>
      <c r="H20" s="336">
        <v>158731</v>
      </c>
      <c r="I20" s="336">
        <v>154033</v>
      </c>
      <c r="J20" s="337">
        <v>34.7904550023151</v>
      </c>
      <c r="K20" s="338">
        <v>-2.959724313461143</v>
      </c>
      <c r="L20" s="336">
        <v>10640132</v>
      </c>
      <c r="M20" s="336">
        <v>10689593</v>
      </c>
      <c r="N20" s="337">
        <v>56.27173407397967</v>
      </c>
      <c r="O20" s="338">
        <v>0.4648532555799223</v>
      </c>
    </row>
    <row r="21" spans="1:15" ht="13.5">
      <c r="A21" s="353"/>
      <c r="B21" s="353"/>
      <c r="C21" s="213"/>
      <c r="D21" s="239"/>
      <c r="E21" s="239"/>
      <c r="F21" s="236"/>
      <c r="G21" s="237"/>
      <c r="H21" s="239"/>
      <c r="I21" s="239"/>
      <c r="J21" s="236"/>
      <c r="K21" s="237"/>
      <c r="L21" s="238">
        <v>0</v>
      </c>
      <c r="M21" s="239">
        <v>0</v>
      </c>
      <c r="N21" s="236"/>
      <c r="O21" s="237"/>
    </row>
    <row r="22" spans="1:15" ht="13.5">
      <c r="A22" s="353"/>
      <c r="B22" s="353"/>
      <c r="C22" s="213" t="s">
        <v>26</v>
      </c>
      <c r="D22" s="239">
        <v>104</v>
      </c>
      <c r="E22" s="239">
        <v>100</v>
      </c>
      <c r="F22" s="236">
        <v>0.7989773090444231</v>
      </c>
      <c r="G22" s="229">
        <v>-3.8461538461538436</v>
      </c>
      <c r="H22" s="239">
        <v>38916</v>
      </c>
      <c r="I22" s="239">
        <v>37146</v>
      </c>
      <c r="J22" s="236">
        <v>8.389930998656112</v>
      </c>
      <c r="K22" s="229">
        <v>-4.548257786000621</v>
      </c>
      <c r="L22" s="238">
        <v>2246860</v>
      </c>
      <c r="M22" s="239">
        <v>2397070</v>
      </c>
      <c r="N22" s="236">
        <v>12.618561398615874</v>
      </c>
      <c r="O22" s="229">
        <v>6.685329749072033</v>
      </c>
    </row>
    <row r="23" spans="1:15" ht="13.5">
      <c r="A23" s="353"/>
      <c r="B23" s="353"/>
      <c r="C23" s="213" t="s">
        <v>27</v>
      </c>
      <c r="D23" s="239">
        <v>68</v>
      </c>
      <c r="E23" s="239">
        <v>69</v>
      </c>
      <c r="F23" s="236">
        <v>0.551294343240652</v>
      </c>
      <c r="G23" s="229">
        <v>1.4705882352941124</v>
      </c>
      <c r="H23" s="239">
        <v>45832</v>
      </c>
      <c r="I23" s="239">
        <v>46429</v>
      </c>
      <c r="J23" s="236">
        <v>10.48662322555873</v>
      </c>
      <c r="K23" s="229">
        <v>1.3025833478792048</v>
      </c>
      <c r="L23" s="238">
        <v>2586223</v>
      </c>
      <c r="M23" s="239">
        <v>2535701</v>
      </c>
      <c r="N23" s="236">
        <v>13.34833724381502</v>
      </c>
      <c r="O23" s="229">
        <v>-1.9535051695078076</v>
      </c>
    </row>
    <row r="24" spans="1:15" ht="13.5">
      <c r="A24" s="353"/>
      <c r="B24" s="353"/>
      <c r="C24" s="213" t="s">
        <v>28</v>
      </c>
      <c r="D24" s="239">
        <v>39</v>
      </c>
      <c r="E24" s="239">
        <v>37</v>
      </c>
      <c r="F24" s="236">
        <v>0.2956216043464366</v>
      </c>
      <c r="G24" s="229">
        <v>-5.128205128205132</v>
      </c>
      <c r="H24" s="239">
        <v>73983</v>
      </c>
      <c r="I24" s="239">
        <v>70458</v>
      </c>
      <c r="J24" s="236">
        <v>15.91390077810026</v>
      </c>
      <c r="K24" s="229">
        <v>-4.764608085641298</v>
      </c>
      <c r="L24" s="238">
        <v>5807049</v>
      </c>
      <c r="M24" s="239">
        <v>5756822</v>
      </c>
      <c r="N24" s="236">
        <v>30.304835431548778</v>
      </c>
      <c r="O24" s="229">
        <v>-0.8649315685126835</v>
      </c>
    </row>
    <row r="25" spans="1:15" ht="13.5">
      <c r="A25" s="353"/>
      <c r="B25" s="353"/>
      <c r="C25" s="219"/>
      <c r="D25" s="241"/>
      <c r="E25" s="241"/>
      <c r="F25" s="242"/>
      <c r="G25" s="209"/>
      <c r="H25" s="208"/>
      <c r="I25" s="208"/>
      <c r="J25" s="208"/>
      <c r="K25" s="209"/>
      <c r="L25" s="208"/>
      <c r="M25" s="208"/>
      <c r="N25" s="208"/>
      <c r="O25" s="209"/>
    </row>
    <row r="26" spans="1:6" ht="13.5">
      <c r="A26" s="353"/>
      <c r="B26" s="353"/>
      <c r="D26" s="244"/>
      <c r="E26" s="244"/>
      <c r="F26" s="245"/>
    </row>
    <row r="27" spans="1:6" ht="13.5">
      <c r="A27" s="353"/>
      <c r="B27" s="353"/>
      <c r="D27" s="244"/>
      <c r="E27" s="244"/>
      <c r="F27" s="245"/>
    </row>
    <row r="28" spans="1:6" ht="13.5">
      <c r="A28" s="353"/>
      <c r="B28" s="353"/>
      <c r="D28" s="244"/>
      <c r="E28" s="244"/>
      <c r="F28" s="245"/>
    </row>
    <row r="29" spans="1:6" ht="13.5">
      <c r="A29" s="353"/>
      <c r="B29" s="353"/>
      <c r="D29" s="244"/>
      <c r="E29" s="244"/>
      <c r="F29" s="245"/>
    </row>
    <row r="30" spans="1:6" ht="13.5">
      <c r="A30" s="353"/>
      <c r="B30" s="353"/>
      <c r="D30" s="244"/>
      <c r="E30" s="244"/>
      <c r="F30" s="245"/>
    </row>
    <row r="31" spans="1:2" ht="13.5">
      <c r="A31" s="353"/>
      <c r="B31" s="353"/>
    </row>
    <row r="32" spans="1:2" ht="13.5">
      <c r="A32" s="353"/>
      <c r="B32" s="353"/>
    </row>
    <row r="33" spans="1:2" ht="13.5">
      <c r="A33" s="353"/>
      <c r="B33" s="353"/>
    </row>
    <row r="34" spans="1:2" ht="13.5">
      <c r="A34" s="353"/>
      <c r="B34" s="353"/>
    </row>
    <row r="35" spans="1:2" ht="13.5">
      <c r="A35" s="353"/>
      <c r="B35" s="353"/>
    </row>
    <row r="36" spans="1:2" ht="7.5" customHeight="1">
      <c r="A36" s="353"/>
      <c r="B36" s="353"/>
    </row>
    <row r="37" spans="1:2" ht="13.5">
      <c r="A37" s="353"/>
      <c r="B37" s="353"/>
    </row>
    <row r="38" spans="1:2" ht="13.5">
      <c r="A38" s="204"/>
      <c r="B38" s="246"/>
    </row>
    <row r="39" spans="1:2" ht="13.5">
      <c r="A39" s="204"/>
      <c r="B39" s="246"/>
    </row>
    <row r="40" ht="13.5">
      <c r="A40" s="247"/>
    </row>
    <row r="41" ht="13.5">
      <c r="A41" s="247"/>
    </row>
  </sheetData>
  <mergeCells count="4">
    <mergeCell ref="A1:B37"/>
    <mergeCell ref="D3:G3"/>
    <mergeCell ref="H3:K3"/>
    <mergeCell ref="L3:O3"/>
  </mergeCells>
  <printOptions verticalCentered="1"/>
  <pageMargins left="0.7874015748031497" right="0.5118110236220472" top="1.3779527559055118" bottom="0.3937007874015748" header="0.7874015748031497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42"/>
  <sheetViews>
    <sheetView workbookViewId="0" topLeftCell="A1">
      <selection activeCell="B2" sqref="B2"/>
    </sheetView>
  </sheetViews>
  <sheetFormatPr defaultColWidth="9.00390625" defaultRowHeight="13.5"/>
  <cols>
    <col min="1" max="1" width="8.375" style="202" customWidth="1"/>
    <col min="2" max="2" width="15.50390625" style="243" customWidth="1"/>
    <col min="3" max="4" width="10.625" style="210" customWidth="1"/>
    <col min="5" max="5" width="6.375" style="210" bestFit="1" customWidth="1"/>
    <col min="6" max="6" width="6.75390625" style="211" bestFit="1" customWidth="1"/>
    <col min="7" max="8" width="10.625" style="210" customWidth="1"/>
    <col min="9" max="9" width="6.50390625" style="210" bestFit="1" customWidth="1"/>
    <col min="10" max="10" width="6.75390625" style="211" bestFit="1" customWidth="1"/>
    <col min="11" max="12" width="10.625" style="210" customWidth="1"/>
    <col min="13" max="13" width="6.50390625" style="210" bestFit="1" customWidth="1"/>
    <col min="14" max="14" width="6.75390625" style="211" bestFit="1" customWidth="1"/>
    <col min="15" max="21" width="9.00390625" style="202" customWidth="1"/>
    <col min="22" max="22" width="8.75390625" style="202" customWidth="1"/>
    <col min="23" max="16384" width="9.00390625" style="202" customWidth="1"/>
  </cols>
  <sheetData>
    <row r="1" spans="1:14" ht="13.5" customHeight="1">
      <c r="A1" s="353">
        <v>20</v>
      </c>
      <c r="B1" s="359" t="s">
        <v>129</v>
      </c>
      <c r="C1" s="359"/>
      <c r="D1" s="205"/>
      <c r="E1" s="205"/>
      <c r="F1" s="206"/>
      <c r="G1" s="205"/>
      <c r="H1" s="205"/>
      <c r="I1" s="205"/>
      <c r="J1" s="206"/>
      <c r="K1" s="205"/>
      <c r="L1" s="205"/>
      <c r="M1" s="205"/>
      <c r="N1" s="206"/>
    </row>
    <row r="2" spans="1:5" ht="13.5">
      <c r="A2" s="353"/>
      <c r="B2" s="248"/>
      <c r="E2" s="245"/>
    </row>
    <row r="3" spans="1:14" ht="27" customHeight="1">
      <c r="A3" s="353"/>
      <c r="B3" s="212"/>
      <c r="C3" s="354" t="s">
        <v>201</v>
      </c>
      <c r="D3" s="355"/>
      <c r="E3" s="355"/>
      <c r="F3" s="356"/>
      <c r="G3" s="354" t="s">
        <v>202</v>
      </c>
      <c r="H3" s="355"/>
      <c r="I3" s="355"/>
      <c r="J3" s="356"/>
      <c r="K3" s="354" t="s">
        <v>203</v>
      </c>
      <c r="L3" s="355"/>
      <c r="M3" s="355"/>
      <c r="N3" s="355"/>
    </row>
    <row r="4" spans="1:14" ht="13.5" customHeight="1">
      <c r="A4" s="353"/>
      <c r="B4" s="213" t="s">
        <v>10</v>
      </c>
      <c r="C4" s="217" t="s">
        <v>179</v>
      </c>
      <c r="D4" s="215" t="s">
        <v>204</v>
      </c>
      <c r="E4" s="249" t="s">
        <v>11</v>
      </c>
      <c r="F4" s="216" t="s">
        <v>9</v>
      </c>
      <c r="G4" s="217" t="s">
        <v>179</v>
      </c>
      <c r="H4" s="215" t="s">
        <v>204</v>
      </c>
      <c r="I4" s="217" t="s">
        <v>11</v>
      </c>
      <c r="J4" s="216" t="s">
        <v>9</v>
      </c>
      <c r="K4" s="217" t="s">
        <v>179</v>
      </c>
      <c r="L4" s="215" t="s">
        <v>204</v>
      </c>
      <c r="M4" s="215" t="s">
        <v>11</v>
      </c>
      <c r="N4" s="218" t="s">
        <v>9</v>
      </c>
    </row>
    <row r="5" spans="1:14" ht="13.5">
      <c r="A5" s="353"/>
      <c r="B5" s="219"/>
      <c r="C5" s="250" t="s">
        <v>30</v>
      </c>
      <c r="D5" s="251" t="s">
        <v>30</v>
      </c>
      <c r="E5" s="221" t="s">
        <v>15</v>
      </c>
      <c r="F5" s="252" t="s">
        <v>15</v>
      </c>
      <c r="G5" s="251" t="s">
        <v>30</v>
      </c>
      <c r="H5" s="251" t="s">
        <v>30</v>
      </c>
      <c r="I5" s="224" t="s">
        <v>15</v>
      </c>
      <c r="J5" s="252" t="s">
        <v>15</v>
      </c>
      <c r="K5" s="251" t="s">
        <v>30</v>
      </c>
      <c r="L5" s="251" t="s">
        <v>30</v>
      </c>
      <c r="M5" s="221" t="s">
        <v>15</v>
      </c>
      <c r="N5" s="225" t="s">
        <v>15</v>
      </c>
    </row>
    <row r="6" spans="1:14" ht="13.5">
      <c r="A6" s="353"/>
      <c r="B6" s="226" t="s">
        <v>16</v>
      </c>
      <c r="C6" s="253">
        <v>2142272</v>
      </c>
      <c r="D6" s="253">
        <v>2073174</v>
      </c>
      <c r="E6" s="228">
        <v>100</v>
      </c>
      <c r="F6" s="229">
        <v>-3.225454097332181</v>
      </c>
      <c r="G6" s="253">
        <v>11712861</v>
      </c>
      <c r="H6" s="253">
        <v>11632295</v>
      </c>
      <c r="I6" s="230">
        <v>100</v>
      </c>
      <c r="J6" s="229">
        <v>-0.6878421932950407</v>
      </c>
      <c r="K6" s="253">
        <v>7117065</v>
      </c>
      <c r="L6" s="253">
        <v>6795189</v>
      </c>
      <c r="M6" s="230">
        <v>100</v>
      </c>
      <c r="N6" s="231">
        <v>-4.522594636974652</v>
      </c>
    </row>
    <row r="7" spans="1:14" ht="13.5">
      <c r="A7" s="353"/>
      <c r="B7" s="217"/>
      <c r="C7" s="254">
        <v>0</v>
      </c>
      <c r="D7" s="254">
        <v>0</v>
      </c>
      <c r="E7" s="234"/>
      <c r="F7" s="235"/>
      <c r="G7" s="254">
        <v>0</v>
      </c>
      <c r="H7" s="254">
        <v>0</v>
      </c>
      <c r="I7" s="236"/>
      <c r="J7" s="235"/>
      <c r="K7" s="254">
        <v>0</v>
      </c>
      <c r="L7" s="254">
        <v>0</v>
      </c>
      <c r="M7" s="236"/>
      <c r="N7" s="237"/>
    </row>
    <row r="8" spans="1:14" ht="13.5">
      <c r="A8" s="353"/>
      <c r="B8" s="335" t="s">
        <v>17</v>
      </c>
      <c r="C8" s="336">
        <v>376854</v>
      </c>
      <c r="D8" s="336">
        <v>371228</v>
      </c>
      <c r="E8" s="337">
        <v>17.906263536008073</v>
      </c>
      <c r="F8" s="338">
        <v>-1.4928858390782618</v>
      </c>
      <c r="G8" s="336">
        <v>1049570</v>
      </c>
      <c r="H8" s="336">
        <v>1082033</v>
      </c>
      <c r="I8" s="337">
        <v>9.301973514254925</v>
      </c>
      <c r="J8" s="338">
        <v>3.092980935049594</v>
      </c>
      <c r="K8" s="336">
        <v>858821</v>
      </c>
      <c r="L8" s="336">
        <v>817217</v>
      </c>
      <c r="M8" s="337">
        <v>12.026405740885206</v>
      </c>
      <c r="N8" s="338">
        <v>-4.844315637367968</v>
      </c>
    </row>
    <row r="9" spans="1:14" ht="13.5">
      <c r="A9" s="353"/>
      <c r="B9" s="213"/>
      <c r="C9" s="238">
        <v>0</v>
      </c>
      <c r="D9" s="238">
        <v>0</v>
      </c>
      <c r="E9" s="236"/>
      <c r="F9" s="229"/>
      <c r="G9" s="238">
        <v>0</v>
      </c>
      <c r="H9" s="238">
        <v>0</v>
      </c>
      <c r="I9" s="236"/>
      <c r="J9" s="229"/>
      <c r="K9" s="238">
        <v>0</v>
      </c>
      <c r="L9" s="238">
        <v>0</v>
      </c>
      <c r="M9" s="236"/>
      <c r="N9" s="237"/>
    </row>
    <row r="10" spans="1:14" ht="13.5">
      <c r="A10" s="353"/>
      <c r="B10" s="213" t="s">
        <v>18</v>
      </c>
      <c r="C10" s="238">
        <v>99191</v>
      </c>
      <c r="D10" s="238">
        <v>99301</v>
      </c>
      <c r="E10" s="236">
        <v>4.78980539018915</v>
      </c>
      <c r="F10" s="229">
        <v>0.11089715800829403</v>
      </c>
      <c r="G10" s="238">
        <v>197764</v>
      </c>
      <c r="H10" s="238">
        <v>203076</v>
      </c>
      <c r="I10" s="236">
        <v>1.7457947894203165</v>
      </c>
      <c r="J10" s="229">
        <v>2.686029813312829</v>
      </c>
      <c r="K10" s="238">
        <v>197655</v>
      </c>
      <c r="L10" s="238">
        <v>193618</v>
      </c>
      <c r="M10" s="236">
        <v>2.8493394370634872</v>
      </c>
      <c r="N10" s="229">
        <v>-2.042447699273986</v>
      </c>
    </row>
    <row r="11" spans="1:14" ht="13.5">
      <c r="A11" s="353"/>
      <c r="B11" s="213" t="s">
        <v>19</v>
      </c>
      <c r="C11" s="238">
        <v>138304</v>
      </c>
      <c r="D11" s="238">
        <v>135926</v>
      </c>
      <c r="E11" s="236">
        <v>6.556420252231603</v>
      </c>
      <c r="F11" s="229">
        <v>-1.7194007403979694</v>
      </c>
      <c r="G11" s="238">
        <v>395377</v>
      </c>
      <c r="H11" s="238">
        <v>408586</v>
      </c>
      <c r="I11" s="236">
        <v>3.5125140825606636</v>
      </c>
      <c r="J11" s="229">
        <v>3.3408620127119093</v>
      </c>
      <c r="K11" s="238">
        <v>328290</v>
      </c>
      <c r="L11" s="238">
        <v>309193</v>
      </c>
      <c r="M11" s="236">
        <v>4.550175131258307</v>
      </c>
      <c r="N11" s="229">
        <v>-5.817112918456246</v>
      </c>
    </row>
    <row r="12" spans="1:14" ht="13.5">
      <c r="A12" s="353"/>
      <c r="B12" s="213" t="s">
        <v>20</v>
      </c>
      <c r="C12" s="238">
        <v>139359</v>
      </c>
      <c r="D12" s="238">
        <v>136001</v>
      </c>
      <c r="E12" s="236">
        <v>6.560037893587321</v>
      </c>
      <c r="F12" s="229">
        <v>-2.4096039724739726</v>
      </c>
      <c r="G12" s="238">
        <v>456429</v>
      </c>
      <c r="H12" s="238">
        <v>470371</v>
      </c>
      <c r="I12" s="236">
        <v>4.043664642273946</v>
      </c>
      <c r="J12" s="229">
        <v>3.054582421362362</v>
      </c>
      <c r="K12" s="238">
        <v>332876</v>
      </c>
      <c r="L12" s="238">
        <v>314406</v>
      </c>
      <c r="M12" s="236">
        <v>4.626891172563412</v>
      </c>
      <c r="N12" s="229">
        <v>-5.5486126966197595</v>
      </c>
    </row>
    <row r="13" spans="1:14" ht="13.5">
      <c r="A13" s="353"/>
      <c r="B13" s="240"/>
      <c r="C13" s="238">
        <v>0</v>
      </c>
      <c r="D13" s="238">
        <v>0</v>
      </c>
      <c r="E13" s="236"/>
      <c r="F13" s="229"/>
      <c r="G13" s="238">
        <v>0</v>
      </c>
      <c r="H13" s="238">
        <v>0</v>
      </c>
      <c r="I13" s="236"/>
      <c r="J13" s="229"/>
      <c r="K13" s="238">
        <v>0</v>
      </c>
      <c r="L13" s="238">
        <v>0</v>
      </c>
      <c r="M13" s="236"/>
      <c r="N13" s="237"/>
    </row>
    <row r="14" spans="1:14" ht="13.5">
      <c r="A14" s="353"/>
      <c r="B14" s="335" t="s">
        <v>21</v>
      </c>
      <c r="C14" s="336">
        <v>824640</v>
      </c>
      <c r="D14" s="336">
        <v>791137</v>
      </c>
      <c r="E14" s="337">
        <v>38.1606657231858</v>
      </c>
      <c r="F14" s="338">
        <v>-4.062742530073726</v>
      </c>
      <c r="G14" s="336">
        <v>4074117</v>
      </c>
      <c r="H14" s="336">
        <v>3908667</v>
      </c>
      <c r="I14" s="337">
        <v>33.601855867651224</v>
      </c>
      <c r="J14" s="338">
        <v>-4.0610026663446375</v>
      </c>
      <c r="K14" s="336">
        <v>2557905</v>
      </c>
      <c r="L14" s="336">
        <v>2287657</v>
      </c>
      <c r="M14" s="337">
        <v>33.66583328293002</v>
      </c>
      <c r="N14" s="338">
        <v>-10.56520863753736</v>
      </c>
    </row>
    <row r="15" spans="1:14" ht="13.5">
      <c r="A15" s="353"/>
      <c r="B15" s="213"/>
      <c r="C15" s="238">
        <v>0</v>
      </c>
      <c r="D15" s="238">
        <v>0</v>
      </c>
      <c r="E15" s="236"/>
      <c r="F15" s="229"/>
      <c r="G15" s="238">
        <v>0</v>
      </c>
      <c r="H15" s="238">
        <v>0</v>
      </c>
      <c r="I15" s="236"/>
      <c r="J15" s="229"/>
      <c r="K15" s="238">
        <v>0</v>
      </c>
      <c r="L15" s="238">
        <v>0</v>
      </c>
      <c r="M15" s="236"/>
      <c r="N15" s="237"/>
    </row>
    <row r="16" spans="1:14" ht="13.5">
      <c r="A16" s="353"/>
      <c r="B16" s="213" t="s">
        <v>22</v>
      </c>
      <c r="C16" s="238">
        <v>129270</v>
      </c>
      <c r="D16" s="238">
        <v>125859</v>
      </c>
      <c r="E16" s="236">
        <v>6.0708363118580495</v>
      </c>
      <c r="F16" s="229">
        <v>-2.6386632629380347</v>
      </c>
      <c r="G16" s="238">
        <v>520306</v>
      </c>
      <c r="H16" s="238">
        <v>499121</v>
      </c>
      <c r="I16" s="236">
        <v>4.290821372738569</v>
      </c>
      <c r="J16" s="229">
        <v>-4.0716424565544145</v>
      </c>
      <c r="K16" s="238">
        <v>305744</v>
      </c>
      <c r="L16" s="238">
        <v>301585</v>
      </c>
      <c r="M16" s="236">
        <v>4.438213565509363</v>
      </c>
      <c r="N16" s="229">
        <v>-1.360288345805638</v>
      </c>
    </row>
    <row r="17" spans="1:14" ht="13.5">
      <c r="A17" s="353"/>
      <c r="B17" s="213" t="s">
        <v>23</v>
      </c>
      <c r="C17" s="238">
        <v>257698</v>
      </c>
      <c r="D17" s="238">
        <v>246618</v>
      </c>
      <c r="E17" s="236">
        <v>11.895673011527252</v>
      </c>
      <c r="F17" s="229">
        <v>-4.299606516154563</v>
      </c>
      <c r="G17" s="238">
        <v>1243027</v>
      </c>
      <c r="H17" s="238">
        <v>1268655</v>
      </c>
      <c r="I17" s="236">
        <v>10.906317283046898</v>
      </c>
      <c r="J17" s="229">
        <v>2.061741217206059</v>
      </c>
      <c r="K17" s="238">
        <v>718559</v>
      </c>
      <c r="L17" s="238">
        <v>708682</v>
      </c>
      <c r="M17" s="236">
        <v>10.4291727573729</v>
      </c>
      <c r="N17" s="229">
        <v>-1.374556577817554</v>
      </c>
    </row>
    <row r="18" spans="1:14" ht="13.5">
      <c r="A18" s="353"/>
      <c r="B18" s="213" t="s">
        <v>24</v>
      </c>
      <c r="C18" s="238">
        <v>437672</v>
      </c>
      <c r="D18" s="238">
        <v>418660</v>
      </c>
      <c r="E18" s="236">
        <v>20.1941563998005</v>
      </c>
      <c r="F18" s="229">
        <v>-4.343892229797652</v>
      </c>
      <c r="G18" s="238">
        <v>2310784</v>
      </c>
      <c r="H18" s="238">
        <v>2140891</v>
      </c>
      <c r="I18" s="236">
        <v>18.40471721186576</v>
      </c>
      <c r="J18" s="229">
        <v>-7.3521800393286485</v>
      </c>
      <c r="K18" s="238">
        <v>1533602</v>
      </c>
      <c r="L18" s="238">
        <v>1277390</v>
      </c>
      <c r="M18" s="236">
        <v>18.798446960047762</v>
      </c>
      <c r="N18" s="229">
        <v>-16.70655098258871</v>
      </c>
    </row>
    <row r="19" spans="1:14" ht="13.5">
      <c r="A19" s="353"/>
      <c r="B19" s="240"/>
      <c r="C19" s="238">
        <v>0</v>
      </c>
      <c r="D19" s="238">
        <v>0</v>
      </c>
      <c r="E19" s="236"/>
      <c r="F19" s="229"/>
      <c r="G19" s="238">
        <v>0</v>
      </c>
      <c r="H19" s="238">
        <v>0</v>
      </c>
      <c r="I19" s="236"/>
      <c r="J19" s="229"/>
      <c r="K19" s="238">
        <v>0</v>
      </c>
      <c r="L19" s="238">
        <v>0</v>
      </c>
      <c r="M19" s="236"/>
      <c r="N19" s="237"/>
    </row>
    <row r="20" spans="1:14" ht="13.5">
      <c r="A20" s="353"/>
      <c r="B20" s="335" t="s">
        <v>25</v>
      </c>
      <c r="C20" s="336">
        <v>940778</v>
      </c>
      <c r="D20" s="336">
        <v>910809</v>
      </c>
      <c r="E20" s="337">
        <v>43.93307074080612</v>
      </c>
      <c r="F20" s="338">
        <v>-3.1855549343203227</v>
      </c>
      <c r="G20" s="336">
        <v>6589174</v>
      </c>
      <c r="H20" s="336">
        <v>6641595</v>
      </c>
      <c r="I20" s="337">
        <v>57.09617061809384</v>
      </c>
      <c r="J20" s="338">
        <v>0.7955625394017618</v>
      </c>
      <c r="K20" s="336">
        <v>3700339</v>
      </c>
      <c r="L20" s="336">
        <v>3690315</v>
      </c>
      <c r="M20" s="337">
        <v>54.307760976184774</v>
      </c>
      <c r="N20" s="338">
        <v>-0.2708940991622666</v>
      </c>
    </row>
    <row r="21" spans="1:14" ht="13.5">
      <c r="A21" s="353"/>
      <c r="B21" s="213"/>
      <c r="C21" s="238">
        <v>0</v>
      </c>
      <c r="D21" s="238">
        <v>0</v>
      </c>
      <c r="E21" s="236"/>
      <c r="F21" s="229"/>
      <c r="G21" s="238">
        <v>0</v>
      </c>
      <c r="H21" s="238">
        <v>0</v>
      </c>
      <c r="I21" s="236"/>
      <c r="J21" s="229"/>
      <c r="K21" s="238">
        <v>0</v>
      </c>
      <c r="L21" s="238">
        <v>0</v>
      </c>
      <c r="M21" s="236"/>
      <c r="N21" s="237"/>
    </row>
    <row r="22" spans="1:14" ht="13.5">
      <c r="A22" s="353"/>
      <c r="B22" s="213" t="s">
        <v>26</v>
      </c>
      <c r="C22" s="238">
        <v>199677</v>
      </c>
      <c r="D22" s="238">
        <v>193933</v>
      </c>
      <c r="E22" s="236">
        <v>9.354400547180314</v>
      </c>
      <c r="F22" s="229">
        <v>-2.8766457829394465</v>
      </c>
      <c r="G22" s="238">
        <v>1201279</v>
      </c>
      <c r="H22" s="238">
        <v>1232627</v>
      </c>
      <c r="I22" s="236">
        <v>10.596593363562393</v>
      </c>
      <c r="J22" s="229">
        <v>2.6095519858417626</v>
      </c>
      <c r="K22" s="238">
        <v>733441</v>
      </c>
      <c r="L22" s="238">
        <v>832625</v>
      </c>
      <c r="M22" s="236">
        <v>12.253154400856253</v>
      </c>
      <c r="N22" s="229">
        <v>13.523105471333064</v>
      </c>
    </row>
    <row r="23" spans="1:14" ht="13.5">
      <c r="A23" s="353"/>
      <c r="B23" s="213" t="s">
        <v>27</v>
      </c>
      <c r="C23" s="238">
        <v>268310</v>
      </c>
      <c r="D23" s="238">
        <v>268366</v>
      </c>
      <c r="E23" s="236">
        <v>12.944692534249416</v>
      </c>
      <c r="F23" s="229">
        <v>0.020871380120013328</v>
      </c>
      <c r="G23" s="238">
        <v>1626687</v>
      </c>
      <c r="H23" s="238">
        <v>1642402</v>
      </c>
      <c r="I23" s="236">
        <v>14.119328988819488</v>
      </c>
      <c r="J23" s="229">
        <v>0.9660739896488968</v>
      </c>
      <c r="K23" s="238">
        <v>934977</v>
      </c>
      <c r="L23" s="238">
        <v>870182</v>
      </c>
      <c r="M23" s="236">
        <v>12.805854259535682</v>
      </c>
      <c r="N23" s="229">
        <v>-6.930116997530423</v>
      </c>
    </row>
    <row r="24" spans="1:14" ht="13.5">
      <c r="A24" s="353"/>
      <c r="B24" s="213" t="s">
        <v>28</v>
      </c>
      <c r="C24" s="238">
        <v>472791</v>
      </c>
      <c r="D24" s="238">
        <v>448510</v>
      </c>
      <c r="E24" s="236">
        <v>21.633977659376395</v>
      </c>
      <c r="F24" s="229">
        <v>-5.135673056382206</v>
      </c>
      <c r="G24" s="238">
        <v>3761208</v>
      </c>
      <c r="H24" s="238">
        <v>3766566</v>
      </c>
      <c r="I24" s="236">
        <v>32.38024826571197</v>
      </c>
      <c r="J24" s="229">
        <v>0.14245423278904656</v>
      </c>
      <c r="K24" s="238">
        <v>2031921</v>
      </c>
      <c r="L24" s="238">
        <v>1987508</v>
      </c>
      <c r="M24" s="236">
        <v>29.248752315792835</v>
      </c>
      <c r="N24" s="229">
        <v>-2.185764111892141</v>
      </c>
    </row>
    <row r="25" spans="1:14" ht="13.5">
      <c r="A25" s="353"/>
      <c r="B25" s="219"/>
      <c r="C25" s="208"/>
      <c r="D25" s="208"/>
      <c r="E25" s="208"/>
      <c r="F25" s="209"/>
      <c r="G25" s="208"/>
      <c r="H25" s="208"/>
      <c r="I25" s="208"/>
      <c r="J25" s="209"/>
      <c r="K25" s="241"/>
      <c r="L25" s="241"/>
      <c r="M25" s="208"/>
      <c r="N25" s="209"/>
    </row>
    <row r="26" ht="13.5">
      <c r="A26" s="353"/>
    </row>
    <row r="27" spans="1:15" ht="13.5">
      <c r="A27" s="353"/>
      <c r="O27" s="255"/>
    </row>
    <row r="28" ht="9.75" customHeight="1">
      <c r="A28" s="353"/>
    </row>
    <row r="29" spans="1:14" s="258" customFormat="1" ht="16.5" customHeight="1">
      <c r="A29" s="353"/>
      <c r="B29" s="256"/>
      <c r="C29" s="256"/>
      <c r="D29" s="256"/>
      <c r="E29" s="256"/>
      <c r="F29" s="257"/>
      <c r="G29" s="256"/>
      <c r="H29" s="256"/>
      <c r="I29" s="256"/>
      <c r="J29" s="257"/>
      <c r="K29" s="256"/>
      <c r="L29" s="256"/>
      <c r="M29" s="256"/>
      <c r="N29" s="257"/>
    </row>
    <row r="30" ht="13.5">
      <c r="A30" s="353"/>
    </row>
    <row r="31" ht="13.5">
      <c r="A31" s="353"/>
    </row>
    <row r="32" ht="13.5">
      <c r="A32" s="353"/>
    </row>
    <row r="33" ht="13.5">
      <c r="A33" s="353"/>
    </row>
    <row r="34" ht="13.5">
      <c r="A34" s="204"/>
    </row>
    <row r="35" ht="13.5">
      <c r="A35" s="204"/>
    </row>
    <row r="36" ht="13.5">
      <c r="A36" s="204"/>
    </row>
    <row r="37" ht="13.5">
      <c r="A37" s="204"/>
    </row>
    <row r="38" ht="13.5">
      <c r="A38" s="247"/>
    </row>
    <row r="39" ht="13.5">
      <c r="A39" s="247"/>
    </row>
    <row r="40" ht="13.5">
      <c r="A40" s="247"/>
    </row>
    <row r="41" ht="13.5">
      <c r="A41" s="247"/>
    </row>
    <row r="42" ht="13.5">
      <c r="A42" s="247"/>
    </row>
  </sheetData>
  <mergeCells count="4">
    <mergeCell ref="A1:A33"/>
    <mergeCell ref="C3:F3"/>
    <mergeCell ref="G3:J3"/>
    <mergeCell ref="K3:N3"/>
  </mergeCells>
  <printOptions verticalCentered="1"/>
  <pageMargins left="0.7874015748031497" right="0.5905511811023623" top="1.3779527559055118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157"/>
  <sheetViews>
    <sheetView workbookViewId="0" topLeftCell="A1">
      <pane xSplit="1" ySplit="6" topLeftCell="B7" activePane="bottomRight" state="frozen"/>
      <selection pane="topLeft" activeCell="B1" sqref="B1"/>
      <selection pane="topRight" activeCell="B1" sqref="B1"/>
      <selection pane="bottomLeft" activeCell="B1" sqref="B1"/>
      <selection pane="bottomRight" activeCell="A1" sqref="A1"/>
    </sheetView>
  </sheetViews>
  <sheetFormatPr defaultColWidth="9.00390625" defaultRowHeight="13.5"/>
  <cols>
    <col min="1" max="1" width="9.375" style="202" bestFit="1" customWidth="1"/>
    <col min="2" max="3" width="6.125" style="202" bestFit="1" customWidth="1"/>
    <col min="4" max="4" width="6.375" style="263" bestFit="1" customWidth="1"/>
    <col min="5" max="5" width="6.375" style="255" bestFit="1" customWidth="1"/>
    <col min="6" max="7" width="6.875" style="202" bestFit="1" customWidth="1"/>
    <col min="8" max="8" width="5.75390625" style="263" bestFit="1" customWidth="1"/>
    <col min="9" max="9" width="5.875" style="255" bestFit="1" customWidth="1"/>
    <col min="10" max="11" width="8.375" style="202" bestFit="1" customWidth="1"/>
    <col min="12" max="12" width="5.75390625" style="263" bestFit="1" customWidth="1"/>
    <col min="13" max="13" width="5.875" style="255" bestFit="1" customWidth="1"/>
    <col min="14" max="14" width="7.625" style="202" bestFit="1" customWidth="1"/>
    <col min="15" max="16" width="7.875" style="202" bestFit="1" customWidth="1"/>
    <col min="17" max="17" width="5.75390625" style="263" bestFit="1" customWidth="1"/>
    <col min="18" max="18" width="6.875" style="255" bestFit="1" customWidth="1"/>
    <col min="19" max="20" width="7.875" style="202" bestFit="1" customWidth="1"/>
    <col min="21" max="21" width="5.75390625" style="263" bestFit="1" customWidth="1"/>
    <col min="22" max="22" width="6.875" style="255" bestFit="1" customWidth="1"/>
    <col min="23" max="24" width="7.875" style="202" bestFit="1" customWidth="1"/>
    <col min="25" max="25" width="5.75390625" style="263" bestFit="1" customWidth="1"/>
    <col min="26" max="26" width="6.875" style="255" bestFit="1" customWidth="1"/>
    <col min="27" max="27" width="8.75390625" style="202" customWidth="1"/>
    <col min="28" max="28" width="9.125" style="202" bestFit="1" customWidth="1"/>
    <col min="29" max="29" width="10.125" style="202" bestFit="1" customWidth="1"/>
    <col min="30" max="30" width="9.125" style="202" bestFit="1" customWidth="1"/>
    <col min="31" max="16384" width="9.00390625" style="202" customWidth="1"/>
  </cols>
  <sheetData>
    <row r="1" spans="2:27" ht="13.5" customHeight="1">
      <c r="B1" s="259"/>
      <c r="C1" s="259"/>
      <c r="D1" s="260"/>
      <c r="E1" s="261"/>
      <c r="F1" s="259"/>
      <c r="G1" s="262" t="s">
        <v>154</v>
      </c>
      <c r="I1" s="261"/>
      <c r="J1" s="259"/>
      <c r="K1" s="259"/>
      <c r="L1" s="260"/>
      <c r="M1" s="261"/>
      <c r="O1" s="262"/>
      <c r="P1" s="264" t="s">
        <v>261</v>
      </c>
      <c r="Q1" s="265"/>
      <c r="R1" s="266"/>
      <c r="S1" s="267"/>
      <c r="T1" s="264"/>
      <c r="U1" s="265"/>
      <c r="V1" s="266"/>
      <c r="W1" s="267"/>
      <c r="X1" s="264"/>
      <c r="Y1" s="265"/>
      <c r="Z1" s="266"/>
      <c r="AA1" s="268"/>
    </row>
    <row r="2" spans="1:26" ht="12.75" customHeight="1">
      <c r="A2" s="269"/>
      <c r="B2" s="270"/>
      <c r="C2" s="270"/>
      <c r="D2" s="271"/>
      <c r="E2" s="272"/>
      <c r="F2" s="270"/>
      <c r="G2" s="270"/>
      <c r="H2" s="271"/>
      <c r="I2" s="272"/>
      <c r="J2" s="270"/>
      <c r="K2" s="270"/>
      <c r="L2" s="271"/>
      <c r="M2" s="272"/>
      <c r="O2" s="273"/>
      <c r="P2" s="270"/>
      <c r="Q2" s="271"/>
      <c r="R2" s="272"/>
      <c r="S2" s="270"/>
      <c r="T2" s="270"/>
      <c r="U2" s="271"/>
      <c r="V2" s="272"/>
      <c r="W2" s="270"/>
      <c r="X2" s="270"/>
      <c r="Y2" s="271"/>
      <c r="Z2" s="272"/>
    </row>
    <row r="3" spans="1:26" ht="21">
      <c r="A3" s="274"/>
      <c r="B3" s="109" t="s">
        <v>233</v>
      </c>
      <c r="C3" s="109"/>
      <c r="D3" s="63"/>
      <c r="E3" s="96"/>
      <c r="F3" s="109" t="s">
        <v>234</v>
      </c>
      <c r="G3" s="109"/>
      <c r="H3" s="63"/>
      <c r="I3" s="96"/>
      <c r="J3" s="109" t="s">
        <v>235</v>
      </c>
      <c r="K3" s="109"/>
      <c r="L3" s="63"/>
      <c r="M3" s="275"/>
      <c r="N3" s="201"/>
      <c r="O3" s="109" t="s">
        <v>236</v>
      </c>
      <c r="P3" s="109"/>
      <c r="Q3" s="63"/>
      <c r="R3" s="96"/>
      <c r="S3" s="109" t="s">
        <v>237</v>
      </c>
      <c r="T3" s="109"/>
      <c r="U3" s="63"/>
      <c r="V3" s="96"/>
      <c r="W3" s="109" t="s">
        <v>238</v>
      </c>
      <c r="X3" s="109"/>
      <c r="Y3" s="63"/>
      <c r="Z3" s="275"/>
    </row>
    <row r="4" spans="1:26" ht="13.5" customHeight="1">
      <c r="A4" s="197" t="s">
        <v>140</v>
      </c>
      <c r="B4" s="276" t="s">
        <v>179</v>
      </c>
      <c r="C4" s="277" t="s">
        <v>239</v>
      </c>
      <c r="D4" s="278" t="s">
        <v>11</v>
      </c>
      <c r="E4" s="279" t="s">
        <v>96</v>
      </c>
      <c r="F4" s="276" t="s">
        <v>179</v>
      </c>
      <c r="G4" s="277" t="s">
        <v>239</v>
      </c>
      <c r="H4" s="278" t="s">
        <v>11</v>
      </c>
      <c r="I4" s="279" t="s">
        <v>96</v>
      </c>
      <c r="J4" s="276" t="s">
        <v>179</v>
      </c>
      <c r="K4" s="277" t="s">
        <v>239</v>
      </c>
      <c r="L4" s="278" t="s">
        <v>11</v>
      </c>
      <c r="M4" s="280" t="s">
        <v>96</v>
      </c>
      <c r="N4" s="201"/>
      <c r="O4" s="276" t="s">
        <v>179</v>
      </c>
      <c r="P4" s="277" t="s">
        <v>239</v>
      </c>
      <c r="Q4" s="278" t="s">
        <v>11</v>
      </c>
      <c r="R4" s="279" t="s">
        <v>96</v>
      </c>
      <c r="S4" s="276" t="s">
        <v>179</v>
      </c>
      <c r="T4" s="277" t="s">
        <v>239</v>
      </c>
      <c r="U4" s="278" t="s">
        <v>11</v>
      </c>
      <c r="V4" s="279" t="s">
        <v>96</v>
      </c>
      <c r="W4" s="276" t="s">
        <v>179</v>
      </c>
      <c r="X4" s="277" t="s">
        <v>239</v>
      </c>
      <c r="Y4" s="278" t="s">
        <v>11</v>
      </c>
      <c r="Z4" s="280" t="s">
        <v>96</v>
      </c>
    </row>
    <row r="5" spans="1:26" ht="13.5" customHeight="1">
      <c r="A5" s="281"/>
      <c r="B5" s="276"/>
      <c r="C5" s="282"/>
      <c r="D5" s="283"/>
      <c r="E5" s="284"/>
      <c r="F5" s="276"/>
      <c r="G5" s="282"/>
      <c r="H5" s="283"/>
      <c r="I5" s="280"/>
      <c r="J5" s="282"/>
      <c r="K5" s="282"/>
      <c r="L5" s="283"/>
      <c r="M5" s="280"/>
      <c r="N5" s="201"/>
      <c r="O5" s="276"/>
      <c r="P5" s="282"/>
      <c r="Q5" s="283"/>
      <c r="R5" s="284"/>
      <c r="S5" s="276"/>
      <c r="T5" s="282"/>
      <c r="U5" s="283"/>
      <c r="V5" s="280"/>
      <c r="W5" s="282"/>
      <c r="X5" s="282"/>
      <c r="Y5" s="283"/>
      <c r="Z5" s="280"/>
    </row>
    <row r="6" spans="1:26" ht="13.5" customHeight="1">
      <c r="A6" s="285"/>
      <c r="B6" s="286" t="s">
        <v>156</v>
      </c>
      <c r="C6" s="287" t="s">
        <v>156</v>
      </c>
      <c r="D6" s="288" t="s">
        <v>34</v>
      </c>
      <c r="E6" s="289" t="s">
        <v>34</v>
      </c>
      <c r="F6" s="290" t="s">
        <v>77</v>
      </c>
      <c r="G6" s="291" t="s">
        <v>77</v>
      </c>
      <c r="H6" s="288" t="s">
        <v>34</v>
      </c>
      <c r="I6" s="292" t="s">
        <v>34</v>
      </c>
      <c r="J6" s="291" t="s">
        <v>78</v>
      </c>
      <c r="K6" s="291" t="s">
        <v>78</v>
      </c>
      <c r="L6" s="288" t="s">
        <v>34</v>
      </c>
      <c r="M6" s="292" t="s">
        <v>34</v>
      </c>
      <c r="N6" s="293"/>
      <c r="O6" s="290" t="s">
        <v>37</v>
      </c>
      <c r="P6" s="291" t="s">
        <v>37</v>
      </c>
      <c r="Q6" s="288" t="s">
        <v>34</v>
      </c>
      <c r="R6" s="289" t="s">
        <v>34</v>
      </c>
      <c r="S6" s="290" t="s">
        <v>37</v>
      </c>
      <c r="T6" s="291" t="s">
        <v>37</v>
      </c>
      <c r="U6" s="288" t="s">
        <v>34</v>
      </c>
      <c r="V6" s="292" t="s">
        <v>34</v>
      </c>
      <c r="W6" s="291" t="s">
        <v>37</v>
      </c>
      <c r="X6" s="291" t="s">
        <v>37</v>
      </c>
      <c r="Y6" s="288" t="s">
        <v>34</v>
      </c>
      <c r="Z6" s="292" t="s">
        <v>34</v>
      </c>
    </row>
    <row r="7" spans="1:26" ht="9" customHeight="1">
      <c r="A7" s="281"/>
      <c r="B7" s="294"/>
      <c r="C7" s="294"/>
      <c r="D7" s="295"/>
      <c r="E7" s="280"/>
      <c r="F7" s="294"/>
      <c r="G7" s="294"/>
      <c r="H7" s="295"/>
      <c r="I7" s="280"/>
      <c r="J7" s="294"/>
      <c r="K7" s="294"/>
      <c r="L7" s="295"/>
      <c r="M7" s="280"/>
      <c r="N7" s="201"/>
      <c r="O7" s="294"/>
      <c r="P7" s="294"/>
      <c r="Q7" s="295"/>
      <c r="R7" s="280"/>
      <c r="S7" s="294"/>
      <c r="T7" s="294"/>
      <c r="U7" s="295"/>
      <c r="V7" s="280"/>
      <c r="W7" s="294"/>
      <c r="X7" s="294"/>
      <c r="Y7" s="295"/>
      <c r="Z7" s="280"/>
    </row>
    <row r="8" spans="1:26" ht="13.5" customHeight="1">
      <c r="A8" s="339" t="s">
        <v>74</v>
      </c>
      <c r="B8" s="340">
        <v>12427</v>
      </c>
      <c r="C8" s="340">
        <v>12516</v>
      </c>
      <c r="D8" s="341">
        <v>100</v>
      </c>
      <c r="E8" s="342">
        <v>0.7161825058340732</v>
      </c>
      <c r="F8" s="340">
        <v>457695</v>
      </c>
      <c r="G8" s="340">
        <v>442745</v>
      </c>
      <c r="H8" s="341">
        <v>100</v>
      </c>
      <c r="I8" s="342">
        <v>-3.266367340696319</v>
      </c>
      <c r="J8" s="340">
        <v>19410264</v>
      </c>
      <c r="K8" s="340">
        <v>18996381</v>
      </c>
      <c r="L8" s="341">
        <v>100</v>
      </c>
      <c r="M8" s="342">
        <v>-2.132289390808906</v>
      </c>
      <c r="N8" s="198"/>
      <c r="O8" s="340">
        <v>2142272</v>
      </c>
      <c r="P8" s="340">
        <v>2073174</v>
      </c>
      <c r="Q8" s="341">
        <v>100</v>
      </c>
      <c r="R8" s="342">
        <v>-3.225454097332181</v>
      </c>
      <c r="S8" s="340">
        <v>11712861</v>
      </c>
      <c r="T8" s="340">
        <v>11632295</v>
      </c>
      <c r="U8" s="341">
        <v>100</v>
      </c>
      <c r="V8" s="342">
        <v>-0.6878421932950407</v>
      </c>
      <c r="W8" s="340">
        <v>7117065</v>
      </c>
      <c r="X8" s="340">
        <v>6795189</v>
      </c>
      <c r="Y8" s="341">
        <v>100</v>
      </c>
      <c r="Z8" s="342">
        <v>-4.522594636974652</v>
      </c>
    </row>
    <row r="9" spans="1:26" ht="9" customHeight="1">
      <c r="A9" s="197"/>
      <c r="B9" s="198"/>
      <c r="C9" s="198"/>
      <c r="D9" s="199"/>
      <c r="E9" s="200"/>
      <c r="F9" s="198"/>
      <c r="G9" s="198"/>
      <c r="H9" s="199"/>
      <c r="I9" s="200"/>
      <c r="J9" s="198"/>
      <c r="K9" s="198"/>
      <c r="L9" s="199"/>
      <c r="M9" s="200"/>
      <c r="N9" s="201"/>
      <c r="O9" s="198"/>
      <c r="P9" s="198"/>
      <c r="Q9" s="199"/>
      <c r="R9" s="200"/>
      <c r="S9" s="198"/>
      <c r="T9" s="198"/>
      <c r="U9" s="199"/>
      <c r="V9" s="200"/>
      <c r="W9" s="198"/>
      <c r="X9" s="198"/>
      <c r="Y9" s="199"/>
      <c r="Z9" s="200"/>
    </row>
    <row r="10" spans="1:26" ht="13.5">
      <c r="A10" s="197" t="s">
        <v>75</v>
      </c>
      <c r="B10" s="198">
        <v>11445</v>
      </c>
      <c r="C10" s="198">
        <v>11508</v>
      </c>
      <c r="D10" s="199">
        <v>91.94630872483219</v>
      </c>
      <c r="E10" s="200">
        <v>0.5504587155963359</v>
      </c>
      <c r="F10" s="198">
        <v>422195</v>
      </c>
      <c r="G10" s="198">
        <v>408905</v>
      </c>
      <c r="H10" s="199">
        <v>92.35677421540616</v>
      </c>
      <c r="I10" s="200">
        <v>-3.1478345314368994</v>
      </c>
      <c r="J10" s="198">
        <v>18193674</v>
      </c>
      <c r="K10" s="198">
        <v>17816378</v>
      </c>
      <c r="L10" s="199">
        <v>93.78827472453831</v>
      </c>
      <c r="M10" s="200">
        <v>-2.0737757530447154</v>
      </c>
      <c r="N10" s="198"/>
      <c r="O10" s="198">
        <v>1989442</v>
      </c>
      <c r="P10" s="198">
        <v>1925491</v>
      </c>
      <c r="Q10" s="199">
        <v>92.87647828884599</v>
      </c>
      <c r="R10" s="200">
        <v>-3.214519448166875</v>
      </c>
      <c r="S10" s="198">
        <v>11069322</v>
      </c>
      <c r="T10" s="198">
        <v>11011522</v>
      </c>
      <c r="U10" s="199">
        <v>94.66336608554029</v>
      </c>
      <c r="V10" s="200">
        <v>-0.5221638687536556</v>
      </c>
      <c r="W10" s="198">
        <v>6564547</v>
      </c>
      <c r="X10" s="198">
        <v>6256376</v>
      </c>
      <c r="Y10" s="199">
        <v>92.07066941037256</v>
      </c>
      <c r="Z10" s="200">
        <v>-4.694474729177811</v>
      </c>
    </row>
    <row r="11" spans="1:26" ht="13.5" customHeight="1">
      <c r="A11" s="197" t="s">
        <v>76</v>
      </c>
      <c r="B11" s="198">
        <v>982</v>
      </c>
      <c r="C11" s="198">
        <v>1008</v>
      </c>
      <c r="D11" s="199">
        <v>8.053691275167784</v>
      </c>
      <c r="E11" s="200">
        <v>2.6476578411405383</v>
      </c>
      <c r="F11" s="198">
        <v>35500</v>
      </c>
      <c r="G11" s="198">
        <v>33840</v>
      </c>
      <c r="H11" s="199">
        <v>7.64322578459384</v>
      </c>
      <c r="I11" s="200">
        <v>-4.676056338028167</v>
      </c>
      <c r="J11" s="198">
        <v>1216590</v>
      </c>
      <c r="K11" s="198">
        <v>1180003</v>
      </c>
      <c r="L11" s="199">
        <v>6.21172527546168</v>
      </c>
      <c r="M11" s="200">
        <v>-3.007340188559826</v>
      </c>
      <c r="N11" s="198"/>
      <c r="O11" s="198">
        <v>152830</v>
      </c>
      <c r="P11" s="198">
        <v>147683</v>
      </c>
      <c r="Q11" s="199">
        <v>7.123521711154009</v>
      </c>
      <c r="R11" s="200">
        <v>-3.3677942812275097</v>
      </c>
      <c r="S11" s="198">
        <v>643539</v>
      </c>
      <c r="T11" s="198">
        <v>620773</v>
      </c>
      <c r="U11" s="199">
        <v>5.3366339144597</v>
      </c>
      <c r="V11" s="200">
        <v>-3.537625536292288</v>
      </c>
      <c r="W11" s="198">
        <v>552518</v>
      </c>
      <c r="X11" s="198">
        <v>538813</v>
      </c>
      <c r="Y11" s="199">
        <v>7.9293305896274555</v>
      </c>
      <c r="Z11" s="200">
        <v>-2.480462174987963</v>
      </c>
    </row>
    <row r="12" spans="1:26" ht="9" customHeight="1">
      <c r="A12" s="197"/>
      <c r="B12" s="198"/>
      <c r="C12" s="198"/>
      <c r="D12" s="199"/>
      <c r="E12" s="200"/>
      <c r="F12" s="198"/>
      <c r="G12" s="198"/>
      <c r="H12" s="199"/>
      <c r="I12" s="200"/>
      <c r="J12" s="198"/>
      <c r="K12" s="198"/>
      <c r="L12" s="199"/>
      <c r="M12" s="200"/>
      <c r="N12" s="201"/>
      <c r="O12" s="198"/>
      <c r="P12" s="198"/>
      <c r="Q12" s="199"/>
      <c r="R12" s="200"/>
      <c r="S12" s="198"/>
      <c r="T12" s="198"/>
      <c r="U12" s="199"/>
      <c r="V12" s="200"/>
      <c r="W12" s="198"/>
      <c r="X12" s="198"/>
      <c r="Y12" s="199"/>
      <c r="Z12" s="200"/>
    </row>
    <row r="13" spans="1:30" ht="13.5" customHeight="1">
      <c r="A13" s="339" t="s">
        <v>38</v>
      </c>
      <c r="B13" s="340">
        <v>1821</v>
      </c>
      <c r="C13" s="340">
        <v>1839</v>
      </c>
      <c r="D13" s="341">
        <v>14.69319271332694</v>
      </c>
      <c r="E13" s="342">
        <v>0.9884678747940745</v>
      </c>
      <c r="F13" s="340">
        <v>49334</v>
      </c>
      <c r="G13" s="340">
        <v>48665</v>
      </c>
      <c r="H13" s="341">
        <v>10.991654338275982</v>
      </c>
      <c r="I13" s="342">
        <v>-1.3560627559087046</v>
      </c>
      <c r="J13" s="340">
        <v>1786934</v>
      </c>
      <c r="K13" s="340">
        <v>1838584</v>
      </c>
      <c r="L13" s="341">
        <v>9.678601413606097</v>
      </c>
      <c r="M13" s="342">
        <v>2.890425723613732</v>
      </c>
      <c r="N13" s="201"/>
      <c r="O13" s="340">
        <v>220171</v>
      </c>
      <c r="P13" s="340">
        <v>217292</v>
      </c>
      <c r="Q13" s="341">
        <v>10.481127006223309</v>
      </c>
      <c r="R13" s="342">
        <v>-1.3076199862833926</v>
      </c>
      <c r="S13" s="340">
        <v>1032291</v>
      </c>
      <c r="T13" s="340">
        <v>1082656</v>
      </c>
      <c r="U13" s="341">
        <v>9.307329293144647</v>
      </c>
      <c r="V13" s="342">
        <v>4.8789537058833155</v>
      </c>
      <c r="W13" s="340">
        <v>725425</v>
      </c>
      <c r="X13" s="340">
        <v>726511</v>
      </c>
      <c r="Y13" s="341">
        <v>10.691549565435192</v>
      </c>
      <c r="Z13" s="342">
        <v>0.14970534514249234</v>
      </c>
      <c r="AA13" s="296"/>
      <c r="AB13" s="296"/>
      <c r="AC13" s="296"/>
      <c r="AD13" s="296"/>
    </row>
    <row r="14" spans="1:30" ht="13.5">
      <c r="A14" s="297" t="s">
        <v>142</v>
      </c>
      <c r="B14" s="298">
        <v>514</v>
      </c>
      <c r="C14" s="198">
        <v>515</v>
      </c>
      <c r="D14" s="199">
        <v>4.114733141578779</v>
      </c>
      <c r="E14" s="200">
        <v>0.1945525291828787</v>
      </c>
      <c r="F14" s="298">
        <v>7094</v>
      </c>
      <c r="G14" s="198">
        <v>6510</v>
      </c>
      <c r="H14" s="199">
        <v>1.4703723362206236</v>
      </c>
      <c r="I14" s="200">
        <v>-8.232308993515646</v>
      </c>
      <c r="J14" s="198">
        <v>132411</v>
      </c>
      <c r="K14" s="198">
        <v>130254</v>
      </c>
      <c r="L14" s="199">
        <v>0.6856779720305674</v>
      </c>
      <c r="M14" s="200">
        <v>-1.6290187371139853</v>
      </c>
      <c r="N14" s="203"/>
      <c r="O14" s="198">
        <v>24448</v>
      </c>
      <c r="P14" s="198">
        <v>22234</v>
      </c>
      <c r="Q14" s="199">
        <v>1.0724618387072191</v>
      </c>
      <c r="R14" s="200">
        <v>-9.055955497382195</v>
      </c>
      <c r="S14" s="198">
        <v>77506</v>
      </c>
      <c r="T14" s="198">
        <v>71698</v>
      </c>
      <c r="U14" s="199">
        <v>0.6163702003774836</v>
      </c>
      <c r="V14" s="200">
        <v>-7.493613397672439</v>
      </c>
      <c r="W14" s="198">
        <v>52562</v>
      </c>
      <c r="X14" s="198">
        <v>56014</v>
      </c>
      <c r="Y14" s="199">
        <v>0.8243184994560122</v>
      </c>
      <c r="Z14" s="200">
        <v>6.567482211483577</v>
      </c>
      <c r="AA14" s="296"/>
      <c r="AB14" s="296"/>
      <c r="AC14" s="296"/>
      <c r="AD14" s="296"/>
    </row>
    <row r="15" spans="1:30" ht="13.5">
      <c r="A15" s="297" t="s">
        <v>137</v>
      </c>
      <c r="B15" s="298">
        <v>549</v>
      </c>
      <c r="C15" s="198">
        <v>580</v>
      </c>
      <c r="D15" s="199">
        <v>4.634068392457654</v>
      </c>
      <c r="E15" s="200">
        <v>5.64663023679417</v>
      </c>
      <c r="F15" s="298">
        <v>14937</v>
      </c>
      <c r="G15" s="198">
        <v>14888</v>
      </c>
      <c r="H15" s="199">
        <v>3.362657963387503</v>
      </c>
      <c r="I15" s="200">
        <v>-0.3280444533708238</v>
      </c>
      <c r="J15" s="198">
        <v>594979</v>
      </c>
      <c r="K15" s="198">
        <v>607096</v>
      </c>
      <c r="L15" s="199">
        <v>3.195850830745077</v>
      </c>
      <c r="M15" s="200">
        <v>2.0365424662046827</v>
      </c>
      <c r="N15" s="203"/>
      <c r="O15" s="198">
        <v>62396</v>
      </c>
      <c r="P15" s="198">
        <v>62332</v>
      </c>
      <c r="Q15" s="199">
        <v>3.0065976131284686</v>
      </c>
      <c r="R15" s="200">
        <v>-0.10257067760753857</v>
      </c>
      <c r="S15" s="198">
        <v>258199</v>
      </c>
      <c r="T15" s="198">
        <v>263962</v>
      </c>
      <c r="U15" s="199">
        <v>2.269216865631417</v>
      </c>
      <c r="V15" s="200">
        <v>2.2319993493390866</v>
      </c>
      <c r="W15" s="198">
        <v>321841</v>
      </c>
      <c r="X15" s="198">
        <v>327802</v>
      </c>
      <c r="Y15" s="199">
        <v>4.824030648742808</v>
      </c>
      <c r="Z15" s="200">
        <v>1.852156810350447</v>
      </c>
      <c r="AA15" s="296"/>
      <c r="AB15" s="296"/>
      <c r="AC15" s="296"/>
      <c r="AD15" s="296"/>
    </row>
    <row r="16" spans="1:30" ht="13.5">
      <c r="A16" s="297" t="s">
        <v>138</v>
      </c>
      <c r="B16" s="298">
        <v>758</v>
      </c>
      <c r="C16" s="198">
        <v>744</v>
      </c>
      <c r="D16" s="199">
        <v>5.944391179290508</v>
      </c>
      <c r="E16" s="200">
        <v>-1.846965699208447</v>
      </c>
      <c r="F16" s="298">
        <v>27303</v>
      </c>
      <c r="G16" s="198">
        <v>27267</v>
      </c>
      <c r="H16" s="199">
        <v>6.158624038667856</v>
      </c>
      <c r="I16" s="200">
        <v>-0.13185364245686948</v>
      </c>
      <c r="J16" s="198">
        <v>1059544</v>
      </c>
      <c r="K16" s="198">
        <v>1101234</v>
      </c>
      <c r="L16" s="199">
        <v>5.797072610830453</v>
      </c>
      <c r="M16" s="200">
        <v>3.9347115362835305</v>
      </c>
      <c r="N16" s="203"/>
      <c r="O16" s="198">
        <v>133327</v>
      </c>
      <c r="P16" s="198">
        <v>132726</v>
      </c>
      <c r="Q16" s="199">
        <v>6.402067554387621</v>
      </c>
      <c r="R16" s="200">
        <v>-0.45077141164204804</v>
      </c>
      <c r="S16" s="198">
        <v>696586</v>
      </c>
      <c r="T16" s="198">
        <v>746996</v>
      </c>
      <c r="U16" s="199">
        <v>6.421742227135746</v>
      </c>
      <c r="V16" s="200">
        <v>7.236723103823506</v>
      </c>
      <c r="W16" s="198">
        <v>351022</v>
      </c>
      <c r="X16" s="198">
        <v>342695</v>
      </c>
      <c r="Y16" s="199">
        <v>5.0432004172363705</v>
      </c>
      <c r="Z16" s="200">
        <v>-2.3722159864623893</v>
      </c>
      <c r="AA16" s="296"/>
      <c r="AB16" s="296"/>
      <c r="AC16" s="296"/>
      <c r="AD16" s="296"/>
    </row>
    <row r="17" spans="1:30" ht="13.5">
      <c r="A17" s="339" t="s">
        <v>39</v>
      </c>
      <c r="B17" s="340">
        <v>2856</v>
      </c>
      <c r="C17" s="340">
        <v>2814</v>
      </c>
      <c r="D17" s="341">
        <v>22.483221476510067</v>
      </c>
      <c r="E17" s="342">
        <v>-1.4705882352941124</v>
      </c>
      <c r="F17" s="340">
        <v>92627</v>
      </c>
      <c r="G17" s="340">
        <v>87567</v>
      </c>
      <c r="H17" s="341">
        <v>19.778201899513263</v>
      </c>
      <c r="I17" s="342">
        <v>-5.462770034655118</v>
      </c>
      <c r="J17" s="340">
        <v>3225665</v>
      </c>
      <c r="K17" s="340">
        <v>2847813</v>
      </c>
      <c r="L17" s="341">
        <v>14.99134493038437</v>
      </c>
      <c r="M17" s="342">
        <v>-11.71392565564</v>
      </c>
      <c r="N17" s="203"/>
      <c r="O17" s="340">
        <v>421103</v>
      </c>
      <c r="P17" s="340">
        <v>406409</v>
      </c>
      <c r="Q17" s="341">
        <v>19.60322674314843</v>
      </c>
      <c r="R17" s="342">
        <v>-3.4894075796182866</v>
      </c>
      <c r="S17" s="340">
        <v>1950105</v>
      </c>
      <c r="T17" s="340">
        <v>1785538</v>
      </c>
      <c r="U17" s="341">
        <v>15.349834233055471</v>
      </c>
      <c r="V17" s="342">
        <v>-8.438878932160065</v>
      </c>
      <c r="W17" s="340">
        <v>1185745</v>
      </c>
      <c r="X17" s="340">
        <v>997454</v>
      </c>
      <c r="Y17" s="341">
        <v>14.678826446181262</v>
      </c>
      <c r="Z17" s="342">
        <v>-15.879552517615503</v>
      </c>
      <c r="AA17" s="296"/>
      <c r="AB17" s="296"/>
      <c r="AC17" s="296"/>
      <c r="AD17" s="296"/>
    </row>
    <row r="18" spans="1:30" ht="13.5">
      <c r="A18" s="297" t="s">
        <v>172</v>
      </c>
      <c r="B18" s="198">
        <v>576</v>
      </c>
      <c r="C18" s="198">
        <v>547</v>
      </c>
      <c r="D18" s="199">
        <v>4.370405880472995</v>
      </c>
      <c r="E18" s="200">
        <v>-5.034722222222221</v>
      </c>
      <c r="F18" s="198">
        <v>19257</v>
      </c>
      <c r="G18" s="198">
        <v>17594</v>
      </c>
      <c r="H18" s="199">
        <v>3.97384498977967</v>
      </c>
      <c r="I18" s="200">
        <v>-8.635820740509947</v>
      </c>
      <c r="J18" s="198">
        <v>889465</v>
      </c>
      <c r="K18" s="198">
        <v>692134</v>
      </c>
      <c r="L18" s="199">
        <v>3.6435045180447796</v>
      </c>
      <c r="M18" s="200">
        <v>-22.185358614448013</v>
      </c>
      <c r="N18" s="203"/>
      <c r="O18" s="198">
        <v>104006</v>
      </c>
      <c r="P18" s="198">
        <v>98349</v>
      </c>
      <c r="Q18" s="199">
        <v>4.743885462580565</v>
      </c>
      <c r="R18" s="200">
        <v>-5.439109282156796</v>
      </c>
      <c r="S18" s="198">
        <v>457625</v>
      </c>
      <c r="T18" s="198">
        <v>396081</v>
      </c>
      <c r="U18" s="199">
        <v>3.4050116507533557</v>
      </c>
      <c r="V18" s="200">
        <v>-13.448565965583171</v>
      </c>
      <c r="W18" s="198">
        <v>370578</v>
      </c>
      <c r="X18" s="198">
        <v>257694</v>
      </c>
      <c r="Y18" s="199">
        <v>3.792300699803935</v>
      </c>
      <c r="Z18" s="200">
        <v>-30.461603225231936</v>
      </c>
      <c r="AA18" s="296"/>
      <c r="AB18" s="296"/>
      <c r="AC18" s="296"/>
      <c r="AD18" s="296"/>
    </row>
    <row r="19" spans="1:30" ht="13.5">
      <c r="A19" s="297" t="s">
        <v>173</v>
      </c>
      <c r="B19" s="198">
        <v>593</v>
      </c>
      <c r="C19" s="198">
        <v>574</v>
      </c>
      <c r="D19" s="199">
        <v>4.586129753914989</v>
      </c>
      <c r="E19" s="200">
        <v>-3.204047217537942</v>
      </c>
      <c r="F19" s="198">
        <v>14399</v>
      </c>
      <c r="G19" s="198">
        <v>13567</v>
      </c>
      <c r="H19" s="199">
        <v>3.0642920868671584</v>
      </c>
      <c r="I19" s="200">
        <v>-5.778179040211128</v>
      </c>
      <c r="J19" s="198">
        <v>335926</v>
      </c>
      <c r="K19" s="198">
        <v>316181</v>
      </c>
      <c r="L19" s="199">
        <v>1.6644275559644754</v>
      </c>
      <c r="M19" s="200">
        <v>-5.877782606883663</v>
      </c>
      <c r="N19" s="203"/>
      <c r="O19" s="198">
        <v>61434</v>
      </c>
      <c r="P19" s="198">
        <v>58261</v>
      </c>
      <c r="Q19" s="199">
        <v>2.8102320403400776</v>
      </c>
      <c r="R19" s="200">
        <v>-5.164892404857246</v>
      </c>
      <c r="S19" s="198">
        <v>193014</v>
      </c>
      <c r="T19" s="198">
        <v>185412</v>
      </c>
      <c r="U19" s="199">
        <v>1.5939416942228513</v>
      </c>
      <c r="V19" s="200">
        <v>-3.9385744039292514</v>
      </c>
      <c r="W19" s="198">
        <v>138472</v>
      </c>
      <c r="X19" s="198">
        <v>126897</v>
      </c>
      <c r="Y19" s="199">
        <v>1.8674535763464415</v>
      </c>
      <c r="Z19" s="200">
        <v>-8.359090646484491</v>
      </c>
      <c r="AA19" s="296"/>
      <c r="AB19" s="296"/>
      <c r="AC19" s="296"/>
      <c r="AD19" s="296"/>
    </row>
    <row r="20" spans="1:30" ht="13.5">
      <c r="A20" s="297" t="s">
        <v>174</v>
      </c>
      <c r="B20" s="198">
        <v>337</v>
      </c>
      <c r="C20" s="198">
        <v>349</v>
      </c>
      <c r="D20" s="199">
        <v>2.7884308085650367</v>
      </c>
      <c r="E20" s="200">
        <v>3.5608308605341144</v>
      </c>
      <c r="F20" s="198">
        <v>10036</v>
      </c>
      <c r="G20" s="198">
        <v>8523</v>
      </c>
      <c r="H20" s="199">
        <v>1.925035855853821</v>
      </c>
      <c r="I20" s="200">
        <v>-15.075727381426862</v>
      </c>
      <c r="J20" s="198">
        <v>213125</v>
      </c>
      <c r="K20" s="198">
        <v>180081</v>
      </c>
      <c r="L20" s="199">
        <v>0.9479753011902635</v>
      </c>
      <c r="M20" s="200">
        <v>-15.504516129032254</v>
      </c>
      <c r="N20" s="203"/>
      <c r="O20" s="198">
        <v>39164</v>
      </c>
      <c r="P20" s="198">
        <v>33352</v>
      </c>
      <c r="Q20" s="199">
        <v>1.6087409932789047</v>
      </c>
      <c r="R20" s="200">
        <v>-14.840159329996938</v>
      </c>
      <c r="S20" s="198">
        <v>127672</v>
      </c>
      <c r="T20" s="198">
        <v>104477</v>
      </c>
      <c r="U20" s="199">
        <v>0.8981632601305245</v>
      </c>
      <c r="V20" s="200">
        <v>-18.16764834889404</v>
      </c>
      <c r="W20" s="198">
        <v>81974</v>
      </c>
      <c r="X20" s="198">
        <v>72306</v>
      </c>
      <c r="Y20" s="199">
        <v>1.0640763634388979</v>
      </c>
      <c r="Z20" s="200">
        <v>-11.793983458169667</v>
      </c>
      <c r="AA20" s="296"/>
      <c r="AB20" s="296"/>
      <c r="AC20" s="296"/>
      <c r="AD20" s="296"/>
    </row>
    <row r="21" spans="1:30" ht="13.5">
      <c r="A21" s="297" t="s">
        <v>175</v>
      </c>
      <c r="B21" s="198">
        <v>479</v>
      </c>
      <c r="C21" s="198">
        <v>478</v>
      </c>
      <c r="D21" s="199">
        <v>3.8191115372323425</v>
      </c>
      <c r="E21" s="200">
        <v>-0.20876826722338038</v>
      </c>
      <c r="F21" s="198">
        <v>18679</v>
      </c>
      <c r="G21" s="198">
        <v>17962</v>
      </c>
      <c r="H21" s="199">
        <v>4.056962811550667</v>
      </c>
      <c r="I21" s="200">
        <v>-3.838535253493225</v>
      </c>
      <c r="J21" s="198">
        <v>922757</v>
      </c>
      <c r="K21" s="198">
        <v>829046</v>
      </c>
      <c r="L21" s="199">
        <v>4.364231271208974</v>
      </c>
      <c r="M21" s="200">
        <v>-10.155544742548683</v>
      </c>
      <c r="N21" s="203"/>
      <c r="O21" s="198">
        <v>88202</v>
      </c>
      <c r="P21" s="198">
        <v>86894</v>
      </c>
      <c r="Q21" s="199">
        <v>4.191351039517185</v>
      </c>
      <c r="R21" s="200">
        <v>-1.4829595700777798</v>
      </c>
      <c r="S21" s="198">
        <v>662857</v>
      </c>
      <c r="T21" s="198">
        <v>600670</v>
      </c>
      <c r="U21" s="199">
        <v>5.163813331762992</v>
      </c>
      <c r="V21" s="200">
        <v>-9.381661504668426</v>
      </c>
      <c r="W21" s="198">
        <v>250837</v>
      </c>
      <c r="X21" s="198">
        <v>220151</v>
      </c>
      <c r="Y21" s="199">
        <v>3.239806869242342</v>
      </c>
      <c r="Z21" s="200">
        <v>-12.233442434728525</v>
      </c>
      <c r="AA21" s="296"/>
      <c r="AB21" s="296"/>
      <c r="AC21" s="296"/>
      <c r="AD21" s="296"/>
    </row>
    <row r="22" spans="1:30" ht="13.5">
      <c r="A22" s="297" t="s">
        <v>176</v>
      </c>
      <c r="B22" s="198">
        <v>328</v>
      </c>
      <c r="C22" s="198">
        <v>342</v>
      </c>
      <c r="D22" s="199">
        <v>2.732502396931927</v>
      </c>
      <c r="E22" s="200">
        <v>4.268292682926833</v>
      </c>
      <c r="F22" s="198">
        <v>13179</v>
      </c>
      <c r="G22" s="198">
        <v>13242</v>
      </c>
      <c r="H22" s="199">
        <v>2.990886401879185</v>
      </c>
      <c r="I22" s="200">
        <v>0.478033234691555</v>
      </c>
      <c r="J22" s="198">
        <v>403657</v>
      </c>
      <c r="K22" s="198">
        <v>373858</v>
      </c>
      <c r="L22" s="199">
        <v>1.9680485456677248</v>
      </c>
      <c r="M22" s="200">
        <v>-7.382257708896411</v>
      </c>
      <c r="N22" s="203"/>
      <c r="O22" s="198">
        <v>59254</v>
      </c>
      <c r="P22" s="198">
        <v>60359</v>
      </c>
      <c r="Q22" s="199">
        <v>2.9114295278640383</v>
      </c>
      <c r="R22" s="200">
        <v>1.8648530057042478</v>
      </c>
      <c r="S22" s="198">
        <v>243854</v>
      </c>
      <c r="T22" s="198">
        <v>230170</v>
      </c>
      <c r="U22" s="199">
        <v>1.9787152922101785</v>
      </c>
      <c r="V22" s="200">
        <v>-5.611554454714707</v>
      </c>
      <c r="W22" s="198">
        <v>155997</v>
      </c>
      <c r="X22" s="198">
        <v>140235</v>
      </c>
      <c r="Y22" s="199">
        <v>2.0637395074662384</v>
      </c>
      <c r="Z22" s="200">
        <v>-10.104040462316588</v>
      </c>
      <c r="AA22" s="296"/>
      <c r="AB22" s="296"/>
      <c r="AC22" s="296"/>
      <c r="AD22" s="296"/>
    </row>
    <row r="23" spans="1:30" ht="13.5">
      <c r="A23" s="297" t="s">
        <v>177</v>
      </c>
      <c r="B23" s="198">
        <v>406</v>
      </c>
      <c r="C23" s="198">
        <v>395</v>
      </c>
      <c r="D23" s="199">
        <v>3.155960370725471</v>
      </c>
      <c r="E23" s="200">
        <v>-2.7093596059113323</v>
      </c>
      <c r="F23" s="198">
        <v>13346</v>
      </c>
      <c r="G23" s="198">
        <v>13161</v>
      </c>
      <c r="H23" s="199">
        <v>2.9725914465437215</v>
      </c>
      <c r="I23" s="200">
        <v>-1.3861831260302715</v>
      </c>
      <c r="J23" s="198">
        <v>365222</v>
      </c>
      <c r="K23" s="198">
        <v>361544</v>
      </c>
      <c r="L23" s="199">
        <v>1.9032256723004242</v>
      </c>
      <c r="M23" s="200">
        <v>-1.007058720449483</v>
      </c>
      <c r="N23" s="203"/>
      <c r="O23" s="198">
        <v>54820</v>
      </c>
      <c r="P23" s="198">
        <v>55363</v>
      </c>
      <c r="Q23" s="199">
        <v>2.670446378355121</v>
      </c>
      <c r="R23" s="200">
        <v>0.9905144107989816</v>
      </c>
      <c r="S23" s="198">
        <v>202128</v>
      </c>
      <c r="T23" s="198">
        <v>204961</v>
      </c>
      <c r="U23" s="199">
        <v>1.7619996741829533</v>
      </c>
      <c r="V23" s="200">
        <v>1.4015871131164426</v>
      </c>
      <c r="W23" s="198">
        <v>156696</v>
      </c>
      <c r="X23" s="198">
        <v>150222</v>
      </c>
      <c r="Y23" s="199">
        <v>2.2107111369529235</v>
      </c>
      <c r="Z23" s="200">
        <v>-4.1315668555674705</v>
      </c>
      <c r="AA23" s="296"/>
      <c r="AB23" s="296"/>
      <c r="AC23" s="296"/>
      <c r="AD23" s="296"/>
    </row>
    <row r="24" spans="1:30" ht="13.5">
      <c r="A24" s="297" t="s">
        <v>178</v>
      </c>
      <c r="B24" s="198">
        <v>137</v>
      </c>
      <c r="C24" s="198">
        <v>129</v>
      </c>
      <c r="D24" s="199">
        <v>1.0306807286673059</v>
      </c>
      <c r="E24" s="200">
        <v>-5.839416058394164</v>
      </c>
      <c r="F24" s="198">
        <v>3731</v>
      </c>
      <c r="G24" s="198">
        <v>3518</v>
      </c>
      <c r="H24" s="199">
        <v>0.7945883070390406</v>
      </c>
      <c r="I24" s="200">
        <v>-5.708925221120342</v>
      </c>
      <c r="J24" s="198">
        <v>95513</v>
      </c>
      <c r="K24" s="198">
        <v>94969</v>
      </c>
      <c r="L24" s="199">
        <v>0.4999320660077306</v>
      </c>
      <c r="M24" s="200">
        <v>-0.5695559766733305</v>
      </c>
      <c r="N24" s="203"/>
      <c r="O24" s="198">
        <v>14223</v>
      </c>
      <c r="P24" s="198">
        <v>13831</v>
      </c>
      <c r="Q24" s="199">
        <v>0.6671413012125369</v>
      </c>
      <c r="R24" s="200">
        <v>-2.756099275820856</v>
      </c>
      <c r="S24" s="198">
        <v>62955</v>
      </c>
      <c r="T24" s="198">
        <v>63767</v>
      </c>
      <c r="U24" s="199">
        <v>0.5481893297926161</v>
      </c>
      <c r="V24" s="200">
        <v>1.28981018187595</v>
      </c>
      <c r="W24" s="198">
        <v>31191</v>
      </c>
      <c r="X24" s="198">
        <v>29949</v>
      </c>
      <c r="Y24" s="199">
        <v>0.4407382929304836</v>
      </c>
      <c r="Z24" s="200">
        <v>-3.9819178609214245</v>
      </c>
      <c r="AA24" s="296"/>
      <c r="AB24" s="296"/>
      <c r="AC24" s="296"/>
      <c r="AD24" s="296"/>
    </row>
    <row r="25" spans="1:30" ht="13.5">
      <c r="A25" s="197" t="s">
        <v>40</v>
      </c>
      <c r="B25" s="198">
        <v>760</v>
      </c>
      <c r="C25" s="198">
        <v>754</v>
      </c>
      <c r="D25" s="199">
        <v>6.024288910194951</v>
      </c>
      <c r="E25" s="200">
        <v>-0.7894736842105288</v>
      </c>
      <c r="F25" s="198">
        <v>20970</v>
      </c>
      <c r="G25" s="198">
        <v>21255</v>
      </c>
      <c r="H25" s="199">
        <v>4.800731798213419</v>
      </c>
      <c r="I25" s="200">
        <v>1.3590844062947083</v>
      </c>
      <c r="J25" s="198">
        <v>663893</v>
      </c>
      <c r="K25" s="198">
        <v>677048</v>
      </c>
      <c r="L25" s="199">
        <v>3.564089391553054</v>
      </c>
      <c r="M25" s="200">
        <v>1.9814940058111796</v>
      </c>
      <c r="N25" s="203"/>
      <c r="O25" s="198">
        <v>102006</v>
      </c>
      <c r="P25" s="198">
        <v>97678</v>
      </c>
      <c r="Q25" s="199">
        <v>4.711519631251405</v>
      </c>
      <c r="R25" s="200">
        <v>-4.2428876732741205</v>
      </c>
      <c r="S25" s="198">
        <v>397562</v>
      </c>
      <c r="T25" s="198">
        <v>392831</v>
      </c>
      <c r="U25" s="199">
        <v>3.3770721942660495</v>
      </c>
      <c r="V25" s="200">
        <v>-1.1900030687037488</v>
      </c>
      <c r="W25" s="198">
        <v>259333</v>
      </c>
      <c r="X25" s="198">
        <v>275117</v>
      </c>
      <c r="Y25" s="199">
        <v>4.048702692449025</v>
      </c>
      <c r="Z25" s="200">
        <v>6.086383144451335</v>
      </c>
      <c r="AA25" s="296"/>
      <c r="AB25" s="296"/>
      <c r="AC25" s="296"/>
      <c r="AD25" s="296"/>
    </row>
    <row r="26" spans="1:30" ht="13.5">
      <c r="A26" s="197" t="s">
        <v>41</v>
      </c>
      <c r="B26" s="198">
        <v>45</v>
      </c>
      <c r="C26" s="198">
        <v>46</v>
      </c>
      <c r="D26" s="199">
        <v>0.36752956216043464</v>
      </c>
      <c r="E26" s="200">
        <v>2.2222222222222143</v>
      </c>
      <c r="F26" s="198">
        <v>374</v>
      </c>
      <c r="G26" s="198">
        <v>383</v>
      </c>
      <c r="H26" s="199">
        <v>0.08650577646274944</v>
      </c>
      <c r="I26" s="200">
        <v>2.406417112299475</v>
      </c>
      <c r="J26" s="198">
        <v>4132</v>
      </c>
      <c r="K26" s="198">
        <v>4862</v>
      </c>
      <c r="L26" s="199">
        <v>0.025594348734108884</v>
      </c>
      <c r="M26" s="200">
        <v>17.66698935140367</v>
      </c>
      <c r="N26" s="203"/>
      <c r="O26" s="198">
        <v>1013</v>
      </c>
      <c r="P26" s="198">
        <v>1025</v>
      </c>
      <c r="Q26" s="199">
        <v>0.049441098528150554</v>
      </c>
      <c r="R26" s="200">
        <v>1.1846001974333609</v>
      </c>
      <c r="S26" s="198">
        <v>1754</v>
      </c>
      <c r="T26" s="198">
        <v>2332</v>
      </c>
      <c r="U26" s="199">
        <v>0.020047634624121895</v>
      </c>
      <c r="V26" s="200">
        <v>32.95324971493729</v>
      </c>
      <c r="W26" s="198">
        <v>2266</v>
      </c>
      <c r="X26" s="198">
        <v>2410</v>
      </c>
      <c r="Y26" s="199">
        <v>0.035466268855803715</v>
      </c>
      <c r="Z26" s="200">
        <v>6.354810238305375</v>
      </c>
      <c r="AA26" s="296"/>
      <c r="AB26" s="296"/>
      <c r="AC26" s="296"/>
      <c r="AD26" s="296"/>
    </row>
    <row r="27" spans="1:30" ht="13.5">
      <c r="A27" s="197" t="s">
        <v>42</v>
      </c>
      <c r="B27" s="198">
        <v>235</v>
      </c>
      <c r="C27" s="198">
        <v>244</v>
      </c>
      <c r="D27" s="199">
        <v>1.9495046340683924</v>
      </c>
      <c r="E27" s="200">
        <v>3.8297872340425476</v>
      </c>
      <c r="F27" s="198">
        <v>8380</v>
      </c>
      <c r="G27" s="198">
        <v>7978</v>
      </c>
      <c r="H27" s="199">
        <v>1.8019401687201435</v>
      </c>
      <c r="I27" s="200">
        <v>-4.7971360381861565</v>
      </c>
      <c r="J27" s="198">
        <v>235570</v>
      </c>
      <c r="K27" s="198">
        <v>220573</v>
      </c>
      <c r="L27" s="199">
        <v>1.1611316913468939</v>
      </c>
      <c r="M27" s="200">
        <v>-6.3662605594939965</v>
      </c>
      <c r="N27" s="203"/>
      <c r="O27" s="198">
        <v>38880</v>
      </c>
      <c r="P27" s="198">
        <v>38390</v>
      </c>
      <c r="Q27" s="199">
        <v>1.8517500219470244</v>
      </c>
      <c r="R27" s="200">
        <v>-1.2602880658436177</v>
      </c>
      <c r="S27" s="198">
        <v>130472</v>
      </c>
      <c r="T27" s="198">
        <v>128089</v>
      </c>
      <c r="U27" s="199">
        <v>1.1011498590776798</v>
      </c>
      <c r="V27" s="200">
        <v>-1.8264455208780395</v>
      </c>
      <c r="W27" s="198">
        <v>101143</v>
      </c>
      <c r="X27" s="198">
        <v>88656</v>
      </c>
      <c r="Y27" s="199">
        <v>1.3046877724813837</v>
      </c>
      <c r="Z27" s="200">
        <v>-12.345886517109438</v>
      </c>
      <c r="AA27" s="296"/>
      <c r="AB27" s="296"/>
      <c r="AC27" s="296"/>
      <c r="AD27" s="296"/>
    </row>
    <row r="28" spans="1:30" ht="13.5">
      <c r="A28" s="197" t="s">
        <v>43</v>
      </c>
      <c r="B28" s="198">
        <v>355</v>
      </c>
      <c r="C28" s="198">
        <v>371</v>
      </c>
      <c r="D28" s="199">
        <v>2.9642058165548097</v>
      </c>
      <c r="E28" s="200">
        <v>4.507042253521121</v>
      </c>
      <c r="F28" s="198">
        <v>18745</v>
      </c>
      <c r="G28" s="198">
        <v>19216</v>
      </c>
      <c r="H28" s="199">
        <v>4.340195823781183</v>
      </c>
      <c r="I28" s="200">
        <v>2.512670045345433</v>
      </c>
      <c r="J28" s="198">
        <v>793376</v>
      </c>
      <c r="K28" s="198">
        <v>789945</v>
      </c>
      <c r="L28" s="199">
        <v>4.15839732841745</v>
      </c>
      <c r="M28" s="200">
        <v>-0.43245573347315824</v>
      </c>
      <c r="N28" s="203"/>
      <c r="O28" s="198">
        <v>86664</v>
      </c>
      <c r="P28" s="198">
        <v>87962</v>
      </c>
      <c r="Q28" s="199">
        <v>4.242866252422614</v>
      </c>
      <c r="R28" s="200">
        <v>1.4977383919505316</v>
      </c>
      <c r="S28" s="198">
        <v>417655</v>
      </c>
      <c r="T28" s="198">
        <v>419420</v>
      </c>
      <c r="U28" s="199">
        <v>3.6056513353555766</v>
      </c>
      <c r="V28" s="200">
        <v>0.4225975984963659</v>
      </c>
      <c r="W28" s="198">
        <v>360827</v>
      </c>
      <c r="X28" s="198">
        <v>356822</v>
      </c>
      <c r="Y28" s="199">
        <v>5.251097504425557</v>
      </c>
      <c r="Z28" s="200">
        <v>-1.1099501977401949</v>
      </c>
      <c r="AA28" s="296"/>
      <c r="AB28" s="296"/>
      <c r="AC28" s="296"/>
      <c r="AD28" s="296"/>
    </row>
    <row r="29" spans="1:30" ht="13.5">
      <c r="A29" s="197" t="s">
        <v>44</v>
      </c>
      <c r="B29" s="198">
        <v>75</v>
      </c>
      <c r="C29" s="198">
        <v>81</v>
      </c>
      <c r="D29" s="199">
        <v>0.6471716203259827</v>
      </c>
      <c r="E29" s="200">
        <v>8.000000000000007</v>
      </c>
      <c r="F29" s="198">
        <v>1018</v>
      </c>
      <c r="G29" s="198">
        <v>999</v>
      </c>
      <c r="H29" s="199">
        <v>0.22563778247072244</v>
      </c>
      <c r="I29" s="200">
        <v>-1.8664047151277008</v>
      </c>
      <c r="J29" s="198">
        <v>13214</v>
      </c>
      <c r="K29" s="198">
        <v>11495</v>
      </c>
      <c r="L29" s="199">
        <v>0.06051152585326647</v>
      </c>
      <c r="M29" s="200">
        <v>-13.008929922809143</v>
      </c>
      <c r="N29" s="203"/>
      <c r="O29" s="198">
        <v>2971</v>
      </c>
      <c r="P29" s="198">
        <v>2972</v>
      </c>
      <c r="Q29" s="199">
        <v>0.1433550681225985</v>
      </c>
      <c r="R29" s="200">
        <v>0.03365870077414179</v>
      </c>
      <c r="S29" s="198">
        <v>6275</v>
      </c>
      <c r="T29" s="198">
        <v>5159</v>
      </c>
      <c r="U29" s="199">
        <v>0.044350663390156454</v>
      </c>
      <c r="V29" s="200">
        <v>-17.784860557768923</v>
      </c>
      <c r="W29" s="198">
        <v>6616</v>
      </c>
      <c r="X29" s="198">
        <v>6038</v>
      </c>
      <c r="Y29" s="199">
        <v>0.0888569839632128</v>
      </c>
      <c r="Z29" s="200">
        <v>-8.736396614268438</v>
      </c>
      <c r="AA29" s="296"/>
      <c r="AB29" s="296"/>
      <c r="AC29" s="296"/>
      <c r="AD29" s="296"/>
    </row>
    <row r="30" spans="1:30" ht="13.5">
      <c r="A30" s="197" t="s">
        <v>45</v>
      </c>
      <c r="B30" s="198">
        <v>405</v>
      </c>
      <c r="C30" s="198">
        <v>394</v>
      </c>
      <c r="D30" s="199">
        <v>3.1479705976350276</v>
      </c>
      <c r="E30" s="200">
        <v>-2.716049382716046</v>
      </c>
      <c r="F30" s="198">
        <v>13181</v>
      </c>
      <c r="G30" s="198">
        <v>11006</v>
      </c>
      <c r="H30" s="199">
        <v>2.485855289161933</v>
      </c>
      <c r="I30" s="200">
        <v>-16.501024201502158</v>
      </c>
      <c r="J30" s="198">
        <v>369784</v>
      </c>
      <c r="K30" s="198">
        <v>319665</v>
      </c>
      <c r="L30" s="199">
        <v>1.682767891421003</v>
      </c>
      <c r="M30" s="200">
        <v>-13.55358804058585</v>
      </c>
      <c r="N30" s="203"/>
      <c r="O30" s="198">
        <v>50184</v>
      </c>
      <c r="P30" s="198">
        <v>42919</v>
      </c>
      <c r="Q30" s="199">
        <v>2.0702073246143353</v>
      </c>
      <c r="R30" s="200">
        <v>-14.476725649609435</v>
      </c>
      <c r="S30" s="198">
        <v>218007</v>
      </c>
      <c r="T30" s="198">
        <v>189143</v>
      </c>
      <c r="U30" s="199">
        <v>1.6260161902702777</v>
      </c>
      <c r="V30" s="200">
        <v>-13.239941836730019</v>
      </c>
      <c r="W30" s="198">
        <v>145657</v>
      </c>
      <c r="X30" s="198">
        <v>125302</v>
      </c>
      <c r="Y30" s="199">
        <v>1.8439810872074345</v>
      </c>
      <c r="Z30" s="200">
        <v>-13.974611587496655</v>
      </c>
      <c r="AA30" s="296"/>
      <c r="AB30" s="296"/>
      <c r="AC30" s="296"/>
      <c r="AD30" s="296"/>
    </row>
    <row r="31" spans="1:30" ht="13.5">
      <c r="A31" s="197" t="s">
        <v>46</v>
      </c>
      <c r="B31" s="198">
        <v>1062</v>
      </c>
      <c r="C31" s="198">
        <v>1052</v>
      </c>
      <c r="D31" s="199">
        <v>8.405241291147332</v>
      </c>
      <c r="E31" s="200">
        <v>-0.941619585687381</v>
      </c>
      <c r="F31" s="198">
        <v>39345</v>
      </c>
      <c r="G31" s="198">
        <v>37241</v>
      </c>
      <c r="H31" s="199">
        <v>8.411388045037212</v>
      </c>
      <c r="I31" s="200">
        <v>-5.347566399796666</v>
      </c>
      <c r="J31" s="198">
        <v>1543289</v>
      </c>
      <c r="K31" s="198">
        <v>1580070</v>
      </c>
      <c r="L31" s="199">
        <v>8.317742205739084</v>
      </c>
      <c r="M31" s="200">
        <v>2.383286604129231</v>
      </c>
      <c r="N31" s="203"/>
      <c r="O31" s="198">
        <v>201037</v>
      </c>
      <c r="P31" s="198">
        <v>195410</v>
      </c>
      <c r="Q31" s="199">
        <v>9.425643964278926</v>
      </c>
      <c r="R31" s="200">
        <v>-2.7989872511030356</v>
      </c>
      <c r="S31" s="198">
        <v>1026875</v>
      </c>
      <c r="T31" s="198">
        <v>1043715</v>
      </c>
      <c r="U31" s="199">
        <v>8.972563023891674</v>
      </c>
      <c r="V31" s="200">
        <v>1.6399269628727842</v>
      </c>
      <c r="W31" s="198">
        <v>501474</v>
      </c>
      <c r="X31" s="198">
        <v>520144</v>
      </c>
      <c r="Y31" s="199">
        <v>7.654592094495091</v>
      </c>
      <c r="Z31" s="200">
        <v>3.7230245237041215</v>
      </c>
      <c r="AA31" s="296"/>
      <c r="AB31" s="296"/>
      <c r="AC31" s="296"/>
      <c r="AD31" s="296"/>
    </row>
    <row r="32" spans="1:30" ht="13.5">
      <c r="A32" s="197" t="s">
        <v>47</v>
      </c>
      <c r="B32" s="198">
        <v>737</v>
      </c>
      <c r="C32" s="198">
        <v>732</v>
      </c>
      <c r="D32" s="199">
        <v>5.848513902205178</v>
      </c>
      <c r="E32" s="200">
        <v>-0.6784260515603768</v>
      </c>
      <c r="F32" s="198">
        <v>40248</v>
      </c>
      <c r="G32" s="198">
        <v>37708</v>
      </c>
      <c r="H32" s="199">
        <v>8.516866367773774</v>
      </c>
      <c r="I32" s="200">
        <v>-6.310872589942362</v>
      </c>
      <c r="J32" s="198">
        <v>2468154</v>
      </c>
      <c r="K32" s="198">
        <v>2304169</v>
      </c>
      <c r="L32" s="199">
        <v>12.129515616685094</v>
      </c>
      <c r="M32" s="200">
        <v>-6.6440343673854985</v>
      </c>
      <c r="N32" s="203"/>
      <c r="O32" s="198">
        <v>210634</v>
      </c>
      <c r="P32" s="198">
        <v>197549</v>
      </c>
      <c r="Q32" s="199">
        <v>9.528819095744014</v>
      </c>
      <c r="R32" s="200">
        <v>-6.212197460998703</v>
      </c>
      <c r="S32" s="198">
        <v>1416249</v>
      </c>
      <c r="T32" s="198">
        <v>1260171</v>
      </c>
      <c r="U32" s="199">
        <v>10.833382406481267</v>
      </c>
      <c r="V32" s="200">
        <v>-11.020519696748243</v>
      </c>
      <c r="W32" s="198">
        <v>770665</v>
      </c>
      <c r="X32" s="198">
        <v>742604</v>
      </c>
      <c r="Y32" s="199">
        <v>10.928378886886001</v>
      </c>
      <c r="Z32" s="200">
        <v>-3.6411410924331533</v>
      </c>
      <c r="AA32" s="296"/>
      <c r="AB32" s="296"/>
      <c r="AC32" s="296"/>
      <c r="AD32" s="296"/>
    </row>
    <row r="33" spans="1:30" ht="13.5">
      <c r="A33" s="197" t="s">
        <v>48</v>
      </c>
      <c r="B33" s="198">
        <v>695</v>
      </c>
      <c r="C33" s="198">
        <v>705</v>
      </c>
      <c r="D33" s="199">
        <v>5.632790028763183</v>
      </c>
      <c r="E33" s="200">
        <v>1.4388489208633004</v>
      </c>
      <c r="F33" s="198">
        <v>18217</v>
      </c>
      <c r="G33" s="198">
        <v>17904</v>
      </c>
      <c r="H33" s="199">
        <v>4.04386272007589</v>
      </c>
      <c r="I33" s="200">
        <v>-1.7181753307350278</v>
      </c>
      <c r="J33" s="198">
        <v>569869</v>
      </c>
      <c r="K33" s="198">
        <v>562470</v>
      </c>
      <c r="L33" s="199">
        <v>2.9609324007557016</v>
      </c>
      <c r="M33" s="200">
        <v>-1.2983685724262894</v>
      </c>
      <c r="N33" s="203"/>
      <c r="O33" s="198">
        <v>73456</v>
      </c>
      <c r="P33" s="198">
        <v>66989</v>
      </c>
      <c r="Q33" s="199">
        <v>3.231229023709539</v>
      </c>
      <c r="R33" s="200">
        <v>-8.803909823567846</v>
      </c>
      <c r="S33" s="198">
        <v>321781</v>
      </c>
      <c r="T33" s="198">
        <v>331730</v>
      </c>
      <c r="U33" s="199">
        <v>2.8518018155488662</v>
      </c>
      <c r="V33" s="200">
        <v>3.0918543978668778</v>
      </c>
      <c r="W33" s="198">
        <v>215683</v>
      </c>
      <c r="X33" s="198">
        <v>189425</v>
      </c>
      <c r="Y33" s="199">
        <v>2.7876340157720407</v>
      </c>
      <c r="Z33" s="200">
        <v>-12.174348465108519</v>
      </c>
      <c r="AA33" s="296"/>
      <c r="AB33" s="296"/>
      <c r="AC33" s="296"/>
      <c r="AD33" s="296"/>
    </row>
    <row r="34" spans="1:30" ht="13.5">
      <c r="A34" s="197" t="s">
        <v>49</v>
      </c>
      <c r="B34" s="198">
        <v>433</v>
      </c>
      <c r="C34" s="198">
        <v>436</v>
      </c>
      <c r="D34" s="199">
        <v>3.4835410674336846</v>
      </c>
      <c r="E34" s="200">
        <v>0.6928406466512715</v>
      </c>
      <c r="F34" s="198">
        <v>22984</v>
      </c>
      <c r="G34" s="198">
        <v>22974</v>
      </c>
      <c r="H34" s="199">
        <v>5.188991405888265</v>
      </c>
      <c r="I34" s="200">
        <v>-0.04350852767142088</v>
      </c>
      <c r="J34" s="198">
        <v>1525721</v>
      </c>
      <c r="K34" s="198">
        <v>1611214</v>
      </c>
      <c r="L34" s="199">
        <v>8.481689222805123</v>
      </c>
      <c r="M34" s="200">
        <v>5.603449123398052</v>
      </c>
      <c r="N34" s="203"/>
      <c r="O34" s="198">
        <v>107749</v>
      </c>
      <c r="P34" s="198">
        <v>108437</v>
      </c>
      <c r="Q34" s="199">
        <v>5.230482342533719</v>
      </c>
      <c r="R34" s="200">
        <v>0.6385210071555125</v>
      </c>
      <c r="S34" s="198">
        <v>911413</v>
      </c>
      <c r="T34" s="198">
        <v>1000515</v>
      </c>
      <c r="U34" s="199">
        <v>8.601183171506568</v>
      </c>
      <c r="V34" s="200">
        <v>9.776248528383945</v>
      </c>
      <c r="W34" s="198">
        <v>592858</v>
      </c>
      <c r="X34" s="198">
        <v>588368</v>
      </c>
      <c r="Y34" s="199">
        <v>8.658596545291088</v>
      </c>
      <c r="Z34" s="200">
        <v>-0.7573483026289574</v>
      </c>
      <c r="AA34" s="296"/>
      <c r="AB34" s="296"/>
      <c r="AC34" s="296"/>
      <c r="AD34" s="296"/>
    </row>
    <row r="35" spans="1:30" ht="13.5" customHeight="1">
      <c r="A35" s="197" t="s">
        <v>50</v>
      </c>
      <c r="B35" s="198">
        <v>366</v>
      </c>
      <c r="C35" s="198">
        <v>378</v>
      </c>
      <c r="D35" s="199">
        <v>3.0201342281879198</v>
      </c>
      <c r="E35" s="200">
        <v>3.2786885245901676</v>
      </c>
      <c r="F35" s="198">
        <v>11773</v>
      </c>
      <c r="G35" s="198">
        <v>10909</v>
      </c>
      <c r="H35" s="199">
        <v>2.4639465154885998</v>
      </c>
      <c r="I35" s="200">
        <v>-7.338826127580056</v>
      </c>
      <c r="J35" s="198">
        <v>371052</v>
      </c>
      <c r="K35" s="198">
        <v>345303</v>
      </c>
      <c r="L35" s="199">
        <v>1.817730440340189</v>
      </c>
      <c r="M35" s="200">
        <v>-6.939458620355099</v>
      </c>
      <c r="N35" s="203"/>
      <c r="O35" s="198">
        <v>48144</v>
      </c>
      <c r="P35" s="198">
        <v>43892</v>
      </c>
      <c r="Q35" s="199">
        <v>2.117140191802521</v>
      </c>
      <c r="R35" s="200">
        <v>-8.831837819873712</v>
      </c>
      <c r="S35" s="198">
        <v>195797</v>
      </c>
      <c r="T35" s="198">
        <v>185216</v>
      </c>
      <c r="U35" s="199">
        <v>1.5922567300777706</v>
      </c>
      <c r="V35" s="200">
        <v>-5.404066456585133</v>
      </c>
      <c r="W35" s="198">
        <v>168122</v>
      </c>
      <c r="X35" s="198">
        <v>153675</v>
      </c>
      <c r="Y35" s="199">
        <v>2.261526500587401</v>
      </c>
      <c r="Z35" s="200">
        <v>-8.59316448769346</v>
      </c>
      <c r="AA35" s="296"/>
      <c r="AB35" s="296"/>
      <c r="AC35" s="296"/>
      <c r="AD35" s="296"/>
    </row>
    <row r="36" spans="1:30" ht="13.5">
      <c r="A36" s="197" t="s">
        <v>51</v>
      </c>
      <c r="B36" s="198">
        <v>189</v>
      </c>
      <c r="C36" s="198">
        <v>190</v>
      </c>
      <c r="D36" s="199">
        <v>1.518056887184404</v>
      </c>
      <c r="E36" s="200">
        <v>0.5291005291005346</v>
      </c>
      <c r="F36" s="198">
        <v>9589</v>
      </c>
      <c r="G36" s="198">
        <v>10015</v>
      </c>
      <c r="H36" s="199">
        <v>2.2620244158601452</v>
      </c>
      <c r="I36" s="200">
        <v>4.442590468244867</v>
      </c>
      <c r="J36" s="198">
        <v>484305</v>
      </c>
      <c r="K36" s="198">
        <v>499095</v>
      </c>
      <c r="L36" s="199">
        <v>2.6273162240744696</v>
      </c>
      <c r="M36" s="200">
        <v>3.053860686963783</v>
      </c>
      <c r="N36" s="203"/>
      <c r="O36" s="198">
        <v>44270</v>
      </c>
      <c r="P36" s="198">
        <v>42801</v>
      </c>
      <c r="Q36" s="199">
        <v>2.064515568881338</v>
      </c>
      <c r="R36" s="200">
        <v>-3.31827422633838</v>
      </c>
      <c r="S36" s="198">
        <v>320246</v>
      </c>
      <c r="T36" s="198">
        <v>319188</v>
      </c>
      <c r="U36" s="199">
        <v>2.7439813037753944</v>
      </c>
      <c r="V36" s="200">
        <v>-0.33037102727278</v>
      </c>
      <c r="W36" s="198">
        <v>149629</v>
      </c>
      <c r="X36" s="198">
        <v>166604</v>
      </c>
      <c r="Y36" s="199">
        <v>2.4517934674076027</v>
      </c>
      <c r="Z36" s="200">
        <v>11.344725955530022</v>
      </c>
      <c r="AA36" s="296"/>
      <c r="AB36" s="296"/>
      <c r="AC36" s="296"/>
      <c r="AD36" s="296"/>
    </row>
    <row r="37" spans="1:30" ht="13.5">
      <c r="A37" s="197" t="s">
        <v>52</v>
      </c>
      <c r="B37" s="198">
        <v>273</v>
      </c>
      <c r="C37" s="198">
        <v>275</v>
      </c>
      <c r="D37" s="199">
        <v>2.1971875998721635</v>
      </c>
      <c r="E37" s="200">
        <v>0.73260073260073</v>
      </c>
      <c r="F37" s="198">
        <v>13937</v>
      </c>
      <c r="G37" s="198">
        <v>13802</v>
      </c>
      <c r="H37" s="199">
        <v>3.1173700437046157</v>
      </c>
      <c r="I37" s="200">
        <v>-0.96864461505346</v>
      </c>
      <c r="J37" s="198">
        <v>544144</v>
      </c>
      <c r="K37" s="198">
        <v>528651</v>
      </c>
      <c r="L37" s="199">
        <v>2.782903754141381</v>
      </c>
      <c r="M37" s="200">
        <v>-2.847224264165371</v>
      </c>
      <c r="N37" s="203"/>
      <c r="O37" s="198">
        <v>61565</v>
      </c>
      <c r="P37" s="198">
        <v>64966</v>
      </c>
      <c r="Q37" s="199">
        <v>3.1336491775412965</v>
      </c>
      <c r="R37" s="200">
        <v>5.5242426703484115</v>
      </c>
      <c r="S37" s="198">
        <v>343372</v>
      </c>
      <c r="T37" s="198">
        <v>328682</v>
      </c>
      <c r="U37" s="199">
        <v>2.825598903741695</v>
      </c>
      <c r="V37" s="200">
        <v>-4.2781589646214595</v>
      </c>
      <c r="W37" s="198">
        <v>193741</v>
      </c>
      <c r="X37" s="198">
        <v>192700</v>
      </c>
      <c r="Y37" s="199">
        <v>2.8358298790511935</v>
      </c>
      <c r="Z37" s="200">
        <v>-0.5373152817421234</v>
      </c>
      <c r="AA37" s="296"/>
      <c r="AB37" s="296"/>
      <c r="AC37" s="296"/>
      <c r="AD37" s="296"/>
    </row>
    <row r="38" spans="1:30" ht="13.5" customHeight="1">
      <c r="A38" s="197" t="s">
        <v>53</v>
      </c>
      <c r="B38" s="198">
        <v>19</v>
      </c>
      <c r="C38" s="198">
        <v>23</v>
      </c>
      <c r="D38" s="199">
        <v>0.18376478108021732</v>
      </c>
      <c r="E38" s="200">
        <v>21.052631578947366</v>
      </c>
      <c r="F38" s="198">
        <v>304</v>
      </c>
      <c r="G38" s="198">
        <v>334</v>
      </c>
      <c r="H38" s="199">
        <v>0.07543845780302431</v>
      </c>
      <c r="I38" s="200">
        <v>9.868421052631572</v>
      </c>
      <c r="J38" s="198">
        <v>3947</v>
      </c>
      <c r="K38" s="198">
        <v>4290</v>
      </c>
      <c r="L38" s="199">
        <v>0.022583248883037248</v>
      </c>
      <c r="M38" s="200">
        <v>8.690144413478595</v>
      </c>
      <c r="N38" s="203"/>
      <c r="O38" s="198">
        <v>896</v>
      </c>
      <c r="P38" s="198">
        <v>963</v>
      </c>
      <c r="Q38" s="199">
        <v>0.0464505150074234</v>
      </c>
      <c r="R38" s="200">
        <v>7.477678571428581</v>
      </c>
      <c r="S38" s="198">
        <v>2262</v>
      </c>
      <c r="T38" s="198">
        <v>2410</v>
      </c>
      <c r="U38" s="199">
        <v>0.020718181579817224</v>
      </c>
      <c r="V38" s="200">
        <v>6.542882404951378</v>
      </c>
      <c r="W38" s="198">
        <v>1607</v>
      </c>
      <c r="X38" s="198">
        <v>1795</v>
      </c>
      <c r="Y38" s="199">
        <v>0.026415747965214804</v>
      </c>
      <c r="Z38" s="200">
        <v>11.698817672682015</v>
      </c>
      <c r="AA38" s="296"/>
      <c r="AB38" s="296"/>
      <c r="AC38" s="296"/>
      <c r="AD38" s="296"/>
    </row>
    <row r="39" spans="1:30" ht="13.5" customHeight="1">
      <c r="A39" s="197" t="s">
        <v>54</v>
      </c>
      <c r="B39" s="198">
        <v>136</v>
      </c>
      <c r="C39" s="198">
        <v>137</v>
      </c>
      <c r="D39" s="199">
        <v>1.0945989133908598</v>
      </c>
      <c r="E39" s="200">
        <v>0.7352941176470562</v>
      </c>
      <c r="F39" s="198">
        <v>9249</v>
      </c>
      <c r="G39" s="198">
        <v>9259</v>
      </c>
      <c r="H39" s="199">
        <v>2.091271499395815</v>
      </c>
      <c r="I39" s="200">
        <v>0.10811979673477357</v>
      </c>
      <c r="J39" s="198">
        <v>665550</v>
      </c>
      <c r="K39" s="198">
        <v>625494</v>
      </c>
      <c r="L39" s="199">
        <v>3.2927008570737764</v>
      </c>
      <c r="M39" s="200">
        <v>-6.018480955600635</v>
      </c>
      <c r="N39" s="203"/>
      <c r="O39" s="198">
        <v>50407</v>
      </c>
      <c r="P39" s="198">
        <v>47134</v>
      </c>
      <c r="Q39" s="199">
        <v>2.2735187688057055</v>
      </c>
      <c r="R39" s="200">
        <v>-6.493145793243005</v>
      </c>
      <c r="S39" s="198">
        <v>519467</v>
      </c>
      <c r="T39" s="198">
        <v>569713</v>
      </c>
      <c r="U39" s="199">
        <v>4.897683561154527</v>
      </c>
      <c r="V39" s="200">
        <v>9.67260672959014</v>
      </c>
      <c r="W39" s="198">
        <v>140770</v>
      </c>
      <c r="X39" s="198">
        <v>54688</v>
      </c>
      <c r="Y39" s="199">
        <v>0.8048046934382547</v>
      </c>
      <c r="Z39" s="200">
        <v>-61.15081338353343</v>
      </c>
      <c r="AA39" s="296"/>
      <c r="AB39" s="296"/>
      <c r="AC39" s="296"/>
      <c r="AD39" s="296"/>
    </row>
    <row r="40" spans="1:30" ht="13.5" customHeight="1">
      <c r="A40" s="197" t="s">
        <v>55</v>
      </c>
      <c r="B40" s="198">
        <v>204</v>
      </c>
      <c r="C40" s="198">
        <v>202</v>
      </c>
      <c r="D40" s="199">
        <v>1.613934164269735</v>
      </c>
      <c r="E40" s="200">
        <v>-0.9803921568627416</v>
      </c>
      <c r="F40" s="198">
        <v>21188</v>
      </c>
      <c r="G40" s="198">
        <v>20685</v>
      </c>
      <c r="H40" s="199">
        <v>4.671989519926821</v>
      </c>
      <c r="I40" s="200">
        <v>-2.3739852746837875</v>
      </c>
      <c r="J40" s="198">
        <v>1668538</v>
      </c>
      <c r="K40" s="198">
        <v>1760744</v>
      </c>
      <c r="L40" s="199">
        <v>9.268839154152571</v>
      </c>
      <c r="M40" s="200">
        <v>5.526155232904495</v>
      </c>
      <c r="N40" s="203"/>
      <c r="O40" s="198">
        <v>121125</v>
      </c>
      <c r="P40" s="198">
        <v>120896</v>
      </c>
      <c r="Q40" s="199">
        <v>5.831444924545648</v>
      </c>
      <c r="R40" s="200">
        <v>-0.18906088751290406</v>
      </c>
      <c r="S40" s="198">
        <v>1128429</v>
      </c>
      <c r="T40" s="198">
        <v>1203481</v>
      </c>
      <c r="U40" s="199">
        <v>10.346032317784237</v>
      </c>
      <c r="V40" s="200">
        <v>6.65101659032159</v>
      </c>
      <c r="W40" s="198">
        <v>534833</v>
      </c>
      <c r="X40" s="198">
        <v>553693</v>
      </c>
      <c r="Y40" s="199">
        <v>8.148309046297314</v>
      </c>
      <c r="Z40" s="200">
        <v>3.52633438849137</v>
      </c>
      <c r="AA40" s="296"/>
      <c r="AB40" s="296"/>
      <c r="AC40" s="296"/>
      <c r="AD40" s="296"/>
    </row>
    <row r="41" spans="1:30" ht="13.5" customHeight="1">
      <c r="A41" s="197" t="s">
        <v>131</v>
      </c>
      <c r="B41" s="198">
        <v>90</v>
      </c>
      <c r="C41" s="198">
        <v>98</v>
      </c>
      <c r="D41" s="199">
        <v>0.7829977628635347</v>
      </c>
      <c r="E41" s="200">
        <v>8.888888888888879</v>
      </c>
      <c r="F41" s="198">
        <v>1435</v>
      </c>
      <c r="G41" s="198">
        <v>1409</v>
      </c>
      <c r="H41" s="199">
        <v>0.3182418773786265</v>
      </c>
      <c r="I41" s="200">
        <v>-1.8118466898954688</v>
      </c>
      <c r="J41" s="198">
        <v>23718</v>
      </c>
      <c r="K41" s="198">
        <v>20738</v>
      </c>
      <c r="L41" s="199">
        <v>0.1091681620830831</v>
      </c>
      <c r="M41" s="200">
        <v>-12.564297158276416</v>
      </c>
      <c r="N41" s="203"/>
      <c r="O41" s="198">
        <v>4487</v>
      </c>
      <c r="P41" s="198">
        <v>4690</v>
      </c>
      <c r="Q41" s="199">
        <v>0.22622317277758644</v>
      </c>
      <c r="R41" s="200">
        <v>4.5241809672387</v>
      </c>
      <c r="S41" s="198">
        <v>12255</v>
      </c>
      <c r="T41" s="198">
        <v>10968</v>
      </c>
      <c r="U41" s="199">
        <v>0.09428921807777399</v>
      </c>
      <c r="V41" s="200">
        <v>-10.501835985312113</v>
      </c>
      <c r="W41" s="198">
        <v>10921</v>
      </c>
      <c r="X41" s="198">
        <v>9299</v>
      </c>
      <c r="Y41" s="199">
        <v>0.13684681912453062</v>
      </c>
      <c r="Z41" s="200">
        <v>-14.852119769251903</v>
      </c>
      <c r="AA41" s="296"/>
      <c r="AB41" s="296"/>
      <c r="AC41" s="296"/>
      <c r="AD41" s="296"/>
    </row>
    <row r="42" spans="1:30" ht="13.5" customHeight="1">
      <c r="A42" s="197" t="s">
        <v>132</v>
      </c>
      <c r="B42" s="198">
        <v>134</v>
      </c>
      <c r="C42" s="198">
        <v>145</v>
      </c>
      <c r="D42" s="199">
        <v>1.1585170981144135</v>
      </c>
      <c r="E42" s="200">
        <v>8.208955223880587</v>
      </c>
      <c r="F42" s="198">
        <v>4299</v>
      </c>
      <c r="G42" s="198">
        <v>4126</v>
      </c>
      <c r="H42" s="199">
        <v>0.9319134038780787</v>
      </c>
      <c r="I42" s="200">
        <v>-4.024191672481969</v>
      </c>
      <c r="J42" s="198">
        <v>115173</v>
      </c>
      <c r="K42" s="198">
        <v>123158</v>
      </c>
      <c r="L42" s="199">
        <v>0.6483234885634269</v>
      </c>
      <c r="M42" s="200">
        <v>6.933048544363696</v>
      </c>
      <c r="N42" s="203"/>
      <c r="O42" s="198">
        <v>19204</v>
      </c>
      <c r="P42" s="198">
        <v>18970</v>
      </c>
      <c r="Q42" s="199">
        <v>0.9150220869063572</v>
      </c>
      <c r="R42" s="200">
        <v>-1.2184961466361166</v>
      </c>
      <c r="S42" s="198">
        <v>70894</v>
      </c>
      <c r="T42" s="198">
        <v>78793</v>
      </c>
      <c r="U42" s="199">
        <v>0.6773641830782318</v>
      </c>
      <c r="V42" s="200">
        <v>11.141986627923384</v>
      </c>
      <c r="W42" s="198">
        <v>42572</v>
      </c>
      <c r="X42" s="198">
        <v>42834</v>
      </c>
      <c r="Y42" s="199">
        <v>0.6303577428089197</v>
      </c>
      <c r="Z42" s="200">
        <v>0.6154279808324725</v>
      </c>
      <c r="AA42" s="296"/>
      <c r="AB42" s="296"/>
      <c r="AC42" s="296"/>
      <c r="AD42" s="296"/>
    </row>
    <row r="43" spans="1:30" ht="13.5" customHeight="1">
      <c r="A43" s="197" t="s">
        <v>133</v>
      </c>
      <c r="B43" s="198">
        <v>189</v>
      </c>
      <c r="C43" s="198">
        <v>228</v>
      </c>
      <c r="D43" s="199">
        <v>1.821668264621285</v>
      </c>
      <c r="E43" s="200">
        <v>20.63492063492063</v>
      </c>
      <c r="F43" s="198">
        <v>8941</v>
      </c>
      <c r="G43" s="198">
        <v>8986</v>
      </c>
      <c r="H43" s="199">
        <v>2.0296107240059174</v>
      </c>
      <c r="I43" s="200">
        <v>0.5032994072251329</v>
      </c>
      <c r="J43" s="198">
        <v>290832</v>
      </c>
      <c r="K43" s="198">
        <v>292938</v>
      </c>
      <c r="L43" s="199">
        <v>1.542072671631507</v>
      </c>
      <c r="M43" s="200">
        <v>0.7241293942894966</v>
      </c>
      <c r="N43" s="203"/>
      <c r="O43" s="198">
        <v>41597</v>
      </c>
      <c r="P43" s="198">
        <v>41242</v>
      </c>
      <c r="Q43" s="199">
        <v>1.9893168639004735</v>
      </c>
      <c r="R43" s="200">
        <v>-0.8534269298266728</v>
      </c>
      <c r="S43" s="198">
        <v>196123</v>
      </c>
      <c r="T43" s="198">
        <v>195639</v>
      </c>
      <c r="U43" s="199">
        <v>1.6818607162215196</v>
      </c>
      <c r="V43" s="200">
        <v>-0.24678390601816647</v>
      </c>
      <c r="W43" s="198">
        <v>92347</v>
      </c>
      <c r="X43" s="198">
        <v>94149</v>
      </c>
      <c r="Y43" s="199">
        <v>1.3855243761431801</v>
      </c>
      <c r="Z43" s="200">
        <v>1.951335722871339</v>
      </c>
      <c r="AA43" s="296"/>
      <c r="AB43" s="296"/>
      <c r="AC43" s="296"/>
      <c r="AD43" s="296"/>
    </row>
    <row r="44" spans="1:30" ht="13.5" customHeight="1">
      <c r="A44" s="197" t="s">
        <v>134</v>
      </c>
      <c r="B44" s="198">
        <v>126</v>
      </c>
      <c r="C44" s="198">
        <v>134</v>
      </c>
      <c r="D44" s="199">
        <v>1.070629594119527</v>
      </c>
      <c r="E44" s="200">
        <v>6.349206349206349</v>
      </c>
      <c r="F44" s="198">
        <v>3891</v>
      </c>
      <c r="G44" s="198">
        <v>3833</v>
      </c>
      <c r="H44" s="199">
        <v>0.8657353555658449</v>
      </c>
      <c r="I44" s="200">
        <v>-1.4906193780519161</v>
      </c>
      <c r="J44" s="198">
        <v>150835</v>
      </c>
      <c r="K44" s="198">
        <v>127911</v>
      </c>
      <c r="L44" s="199">
        <v>0.6733440437944469</v>
      </c>
      <c r="M44" s="200">
        <v>-15.198064109788845</v>
      </c>
      <c r="N44" s="203"/>
      <c r="O44" s="198">
        <v>18429</v>
      </c>
      <c r="P44" s="198">
        <v>17960</v>
      </c>
      <c r="Q44" s="199">
        <v>0.8663045166493503</v>
      </c>
      <c r="R44" s="200">
        <v>-2.5449020565413205</v>
      </c>
      <c r="S44" s="198">
        <v>79296</v>
      </c>
      <c r="T44" s="198">
        <v>66954</v>
      </c>
      <c r="U44" s="199">
        <v>0.5755871906618599</v>
      </c>
      <c r="V44" s="200">
        <v>-15.564467312348674</v>
      </c>
      <c r="W44" s="198">
        <v>68328</v>
      </c>
      <c r="X44" s="198">
        <v>58373</v>
      </c>
      <c r="Y44" s="199">
        <v>0.8590342373111329</v>
      </c>
      <c r="Z44" s="200">
        <v>-14.569429809155832</v>
      </c>
      <c r="AA44" s="296"/>
      <c r="AB44" s="296"/>
      <c r="AC44" s="296"/>
      <c r="AD44" s="296"/>
    </row>
    <row r="45" spans="1:30" ht="13.5" customHeight="1">
      <c r="A45" s="197" t="s">
        <v>135</v>
      </c>
      <c r="B45" s="198">
        <v>240</v>
      </c>
      <c r="C45" s="198">
        <v>230</v>
      </c>
      <c r="D45" s="199">
        <v>1.8376478108021732</v>
      </c>
      <c r="E45" s="200">
        <v>-4.1666666666666625</v>
      </c>
      <c r="F45" s="198">
        <v>12166</v>
      </c>
      <c r="G45" s="198">
        <v>12651</v>
      </c>
      <c r="H45" s="199">
        <v>2.8574009870241337</v>
      </c>
      <c r="I45" s="200">
        <v>3.986519809304623</v>
      </c>
      <c r="J45" s="198">
        <v>675979</v>
      </c>
      <c r="K45" s="198">
        <v>720148</v>
      </c>
      <c r="L45" s="199">
        <v>3.7909747124991857</v>
      </c>
      <c r="M45" s="200">
        <v>6.5340787213803875</v>
      </c>
      <c r="N45" s="203"/>
      <c r="O45" s="198">
        <v>63450</v>
      </c>
      <c r="P45" s="198">
        <v>58945</v>
      </c>
      <c r="Q45" s="199">
        <v>2.843224929504229</v>
      </c>
      <c r="R45" s="200">
        <v>-7.1000788022064665</v>
      </c>
      <c r="S45" s="198">
        <v>370742</v>
      </c>
      <c r="T45" s="198">
        <v>409179</v>
      </c>
      <c r="U45" s="199">
        <v>3.517611958775117</v>
      </c>
      <c r="V45" s="200">
        <v>10.367587163040604</v>
      </c>
      <c r="W45" s="198">
        <v>293985</v>
      </c>
      <c r="X45" s="198">
        <v>309715</v>
      </c>
      <c r="Y45" s="199">
        <v>4.557857036794709</v>
      </c>
      <c r="Z45" s="200">
        <v>5.350613126520054</v>
      </c>
      <c r="AA45" s="296"/>
      <c r="AB45" s="296"/>
      <c r="AC45" s="296"/>
      <c r="AD45" s="296"/>
    </row>
    <row r="46" spans="1:30" ht="9" customHeight="1">
      <c r="A46" s="197"/>
      <c r="B46" s="198"/>
      <c r="C46" s="198"/>
      <c r="D46" s="199"/>
      <c r="E46" s="200"/>
      <c r="F46" s="198"/>
      <c r="G46" s="198"/>
      <c r="H46" s="199"/>
      <c r="I46" s="200"/>
      <c r="J46" s="198"/>
      <c r="K46" s="198"/>
      <c r="L46" s="199"/>
      <c r="M46" s="200"/>
      <c r="N46" s="203"/>
      <c r="O46" s="198"/>
      <c r="P46" s="198"/>
      <c r="Q46" s="199"/>
      <c r="R46" s="200"/>
      <c r="S46" s="198"/>
      <c r="T46" s="198"/>
      <c r="U46" s="199"/>
      <c r="V46" s="200"/>
      <c r="W46" s="198"/>
      <c r="X46" s="198"/>
      <c r="Y46" s="199"/>
      <c r="Z46" s="200"/>
      <c r="AA46" s="296"/>
      <c r="AB46" s="296"/>
      <c r="AC46" s="296"/>
      <c r="AD46" s="296"/>
    </row>
    <row r="47" spans="1:30" ht="13.5" customHeight="1">
      <c r="A47" s="197" t="s">
        <v>56</v>
      </c>
      <c r="B47" s="198">
        <v>8</v>
      </c>
      <c r="C47" s="198">
        <v>11</v>
      </c>
      <c r="D47" s="199">
        <v>0.08788750399488655</v>
      </c>
      <c r="E47" s="200">
        <v>37.5</v>
      </c>
      <c r="F47" s="198">
        <v>66</v>
      </c>
      <c r="G47" s="198">
        <v>71</v>
      </c>
      <c r="H47" s="199">
        <v>0.016036318874295588</v>
      </c>
      <c r="I47" s="200">
        <v>7.575757575757569</v>
      </c>
      <c r="J47" s="198">
        <v>665</v>
      </c>
      <c r="K47" s="198">
        <v>650</v>
      </c>
      <c r="L47" s="199">
        <v>0.0034217043762177646</v>
      </c>
      <c r="M47" s="200">
        <v>-2.2556390977443663</v>
      </c>
      <c r="N47" s="203"/>
      <c r="O47" s="198">
        <v>151</v>
      </c>
      <c r="P47" s="198">
        <v>150</v>
      </c>
      <c r="Q47" s="199">
        <v>0.0072352827114366665</v>
      </c>
      <c r="R47" s="200">
        <v>-0.6622516556291425</v>
      </c>
      <c r="S47" s="198">
        <v>295</v>
      </c>
      <c r="T47" s="198">
        <v>289</v>
      </c>
      <c r="U47" s="199">
        <v>0.0024844624384096174</v>
      </c>
      <c r="V47" s="200">
        <v>-2.033898305084747</v>
      </c>
      <c r="W47" s="198">
        <v>344</v>
      </c>
      <c r="X47" s="198">
        <v>338</v>
      </c>
      <c r="Y47" s="199">
        <v>0.004974107416291144</v>
      </c>
      <c r="Z47" s="200">
        <v>-1.744186046511631</v>
      </c>
      <c r="AA47" s="296"/>
      <c r="AB47" s="296"/>
      <c r="AC47" s="296"/>
      <c r="AD47" s="296"/>
    </row>
    <row r="48" spans="1:30" ht="13.5" customHeight="1">
      <c r="A48" s="197" t="s">
        <v>57</v>
      </c>
      <c r="B48" s="198">
        <v>14</v>
      </c>
      <c r="C48" s="198">
        <v>12</v>
      </c>
      <c r="D48" s="199">
        <v>0.09587727708533077</v>
      </c>
      <c r="E48" s="200">
        <v>-14.28571428571429</v>
      </c>
      <c r="F48" s="198">
        <v>185</v>
      </c>
      <c r="G48" s="198">
        <v>171</v>
      </c>
      <c r="H48" s="199">
        <v>0.03862268348597952</v>
      </c>
      <c r="I48" s="200">
        <v>-7.567567567567568</v>
      </c>
      <c r="J48" s="198">
        <v>1906</v>
      </c>
      <c r="K48" s="198">
        <v>1807</v>
      </c>
      <c r="L48" s="199">
        <v>0.009512338165885386</v>
      </c>
      <c r="M48" s="200">
        <v>-5.194123819517316</v>
      </c>
      <c r="N48" s="203"/>
      <c r="O48" s="198">
        <v>503</v>
      </c>
      <c r="P48" s="198">
        <v>472</v>
      </c>
      <c r="Q48" s="199">
        <v>0.022767022931987378</v>
      </c>
      <c r="R48" s="200">
        <v>-6.163021868787277</v>
      </c>
      <c r="S48" s="198">
        <v>931</v>
      </c>
      <c r="T48" s="198">
        <v>938</v>
      </c>
      <c r="U48" s="199">
        <v>0.008063756980028446</v>
      </c>
      <c r="V48" s="200">
        <v>0.7518796992481258</v>
      </c>
      <c r="W48" s="198">
        <v>931</v>
      </c>
      <c r="X48" s="198">
        <v>832</v>
      </c>
      <c r="Y48" s="199">
        <v>0.012243956717024353</v>
      </c>
      <c r="Z48" s="200">
        <v>-10.633727175080555</v>
      </c>
      <c r="AA48" s="296"/>
      <c r="AB48" s="296"/>
      <c r="AC48" s="296"/>
      <c r="AD48" s="296"/>
    </row>
    <row r="49" spans="1:30" ht="13.5" customHeight="1">
      <c r="A49" s="197" t="s">
        <v>58</v>
      </c>
      <c r="B49" s="198">
        <v>10</v>
      </c>
      <c r="C49" s="198">
        <v>10</v>
      </c>
      <c r="D49" s="199">
        <v>0.07989773090444231</v>
      </c>
      <c r="E49" s="200">
        <v>0</v>
      </c>
      <c r="F49" s="198">
        <v>150</v>
      </c>
      <c r="G49" s="198">
        <v>134</v>
      </c>
      <c r="H49" s="199">
        <v>0.03026572857965646</v>
      </c>
      <c r="I49" s="200">
        <v>-10.666666666666668</v>
      </c>
      <c r="J49" s="198">
        <v>2185</v>
      </c>
      <c r="K49" s="198">
        <v>1315</v>
      </c>
      <c r="L49" s="199">
        <v>0.006922371161117478</v>
      </c>
      <c r="M49" s="200">
        <v>-39.81693363844394</v>
      </c>
      <c r="N49" s="203"/>
      <c r="O49" s="198">
        <v>474</v>
      </c>
      <c r="P49" s="198">
        <v>417</v>
      </c>
      <c r="Q49" s="199">
        <v>0.020114085937793933</v>
      </c>
      <c r="R49" s="200">
        <v>-12.0253164556962</v>
      </c>
      <c r="S49" s="198">
        <v>1003</v>
      </c>
      <c r="T49" s="198">
        <v>603</v>
      </c>
      <c r="U49" s="199">
        <v>0.00518384377287543</v>
      </c>
      <c r="V49" s="200">
        <v>-39.88035892323031</v>
      </c>
      <c r="W49" s="198">
        <v>1127</v>
      </c>
      <c r="X49" s="198">
        <v>679</v>
      </c>
      <c r="Y49" s="199">
        <v>0.009992363714975404</v>
      </c>
      <c r="Z49" s="200">
        <v>-39.75155279503105</v>
      </c>
      <c r="AA49" s="296"/>
      <c r="AB49" s="296"/>
      <c r="AC49" s="296"/>
      <c r="AD49" s="296"/>
    </row>
    <row r="50" spans="1:30" ht="13.5" customHeight="1">
      <c r="A50" s="299" t="s">
        <v>59</v>
      </c>
      <c r="B50" s="198">
        <v>13</v>
      </c>
      <c r="C50" s="198">
        <v>12</v>
      </c>
      <c r="D50" s="199">
        <v>0.09587727708533077</v>
      </c>
      <c r="E50" s="200">
        <v>-7.692307692307687</v>
      </c>
      <c r="F50" s="198">
        <v>144</v>
      </c>
      <c r="G50" s="198">
        <v>132</v>
      </c>
      <c r="H50" s="199">
        <v>0.029814001287422787</v>
      </c>
      <c r="I50" s="200">
        <v>-8.333333333333337</v>
      </c>
      <c r="J50" s="198">
        <v>1026</v>
      </c>
      <c r="K50" s="198">
        <v>1085</v>
      </c>
      <c r="L50" s="199">
        <v>0.005711614227994269</v>
      </c>
      <c r="M50" s="200">
        <v>5.750487329434706</v>
      </c>
      <c r="N50" s="203"/>
      <c r="O50" s="198">
        <v>365</v>
      </c>
      <c r="P50" s="198">
        <v>350</v>
      </c>
      <c r="Q50" s="199">
        <v>0.016882326326685553</v>
      </c>
      <c r="R50" s="200">
        <v>-4.109589041095896</v>
      </c>
      <c r="S50" s="198">
        <v>297</v>
      </c>
      <c r="T50" s="198">
        <v>364</v>
      </c>
      <c r="U50" s="199">
        <v>0.003129219126578203</v>
      </c>
      <c r="V50" s="200">
        <v>22.558922558922557</v>
      </c>
      <c r="W50" s="198">
        <v>694</v>
      </c>
      <c r="X50" s="198">
        <v>686</v>
      </c>
      <c r="Y50" s="199">
        <v>0.010095377773892677</v>
      </c>
      <c r="Z50" s="200">
        <v>-1.1527377521613813</v>
      </c>
      <c r="AA50" s="296"/>
      <c r="AB50" s="296"/>
      <c r="AC50" s="296"/>
      <c r="AD50" s="296"/>
    </row>
    <row r="51" spans="1:30" ht="13.5" customHeight="1">
      <c r="A51" s="197" t="s">
        <v>60</v>
      </c>
      <c r="B51" s="198">
        <v>40</v>
      </c>
      <c r="C51" s="198">
        <v>40</v>
      </c>
      <c r="D51" s="199">
        <v>0.31959092361776925</v>
      </c>
      <c r="E51" s="200">
        <v>0</v>
      </c>
      <c r="F51" s="198">
        <v>594</v>
      </c>
      <c r="G51" s="198">
        <v>563</v>
      </c>
      <c r="H51" s="199">
        <v>0.1271612327637805</v>
      </c>
      <c r="I51" s="200">
        <v>-5.218855218855223</v>
      </c>
      <c r="J51" s="198">
        <v>5893</v>
      </c>
      <c r="K51" s="198">
        <v>6651</v>
      </c>
      <c r="L51" s="199">
        <v>0.035011932009575926</v>
      </c>
      <c r="M51" s="200">
        <v>12.862718479552004</v>
      </c>
      <c r="N51" s="203"/>
      <c r="O51" s="198">
        <v>1568</v>
      </c>
      <c r="P51" s="198">
        <v>1558</v>
      </c>
      <c r="Q51" s="199">
        <v>0.07515046976278884</v>
      </c>
      <c r="R51" s="200">
        <v>-0.6377551020408156</v>
      </c>
      <c r="S51" s="198">
        <v>3334</v>
      </c>
      <c r="T51" s="198">
        <v>3663</v>
      </c>
      <c r="U51" s="199">
        <v>0.03148991665015373</v>
      </c>
      <c r="V51" s="200">
        <v>9.868026394721063</v>
      </c>
      <c r="W51" s="198">
        <v>2457</v>
      </c>
      <c r="X51" s="198">
        <v>2846</v>
      </c>
      <c r="Y51" s="199">
        <v>0.041882573096936666</v>
      </c>
      <c r="Z51" s="200">
        <v>15.832315832315835</v>
      </c>
      <c r="AA51" s="296"/>
      <c r="AB51" s="296"/>
      <c r="AC51" s="296"/>
      <c r="AD51" s="296"/>
    </row>
    <row r="52" spans="1:30" ht="9" customHeight="1">
      <c r="A52" s="197"/>
      <c r="B52" s="198"/>
      <c r="C52" s="198"/>
      <c r="D52" s="199"/>
      <c r="E52" s="200"/>
      <c r="F52" s="198"/>
      <c r="G52" s="198"/>
      <c r="H52" s="199"/>
      <c r="I52" s="200"/>
      <c r="J52" s="198"/>
      <c r="K52" s="198"/>
      <c r="L52" s="199"/>
      <c r="M52" s="200"/>
      <c r="N52" s="203"/>
      <c r="O52" s="198"/>
      <c r="P52" s="198"/>
      <c r="Q52" s="199"/>
      <c r="R52" s="200"/>
      <c r="S52" s="198"/>
      <c r="T52" s="198"/>
      <c r="U52" s="199"/>
      <c r="V52" s="200"/>
      <c r="W52" s="198"/>
      <c r="X52" s="198"/>
      <c r="Y52" s="199"/>
      <c r="Z52" s="200"/>
      <c r="AA52" s="140"/>
      <c r="AB52" s="140"/>
      <c r="AC52" s="296"/>
      <c r="AD52" s="296"/>
    </row>
    <row r="53" spans="1:30" ht="13.5" customHeight="1">
      <c r="A53" s="197" t="s">
        <v>61</v>
      </c>
      <c r="B53" s="198">
        <v>88</v>
      </c>
      <c r="C53" s="198">
        <v>90</v>
      </c>
      <c r="D53" s="199">
        <v>0.7190795781399808</v>
      </c>
      <c r="E53" s="200">
        <v>2.2727272727272707</v>
      </c>
      <c r="F53" s="198">
        <v>1892</v>
      </c>
      <c r="G53" s="198">
        <v>1800</v>
      </c>
      <c r="H53" s="199">
        <v>0.40655456301031073</v>
      </c>
      <c r="I53" s="200">
        <v>-4.8625792811839315</v>
      </c>
      <c r="J53" s="198">
        <v>37863</v>
      </c>
      <c r="K53" s="198">
        <v>39185</v>
      </c>
      <c r="L53" s="199">
        <v>0.20627613228014324</v>
      </c>
      <c r="M53" s="200">
        <v>3.491535271901336</v>
      </c>
      <c r="N53" s="203"/>
      <c r="O53" s="198">
        <v>6797</v>
      </c>
      <c r="P53" s="198">
        <v>6317</v>
      </c>
      <c r="Q53" s="199">
        <v>0.30470187258763615</v>
      </c>
      <c r="R53" s="200">
        <v>-7.061939090775338</v>
      </c>
      <c r="S53" s="198">
        <v>23156</v>
      </c>
      <c r="T53" s="198">
        <v>24507</v>
      </c>
      <c r="U53" s="199">
        <v>0.2106806954259671</v>
      </c>
      <c r="V53" s="200">
        <v>5.83434099153568</v>
      </c>
      <c r="W53" s="198">
        <v>14069</v>
      </c>
      <c r="X53" s="198">
        <v>14008</v>
      </c>
      <c r="Y53" s="199">
        <v>0.2061458481875927</v>
      </c>
      <c r="Z53" s="200">
        <v>-0.43357736868292474</v>
      </c>
      <c r="AA53" s="140"/>
      <c r="AB53" s="140"/>
      <c r="AC53" s="296"/>
      <c r="AD53" s="296"/>
    </row>
    <row r="54" spans="1:30" ht="9" customHeight="1">
      <c r="A54" s="197"/>
      <c r="B54" s="198"/>
      <c r="C54" s="198"/>
      <c r="D54" s="199"/>
      <c r="E54" s="200"/>
      <c r="F54" s="198"/>
      <c r="G54" s="198"/>
      <c r="H54" s="199"/>
      <c r="I54" s="200"/>
      <c r="J54" s="198"/>
      <c r="K54" s="198"/>
      <c r="L54" s="199"/>
      <c r="M54" s="200"/>
      <c r="N54" s="203"/>
      <c r="O54" s="198"/>
      <c r="P54" s="198"/>
      <c r="Q54" s="199"/>
      <c r="R54" s="200"/>
      <c r="S54" s="198"/>
      <c r="T54" s="198"/>
      <c r="U54" s="199"/>
      <c r="V54" s="200"/>
      <c r="W54" s="198"/>
      <c r="X54" s="198"/>
      <c r="Y54" s="199"/>
      <c r="Z54" s="200"/>
      <c r="AA54" s="140"/>
      <c r="AB54" s="140"/>
      <c r="AC54" s="140"/>
      <c r="AD54" s="140"/>
    </row>
    <row r="55" spans="1:30" ht="13.5">
      <c r="A55" s="197" t="s">
        <v>62</v>
      </c>
      <c r="B55" s="198">
        <v>120</v>
      </c>
      <c r="C55" s="198">
        <v>122</v>
      </c>
      <c r="D55" s="199">
        <v>0.9747523170341962</v>
      </c>
      <c r="E55" s="200">
        <v>1.6666666666666607</v>
      </c>
      <c r="F55" s="198">
        <v>3918</v>
      </c>
      <c r="G55" s="198">
        <v>3754</v>
      </c>
      <c r="H55" s="199">
        <v>0.8478921275226146</v>
      </c>
      <c r="I55" s="200">
        <v>-4.185809086268499</v>
      </c>
      <c r="J55" s="198">
        <v>96822</v>
      </c>
      <c r="K55" s="198">
        <v>94109</v>
      </c>
      <c r="L55" s="199">
        <v>0.49540488790996556</v>
      </c>
      <c r="M55" s="200">
        <v>-2.802049121067529</v>
      </c>
      <c r="N55" s="203"/>
      <c r="O55" s="198">
        <v>16503</v>
      </c>
      <c r="P55" s="198">
        <v>17736</v>
      </c>
      <c r="Q55" s="199">
        <v>0.8554998278002715</v>
      </c>
      <c r="R55" s="200">
        <v>7.471368842028725</v>
      </c>
      <c r="S55" s="198">
        <v>55815</v>
      </c>
      <c r="T55" s="198">
        <v>53715</v>
      </c>
      <c r="U55" s="199">
        <v>0.46177474006634117</v>
      </c>
      <c r="V55" s="200">
        <v>-3.7624294544477244</v>
      </c>
      <c r="W55" s="198">
        <v>40125</v>
      </c>
      <c r="X55" s="198">
        <v>39532</v>
      </c>
      <c r="Y55" s="199">
        <v>0.5817645395882293</v>
      </c>
      <c r="Z55" s="200">
        <v>-1.4778816199376932</v>
      </c>
      <c r="AA55" s="140"/>
      <c r="AB55" s="140"/>
      <c r="AC55" s="140"/>
      <c r="AD55" s="140"/>
    </row>
    <row r="56" spans="1:30" ht="13.5">
      <c r="A56" s="197" t="s">
        <v>63</v>
      </c>
      <c r="B56" s="198">
        <v>133</v>
      </c>
      <c r="C56" s="198">
        <v>140</v>
      </c>
      <c r="D56" s="199">
        <v>1.1185682326621924</v>
      </c>
      <c r="E56" s="200">
        <v>5.263157894736836</v>
      </c>
      <c r="F56" s="198">
        <v>6665</v>
      </c>
      <c r="G56" s="198">
        <v>6617</v>
      </c>
      <c r="H56" s="199">
        <v>1.4945397463551253</v>
      </c>
      <c r="I56" s="200">
        <v>-0.7201800450112539</v>
      </c>
      <c r="J56" s="198">
        <v>348324</v>
      </c>
      <c r="K56" s="198">
        <v>338271</v>
      </c>
      <c r="L56" s="199">
        <v>1.7807128631500917</v>
      </c>
      <c r="M56" s="200">
        <v>-2.886106039204883</v>
      </c>
      <c r="N56" s="203"/>
      <c r="O56" s="198">
        <v>33380</v>
      </c>
      <c r="P56" s="198">
        <v>32486</v>
      </c>
      <c r="Q56" s="199">
        <v>1.5669692944248772</v>
      </c>
      <c r="R56" s="200">
        <v>-2.678250449370878</v>
      </c>
      <c r="S56" s="198">
        <v>151173</v>
      </c>
      <c r="T56" s="198">
        <v>154504</v>
      </c>
      <c r="U56" s="199">
        <v>1.3282331646506558</v>
      </c>
      <c r="V56" s="200">
        <v>2.2034357987206654</v>
      </c>
      <c r="W56" s="198">
        <v>189063</v>
      </c>
      <c r="X56" s="198">
        <v>176791</v>
      </c>
      <c r="Y56" s="199">
        <v>2.601708355720496</v>
      </c>
      <c r="Z56" s="200">
        <v>-6.490958040441541</v>
      </c>
      <c r="AA56" s="140"/>
      <c r="AB56" s="140"/>
      <c r="AC56" s="140"/>
      <c r="AD56" s="140"/>
    </row>
    <row r="57" spans="1:30" ht="13.5">
      <c r="A57" s="197" t="s">
        <v>64</v>
      </c>
      <c r="B57" s="198">
        <v>63</v>
      </c>
      <c r="C57" s="198">
        <v>62</v>
      </c>
      <c r="D57" s="199">
        <v>0.4953659316075424</v>
      </c>
      <c r="E57" s="200">
        <v>-1.5873015873015928</v>
      </c>
      <c r="F57" s="198">
        <v>2959</v>
      </c>
      <c r="G57" s="198">
        <v>3012</v>
      </c>
      <c r="H57" s="199">
        <v>0.6803013021039198</v>
      </c>
      <c r="I57" s="200">
        <v>1.7911456573166618</v>
      </c>
      <c r="J57" s="198">
        <v>188329</v>
      </c>
      <c r="K57" s="198">
        <v>190886</v>
      </c>
      <c r="L57" s="199">
        <v>1.0048545562441604</v>
      </c>
      <c r="M57" s="200">
        <v>1.3577303548577113</v>
      </c>
      <c r="N57" s="203"/>
      <c r="O57" s="198">
        <v>14325</v>
      </c>
      <c r="P57" s="198">
        <v>13977</v>
      </c>
      <c r="Q57" s="199">
        <v>0.6741836430516686</v>
      </c>
      <c r="R57" s="200">
        <v>-2.429319371727745</v>
      </c>
      <c r="S57" s="198">
        <v>96305</v>
      </c>
      <c r="T57" s="198">
        <v>96577</v>
      </c>
      <c r="U57" s="199">
        <v>0.8302488889767667</v>
      </c>
      <c r="V57" s="200">
        <v>0.28243601059134704</v>
      </c>
      <c r="W57" s="198">
        <v>88647</v>
      </c>
      <c r="X57" s="198">
        <v>90700</v>
      </c>
      <c r="Y57" s="199">
        <v>1.334767877685227</v>
      </c>
      <c r="Z57" s="200">
        <v>2.3159272169390954</v>
      </c>
      <c r="AA57" s="140"/>
      <c r="AB57" s="140"/>
      <c r="AC57" s="140"/>
      <c r="AD57" s="140"/>
    </row>
    <row r="58" spans="1:30" ht="9" customHeight="1">
      <c r="A58" s="197"/>
      <c r="B58" s="198"/>
      <c r="C58" s="198"/>
      <c r="D58" s="199"/>
      <c r="E58" s="200"/>
      <c r="F58" s="198"/>
      <c r="G58" s="198"/>
      <c r="H58" s="199"/>
      <c r="I58" s="200"/>
      <c r="J58" s="198"/>
      <c r="K58" s="198"/>
      <c r="L58" s="199"/>
      <c r="M58" s="200"/>
      <c r="N58" s="203"/>
      <c r="O58" s="198"/>
      <c r="P58" s="198"/>
      <c r="Q58" s="199"/>
      <c r="R58" s="200"/>
      <c r="S58" s="198"/>
      <c r="T58" s="198"/>
      <c r="U58" s="199"/>
      <c r="V58" s="200"/>
      <c r="W58" s="198"/>
      <c r="X58" s="198"/>
      <c r="Y58" s="199"/>
      <c r="Z58" s="200"/>
      <c r="AA58" s="140"/>
      <c r="AB58" s="140"/>
      <c r="AC58" s="140"/>
      <c r="AD58" s="140"/>
    </row>
    <row r="59" spans="1:30" ht="13.5">
      <c r="A59" s="197" t="s">
        <v>65</v>
      </c>
      <c r="B59" s="198">
        <v>48</v>
      </c>
      <c r="C59" s="198">
        <v>49</v>
      </c>
      <c r="D59" s="199">
        <v>0.39149888143176736</v>
      </c>
      <c r="E59" s="200">
        <v>2.083333333333326</v>
      </c>
      <c r="F59" s="198">
        <v>1598</v>
      </c>
      <c r="G59" s="198">
        <v>1576</v>
      </c>
      <c r="H59" s="199">
        <v>0.35596110628013866</v>
      </c>
      <c r="I59" s="200">
        <v>-1.3767209011264048</v>
      </c>
      <c r="J59" s="198">
        <v>38561</v>
      </c>
      <c r="K59" s="198">
        <v>39132</v>
      </c>
      <c r="L59" s="199">
        <v>0.20599713176946705</v>
      </c>
      <c r="M59" s="200">
        <v>1.4807707269002268</v>
      </c>
      <c r="N59" s="203"/>
      <c r="O59" s="198">
        <v>6974</v>
      </c>
      <c r="P59" s="198">
        <v>6674</v>
      </c>
      <c r="Q59" s="199">
        <v>0.32192184544085545</v>
      </c>
      <c r="R59" s="200">
        <v>-4.301691998852886</v>
      </c>
      <c r="S59" s="198">
        <v>21202</v>
      </c>
      <c r="T59" s="198">
        <v>22012</v>
      </c>
      <c r="U59" s="199">
        <v>0.18923178959955883</v>
      </c>
      <c r="V59" s="200">
        <v>3.8203943024242903</v>
      </c>
      <c r="W59" s="198">
        <v>16605</v>
      </c>
      <c r="X59" s="198">
        <v>16322</v>
      </c>
      <c r="Y59" s="199">
        <v>0.2401993528068167</v>
      </c>
      <c r="Z59" s="200">
        <v>-1.7043059319482134</v>
      </c>
      <c r="AA59" s="140"/>
      <c r="AB59" s="140"/>
      <c r="AC59" s="140"/>
      <c r="AD59" s="140"/>
    </row>
    <row r="60" spans="1:30" ht="9" customHeight="1">
      <c r="A60" s="300"/>
      <c r="B60" s="301"/>
      <c r="C60" s="301"/>
      <c r="D60" s="302"/>
      <c r="E60" s="303"/>
      <c r="F60" s="301"/>
      <c r="G60" s="301"/>
      <c r="H60" s="302"/>
      <c r="I60" s="303"/>
      <c r="J60" s="301"/>
      <c r="K60" s="301"/>
      <c r="L60" s="302"/>
      <c r="M60" s="303"/>
      <c r="N60" s="203"/>
      <c r="O60" s="301"/>
      <c r="P60" s="301"/>
      <c r="Q60" s="302"/>
      <c r="R60" s="303"/>
      <c r="S60" s="301"/>
      <c r="T60" s="301"/>
      <c r="U60" s="302"/>
      <c r="V60" s="303"/>
      <c r="W60" s="301"/>
      <c r="X60" s="301"/>
      <c r="Y60" s="302"/>
      <c r="Z60" s="303"/>
      <c r="AA60" s="268"/>
      <c r="AC60" s="140"/>
      <c r="AD60" s="140"/>
    </row>
    <row r="61" spans="1:28" ht="13.5">
      <c r="A61" s="304">
        <v>21</v>
      </c>
      <c r="B61" s="305"/>
      <c r="C61" s="305"/>
      <c r="D61" s="306"/>
      <c r="E61" s="307"/>
      <c r="F61" s="305"/>
      <c r="G61" s="305"/>
      <c r="H61" s="306"/>
      <c r="I61" s="307"/>
      <c r="J61" s="305"/>
      <c r="K61" s="305"/>
      <c r="L61" s="306"/>
      <c r="M61" s="307"/>
      <c r="N61" s="308"/>
      <c r="O61" s="304">
        <v>22</v>
      </c>
      <c r="P61" s="305"/>
      <c r="Q61" s="306"/>
      <c r="R61" s="307"/>
      <c r="S61" s="305"/>
      <c r="T61" s="305"/>
      <c r="U61" s="306"/>
      <c r="V61" s="307"/>
      <c r="W61" s="305"/>
      <c r="X61" s="305"/>
      <c r="Y61" s="306"/>
      <c r="Z61" s="307"/>
      <c r="AA61" s="296"/>
      <c r="AB61" s="296"/>
    </row>
    <row r="62" spans="1:30" ht="13.5">
      <c r="A62" s="309"/>
      <c r="B62" s="310"/>
      <c r="C62" s="310"/>
      <c r="D62" s="311"/>
      <c r="E62" s="312"/>
      <c r="F62" s="310"/>
      <c r="G62" s="310"/>
      <c r="H62" s="311"/>
      <c r="I62" s="312"/>
      <c r="J62" s="310"/>
      <c r="K62" s="310"/>
      <c r="L62" s="311"/>
      <c r="M62" s="312"/>
      <c r="N62" s="308"/>
      <c r="O62" s="310"/>
      <c r="P62" s="310"/>
      <c r="Q62" s="311"/>
      <c r="R62" s="312"/>
      <c r="S62" s="310"/>
      <c r="T62" s="310"/>
      <c r="U62" s="311"/>
      <c r="V62" s="312"/>
      <c r="W62" s="310"/>
      <c r="X62" s="310"/>
      <c r="Y62" s="311"/>
      <c r="Z62" s="312"/>
      <c r="AC62" s="140"/>
      <c r="AD62" s="140"/>
    </row>
    <row r="63" spans="1:26" ht="13.5" customHeight="1">
      <c r="A63" s="309"/>
      <c r="B63" s="310"/>
      <c r="C63" s="310"/>
      <c r="D63" s="311"/>
      <c r="E63" s="312"/>
      <c r="F63" s="310"/>
      <c r="G63" s="310"/>
      <c r="H63" s="311"/>
      <c r="I63" s="312"/>
      <c r="J63" s="310"/>
      <c r="K63" s="310"/>
      <c r="L63" s="311"/>
      <c r="M63" s="312"/>
      <c r="N63" s="308"/>
      <c r="O63" s="310"/>
      <c r="P63" s="310"/>
      <c r="Q63" s="311"/>
      <c r="R63" s="312"/>
      <c r="S63" s="310"/>
      <c r="T63" s="310"/>
      <c r="U63" s="311"/>
      <c r="V63" s="312"/>
      <c r="W63" s="310"/>
      <c r="X63" s="310"/>
      <c r="Y63" s="311"/>
      <c r="Z63" s="312"/>
    </row>
    <row r="64" spans="1:26" ht="12.75" customHeight="1">
      <c r="A64" s="309"/>
      <c r="B64" s="310"/>
      <c r="C64" s="310"/>
      <c r="D64" s="311"/>
      <c r="E64" s="312"/>
      <c r="F64" s="310"/>
      <c r="G64" s="310"/>
      <c r="H64" s="311"/>
      <c r="I64" s="312"/>
      <c r="J64" s="310"/>
      <c r="K64" s="310"/>
      <c r="L64" s="311"/>
      <c r="M64" s="312"/>
      <c r="N64" s="308"/>
      <c r="O64" s="310"/>
      <c r="P64" s="310"/>
      <c r="Q64" s="311"/>
      <c r="R64" s="312"/>
      <c r="S64" s="310"/>
      <c r="T64" s="310"/>
      <c r="U64" s="311"/>
      <c r="V64" s="312"/>
      <c r="W64" s="310"/>
      <c r="X64" s="310"/>
      <c r="Y64" s="311"/>
      <c r="Z64" s="312"/>
    </row>
    <row r="65" spans="1:26" ht="13.5">
      <c r="A65" s="309"/>
      <c r="B65" s="310"/>
      <c r="C65" s="310"/>
      <c r="D65" s="311"/>
      <c r="E65" s="312"/>
      <c r="F65" s="310"/>
      <c r="G65" s="310"/>
      <c r="H65" s="311"/>
      <c r="I65" s="312"/>
      <c r="J65" s="310"/>
      <c r="K65" s="310"/>
      <c r="L65" s="311"/>
      <c r="M65" s="312"/>
      <c r="N65" s="308"/>
      <c r="O65" s="310"/>
      <c r="P65" s="310"/>
      <c r="Q65" s="311"/>
      <c r="R65" s="312"/>
      <c r="S65" s="310"/>
      <c r="T65" s="310"/>
      <c r="U65" s="311"/>
      <c r="V65" s="312"/>
      <c r="W65" s="310"/>
      <c r="X65" s="310"/>
      <c r="Y65" s="311"/>
      <c r="Z65" s="312"/>
    </row>
    <row r="66" spans="1:26" ht="13.5">
      <c r="A66" s="309"/>
      <c r="B66" s="310"/>
      <c r="C66" s="310"/>
      <c r="D66" s="311"/>
      <c r="E66" s="312"/>
      <c r="F66" s="310"/>
      <c r="G66" s="310"/>
      <c r="H66" s="311"/>
      <c r="I66" s="312"/>
      <c r="J66" s="310"/>
      <c r="K66" s="310"/>
      <c r="L66" s="311"/>
      <c r="M66" s="312"/>
      <c r="N66" s="308"/>
      <c r="O66" s="310"/>
      <c r="P66" s="310"/>
      <c r="Q66" s="311"/>
      <c r="R66" s="312"/>
      <c r="S66" s="310"/>
      <c r="T66" s="310"/>
      <c r="U66" s="311"/>
      <c r="V66" s="312"/>
      <c r="W66" s="310"/>
      <c r="X66" s="310"/>
      <c r="Y66" s="311"/>
      <c r="Z66" s="312"/>
    </row>
    <row r="67" spans="1:26" ht="13.5">
      <c r="A67" s="309"/>
      <c r="B67" s="310"/>
      <c r="C67" s="310"/>
      <c r="D67" s="311"/>
      <c r="E67" s="312"/>
      <c r="F67" s="310"/>
      <c r="G67" s="310"/>
      <c r="H67" s="311"/>
      <c r="I67" s="312"/>
      <c r="J67" s="310"/>
      <c r="K67" s="310"/>
      <c r="L67" s="311"/>
      <c r="M67" s="312"/>
      <c r="N67" s="308"/>
      <c r="O67" s="310"/>
      <c r="P67" s="310"/>
      <c r="Q67" s="311"/>
      <c r="R67" s="312"/>
      <c r="S67" s="310"/>
      <c r="T67" s="310"/>
      <c r="U67" s="311"/>
      <c r="V67" s="312"/>
      <c r="W67" s="310"/>
      <c r="X67" s="310"/>
      <c r="Y67" s="311"/>
      <c r="Z67" s="312"/>
    </row>
    <row r="68" spans="1:28" ht="13.5">
      <c r="A68" s="313"/>
      <c r="B68" s="305"/>
      <c r="C68" s="305"/>
      <c r="D68" s="306"/>
      <c r="E68" s="307"/>
      <c r="F68" s="305"/>
      <c r="G68" s="305"/>
      <c r="H68" s="306"/>
      <c r="I68" s="307"/>
      <c r="J68" s="305"/>
      <c r="K68" s="305"/>
      <c r="L68" s="306"/>
      <c r="M68" s="307"/>
      <c r="N68" s="308"/>
      <c r="O68" s="305"/>
      <c r="P68" s="305"/>
      <c r="Q68" s="306"/>
      <c r="R68" s="307"/>
      <c r="S68" s="305"/>
      <c r="T68" s="305"/>
      <c r="U68" s="306"/>
      <c r="V68" s="307"/>
      <c r="W68" s="305"/>
      <c r="X68" s="305"/>
      <c r="Y68" s="306"/>
      <c r="Z68" s="307"/>
      <c r="AA68" s="296"/>
      <c r="AB68" s="296"/>
    </row>
    <row r="69" spans="2:30" ht="13.5">
      <c r="B69" s="259"/>
      <c r="C69" s="259"/>
      <c r="D69" s="260"/>
      <c r="E69" s="261"/>
      <c r="F69" s="259"/>
      <c r="G69" s="262" t="s">
        <v>154</v>
      </c>
      <c r="H69" s="260"/>
      <c r="I69" s="261"/>
      <c r="J69" s="259"/>
      <c r="K69" s="259"/>
      <c r="L69" s="260"/>
      <c r="M69" s="261"/>
      <c r="O69" s="262"/>
      <c r="P69" s="264" t="s">
        <v>265</v>
      </c>
      <c r="Q69" s="265"/>
      <c r="R69" s="266"/>
      <c r="S69" s="267"/>
      <c r="T69" s="264"/>
      <c r="U69" s="265"/>
      <c r="V69" s="266"/>
      <c r="W69" s="267"/>
      <c r="X69" s="264"/>
      <c r="Y69" s="265"/>
      <c r="Z69" s="266"/>
      <c r="AA69" s="296"/>
      <c r="AB69" s="296"/>
      <c r="AC69" s="296"/>
      <c r="AD69" s="296"/>
    </row>
    <row r="70" spans="1:30" ht="13.5">
      <c r="A70" s="314"/>
      <c r="B70" s="270"/>
      <c r="C70" s="270"/>
      <c r="D70" s="271"/>
      <c r="E70" s="272"/>
      <c r="F70" s="270"/>
      <c r="G70" s="270"/>
      <c r="H70" s="271"/>
      <c r="I70" s="272"/>
      <c r="J70" s="270"/>
      <c r="K70" s="270"/>
      <c r="L70" s="271"/>
      <c r="M70" s="272"/>
      <c r="O70" s="270"/>
      <c r="P70" s="270"/>
      <c r="Q70" s="271"/>
      <c r="R70" s="272"/>
      <c r="S70" s="270"/>
      <c r="T70" s="270"/>
      <c r="U70" s="271"/>
      <c r="V70" s="272"/>
      <c r="W70" s="270"/>
      <c r="X70" s="270"/>
      <c r="Y70" s="271"/>
      <c r="Z70" s="272"/>
      <c r="AA70" s="296"/>
      <c r="AB70" s="296"/>
      <c r="AC70" s="296"/>
      <c r="AD70" s="296"/>
    </row>
    <row r="71" spans="1:30" ht="21" customHeight="1">
      <c r="A71" s="315"/>
      <c r="B71" s="109" t="s">
        <v>233</v>
      </c>
      <c r="C71" s="109"/>
      <c r="D71" s="63"/>
      <c r="E71" s="96"/>
      <c r="F71" s="109" t="s">
        <v>234</v>
      </c>
      <c r="G71" s="109"/>
      <c r="H71" s="63"/>
      <c r="I71" s="96"/>
      <c r="J71" s="109" t="s">
        <v>235</v>
      </c>
      <c r="K71" s="109"/>
      <c r="L71" s="63"/>
      <c r="M71" s="275"/>
      <c r="N71" s="201"/>
      <c r="O71" s="109" t="s">
        <v>236</v>
      </c>
      <c r="P71" s="109"/>
      <c r="Q71" s="63"/>
      <c r="R71" s="96"/>
      <c r="S71" s="109" t="s">
        <v>237</v>
      </c>
      <c r="T71" s="109"/>
      <c r="U71" s="63"/>
      <c r="V71" s="96"/>
      <c r="W71" s="109" t="s">
        <v>238</v>
      </c>
      <c r="X71" s="109"/>
      <c r="Y71" s="63"/>
      <c r="Z71" s="275"/>
      <c r="AA71" s="296"/>
      <c r="AB71" s="296"/>
      <c r="AC71" s="296"/>
      <c r="AD71" s="296"/>
    </row>
    <row r="72" spans="1:30" ht="13.5" customHeight="1">
      <c r="A72" s="197" t="s">
        <v>140</v>
      </c>
      <c r="B72" s="276" t="s">
        <v>179</v>
      </c>
      <c r="C72" s="277" t="s">
        <v>239</v>
      </c>
      <c r="D72" s="278" t="s">
        <v>11</v>
      </c>
      <c r="E72" s="279" t="s">
        <v>96</v>
      </c>
      <c r="F72" s="276" t="s">
        <v>179</v>
      </c>
      <c r="G72" s="277" t="s">
        <v>239</v>
      </c>
      <c r="H72" s="278" t="s">
        <v>11</v>
      </c>
      <c r="I72" s="279" t="s">
        <v>96</v>
      </c>
      <c r="J72" s="276" t="s">
        <v>179</v>
      </c>
      <c r="K72" s="277" t="s">
        <v>239</v>
      </c>
      <c r="L72" s="278" t="s">
        <v>11</v>
      </c>
      <c r="M72" s="280" t="s">
        <v>96</v>
      </c>
      <c r="N72" s="201"/>
      <c r="O72" s="276" t="s">
        <v>179</v>
      </c>
      <c r="P72" s="277" t="s">
        <v>239</v>
      </c>
      <c r="Q72" s="278" t="s">
        <v>11</v>
      </c>
      <c r="R72" s="279" t="s">
        <v>96</v>
      </c>
      <c r="S72" s="276" t="s">
        <v>179</v>
      </c>
      <c r="T72" s="277" t="s">
        <v>239</v>
      </c>
      <c r="U72" s="278" t="s">
        <v>11</v>
      </c>
      <c r="V72" s="279" t="s">
        <v>96</v>
      </c>
      <c r="W72" s="276" t="s">
        <v>179</v>
      </c>
      <c r="X72" s="277" t="s">
        <v>239</v>
      </c>
      <c r="Y72" s="278" t="s">
        <v>11</v>
      </c>
      <c r="Z72" s="280" t="s">
        <v>96</v>
      </c>
      <c r="AA72" s="296"/>
      <c r="AB72" s="296"/>
      <c r="AC72" s="296"/>
      <c r="AD72" s="296"/>
    </row>
    <row r="73" spans="1:30" ht="13.5" customHeight="1">
      <c r="A73" s="197"/>
      <c r="B73" s="276"/>
      <c r="C73" s="282"/>
      <c r="D73" s="283"/>
      <c r="E73" s="284"/>
      <c r="F73" s="276"/>
      <c r="G73" s="282"/>
      <c r="H73" s="283"/>
      <c r="I73" s="280"/>
      <c r="J73" s="282"/>
      <c r="K73" s="282"/>
      <c r="L73" s="283"/>
      <c r="M73" s="280"/>
      <c r="N73" s="201"/>
      <c r="O73" s="276"/>
      <c r="P73" s="282"/>
      <c r="Q73" s="283"/>
      <c r="R73" s="284"/>
      <c r="S73" s="276"/>
      <c r="T73" s="282"/>
      <c r="U73" s="283"/>
      <c r="V73" s="280"/>
      <c r="W73" s="282"/>
      <c r="X73" s="282"/>
      <c r="Y73" s="283"/>
      <c r="Z73" s="280"/>
      <c r="AA73" s="296"/>
      <c r="AB73" s="296"/>
      <c r="AC73" s="296"/>
      <c r="AD73" s="296"/>
    </row>
    <row r="74" spans="1:30" ht="13.5" customHeight="1">
      <c r="A74" s="300"/>
      <c r="B74" s="286" t="s">
        <v>156</v>
      </c>
      <c r="C74" s="287" t="s">
        <v>156</v>
      </c>
      <c r="D74" s="288" t="s">
        <v>34</v>
      </c>
      <c r="E74" s="289" t="s">
        <v>34</v>
      </c>
      <c r="F74" s="290" t="s">
        <v>77</v>
      </c>
      <c r="G74" s="291" t="s">
        <v>77</v>
      </c>
      <c r="H74" s="288" t="s">
        <v>34</v>
      </c>
      <c r="I74" s="292" t="s">
        <v>34</v>
      </c>
      <c r="J74" s="291" t="s">
        <v>78</v>
      </c>
      <c r="K74" s="291" t="s">
        <v>78</v>
      </c>
      <c r="L74" s="288" t="s">
        <v>34</v>
      </c>
      <c r="M74" s="292" t="s">
        <v>34</v>
      </c>
      <c r="N74" s="293"/>
      <c r="O74" s="290" t="s">
        <v>37</v>
      </c>
      <c r="P74" s="291" t="s">
        <v>37</v>
      </c>
      <c r="Q74" s="288" t="s">
        <v>34</v>
      </c>
      <c r="R74" s="289" t="s">
        <v>34</v>
      </c>
      <c r="S74" s="290" t="s">
        <v>37</v>
      </c>
      <c r="T74" s="291" t="s">
        <v>37</v>
      </c>
      <c r="U74" s="288" t="s">
        <v>34</v>
      </c>
      <c r="V74" s="292" t="s">
        <v>34</v>
      </c>
      <c r="W74" s="291" t="s">
        <v>37</v>
      </c>
      <c r="X74" s="291" t="s">
        <v>37</v>
      </c>
      <c r="Y74" s="288" t="s">
        <v>34</v>
      </c>
      <c r="Z74" s="292" t="s">
        <v>34</v>
      </c>
      <c r="AA74" s="296"/>
      <c r="AB74" s="296"/>
      <c r="AC74" s="296"/>
      <c r="AD74" s="296"/>
    </row>
    <row r="75" spans="1:30" ht="9" customHeight="1">
      <c r="A75" s="197"/>
      <c r="B75" s="294"/>
      <c r="C75" s="294"/>
      <c r="D75" s="295"/>
      <c r="E75" s="280"/>
      <c r="F75" s="294"/>
      <c r="G75" s="294"/>
      <c r="H75" s="295"/>
      <c r="I75" s="280"/>
      <c r="J75" s="294"/>
      <c r="K75" s="294"/>
      <c r="L75" s="295"/>
      <c r="M75" s="280"/>
      <c r="N75" s="201"/>
      <c r="O75" s="294"/>
      <c r="P75" s="294"/>
      <c r="Q75" s="295"/>
      <c r="R75" s="280"/>
      <c r="S75" s="294"/>
      <c r="T75" s="294"/>
      <c r="U75" s="295"/>
      <c r="V75" s="280"/>
      <c r="W75" s="294"/>
      <c r="X75" s="294"/>
      <c r="Y75" s="295"/>
      <c r="Z75" s="280"/>
      <c r="AA75" s="296"/>
      <c r="AB75" s="296"/>
      <c r="AC75" s="296"/>
      <c r="AD75" s="296"/>
    </row>
    <row r="76" spans="1:30" ht="13.5" customHeight="1">
      <c r="A76" s="197" t="s">
        <v>68</v>
      </c>
      <c r="B76" s="198">
        <v>67</v>
      </c>
      <c r="C76" s="198">
        <v>68</v>
      </c>
      <c r="D76" s="199">
        <v>0.5433045701502077</v>
      </c>
      <c r="E76" s="200">
        <v>1.4925373134328401</v>
      </c>
      <c r="F76" s="198">
        <v>1667</v>
      </c>
      <c r="G76" s="198">
        <v>1518</v>
      </c>
      <c r="H76" s="199">
        <v>0.342861014805362</v>
      </c>
      <c r="I76" s="200">
        <v>-8.938212357528496</v>
      </c>
      <c r="J76" s="198">
        <v>51062</v>
      </c>
      <c r="K76" s="198">
        <v>43824</v>
      </c>
      <c r="L76" s="199">
        <v>0.23069657320518047</v>
      </c>
      <c r="M76" s="200">
        <v>-14.17492460146489</v>
      </c>
      <c r="N76" s="308"/>
      <c r="O76" s="198">
        <v>6688</v>
      </c>
      <c r="P76" s="198">
        <v>6171</v>
      </c>
      <c r="Q76" s="199">
        <v>0.2976595307485045</v>
      </c>
      <c r="R76" s="200">
        <v>-7.7302631578947345</v>
      </c>
      <c r="S76" s="198">
        <v>25161</v>
      </c>
      <c r="T76" s="198">
        <v>23194</v>
      </c>
      <c r="U76" s="199">
        <v>0.19939315500509575</v>
      </c>
      <c r="V76" s="200">
        <v>-7.817654306267641</v>
      </c>
      <c r="W76" s="198">
        <v>24779</v>
      </c>
      <c r="X76" s="198">
        <v>19666</v>
      </c>
      <c r="Y76" s="199">
        <v>0.2894106403810107</v>
      </c>
      <c r="Z76" s="200">
        <v>-20.634408168206953</v>
      </c>
      <c r="AA76" s="296"/>
      <c r="AB76" s="296"/>
      <c r="AC76" s="296"/>
      <c r="AD76" s="296"/>
    </row>
    <row r="77" spans="1:30" ht="9" customHeight="1">
      <c r="A77" s="197"/>
      <c r="B77" s="198"/>
      <c r="C77" s="198"/>
      <c r="D77" s="199"/>
      <c r="E77" s="200"/>
      <c r="F77" s="198"/>
      <c r="G77" s="198"/>
      <c r="H77" s="199"/>
      <c r="I77" s="200"/>
      <c r="J77" s="198"/>
      <c r="K77" s="198"/>
      <c r="L77" s="199"/>
      <c r="M77" s="200"/>
      <c r="N77" s="203"/>
      <c r="O77" s="198"/>
      <c r="P77" s="198"/>
      <c r="Q77" s="199"/>
      <c r="R77" s="200"/>
      <c r="S77" s="198"/>
      <c r="T77" s="198"/>
      <c r="U77" s="199"/>
      <c r="V77" s="200"/>
      <c r="W77" s="198"/>
      <c r="X77" s="198"/>
      <c r="Y77" s="199"/>
      <c r="Z77" s="200"/>
      <c r="AA77" s="296"/>
      <c r="AB77" s="296"/>
      <c r="AC77" s="296"/>
      <c r="AD77" s="296"/>
    </row>
    <row r="78" spans="1:30" ht="13.5" customHeight="1">
      <c r="A78" s="197" t="s">
        <v>70</v>
      </c>
      <c r="B78" s="198">
        <v>165</v>
      </c>
      <c r="C78" s="198">
        <v>176</v>
      </c>
      <c r="D78" s="199">
        <v>1.4062000639181849</v>
      </c>
      <c r="E78" s="200">
        <v>6.666666666666665</v>
      </c>
      <c r="F78" s="198">
        <v>8276</v>
      </c>
      <c r="G78" s="198">
        <v>7959</v>
      </c>
      <c r="H78" s="199">
        <v>1.7976487594439237</v>
      </c>
      <c r="I78" s="200">
        <v>-3.8303528274528764</v>
      </c>
      <c r="J78" s="198">
        <v>270181</v>
      </c>
      <c r="K78" s="198">
        <v>235913</v>
      </c>
      <c r="L78" s="199">
        <v>1.241883914625633</v>
      </c>
      <c r="M78" s="200">
        <v>-12.683349310277181</v>
      </c>
      <c r="N78" s="203"/>
      <c r="O78" s="198">
        <v>33025</v>
      </c>
      <c r="P78" s="198">
        <v>31555</v>
      </c>
      <c r="Q78" s="199">
        <v>1.5220623063958933</v>
      </c>
      <c r="R78" s="200">
        <v>-4.4511733535200655</v>
      </c>
      <c r="S78" s="198">
        <v>150983</v>
      </c>
      <c r="T78" s="198">
        <v>133004</v>
      </c>
      <c r="U78" s="199">
        <v>1.1434029140423279</v>
      </c>
      <c r="V78" s="200">
        <v>-11.907963148169</v>
      </c>
      <c r="W78" s="198">
        <v>115747</v>
      </c>
      <c r="X78" s="198">
        <v>99823</v>
      </c>
      <c r="Y78" s="199">
        <v>1.4690246290426947</v>
      </c>
      <c r="Z78" s="200">
        <v>-13.757591989425212</v>
      </c>
      <c r="AA78" s="296"/>
      <c r="AB78" s="296"/>
      <c r="AC78" s="296"/>
      <c r="AD78" s="296"/>
    </row>
    <row r="79" spans="1:30" ht="13.5" customHeight="1">
      <c r="A79" s="197" t="s">
        <v>139</v>
      </c>
      <c r="B79" s="198">
        <v>25</v>
      </c>
      <c r="C79" s="198">
        <v>28</v>
      </c>
      <c r="D79" s="199">
        <v>0.22371364653243847</v>
      </c>
      <c r="E79" s="200">
        <v>12</v>
      </c>
      <c r="F79" s="198">
        <v>664</v>
      </c>
      <c r="G79" s="198">
        <v>627</v>
      </c>
      <c r="H79" s="199">
        <v>0.14161650611525822</v>
      </c>
      <c r="I79" s="200">
        <v>-5.572289156626509</v>
      </c>
      <c r="J79" s="198">
        <v>10482</v>
      </c>
      <c r="K79" s="198">
        <v>10486</v>
      </c>
      <c r="L79" s="199">
        <v>0.05519998782926074</v>
      </c>
      <c r="M79" s="200">
        <v>0.03816065636328414</v>
      </c>
      <c r="N79" s="203"/>
      <c r="O79" s="198">
        <v>1904</v>
      </c>
      <c r="P79" s="198">
        <v>1872</v>
      </c>
      <c r="Q79" s="199">
        <v>0.0902963282387296</v>
      </c>
      <c r="R79" s="200">
        <v>-1.6806722689075682</v>
      </c>
      <c r="S79" s="198">
        <v>7647</v>
      </c>
      <c r="T79" s="198">
        <v>7081</v>
      </c>
      <c r="U79" s="199">
        <v>0.06087362811895675</v>
      </c>
      <c r="V79" s="200">
        <v>-7.401595396887672</v>
      </c>
      <c r="W79" s="198">
        <v>2704</v>
      </c>
      <c r="X79" s="198">
        <v>3243</v>
      </c>
      <c r="Y79" s="199">
        <v>0.04772494186695911</v>
      </c>
      <c r="Z79" s="200">
        <v>19.93343195266273</v>
      </c>
      <c r="AA79" s="296"/>
      <c r="AB79" s="296"/>
      <c r="AC79" s="296"/>
      <c r="AD79" s="296"/>
    </row>
    <row r="80" spans="1:30" ht="9" customHeight="1">
      <c r="A80" s="197"/>
      <c r="B80" s="198"/>
      <c r="C80" s="198"/>
      <c r="D80" s="199"/>
      <c r="E80" s="200"/>
      <c r="F80" s="198"/>
      <c r="G80" s="198"/>
      <c r="H80" s="199"/>
      <c r="I80" s="200"/>
      <c r="J80" s="198"/>
      <c r="K80" s="198"/>
      <c r="L80" s="199"/>
      <c r="M80" s="200"/>
      <c r="N80" s="203"/>
      <c r="O80" s="198"/>
      <c r="P80" s="198"/>
      <c r="Q80" s="199"/>
      <c r="R80" s="200"/>
      <c r="S80" s="198"/>
      <c r="T80" s="198"/>
      <c r="U80" s="199"/>
      <c r="V80" s="200"/>
      <c r="W80" s="198"/>
      <c r="X80" s="198"/>
      <c r="Y80" s="199"/>
      <c r="Z80" s="200"/>
      <c r="AA80" s="296"/>
      <c r="AB80" s="296"/>
      <c r="AC80" s="296"/>
      <c r="AD80" s="296"/>
    </row>
    <row r="81" spans="1:30" ht="13.5">
      <c r="A81" s="197" t="s">
        <v>72</v>
      </c>
      <c r="B81" s="198">
        <v>103</v>
      </c>
      <c r="C81" s="198">
        <v>107</v>
      </c>
      <c r="D81" s="199">
        <v>0.8549057206775328</v>
      </c>
      <c r="E81" s="200">
        <v>3.8834951456310662</v>
      </c>
      <c r="F81" s="198">
        <v>4194</v>
      </c>
      <c r="G81" s="198">
        <v>3720</v>
      </c>
      <c r="H81" s="199">
        <v>0.840212763554642</v>
      </c>
      <c r="I81" s="200">
        <v>-11.301859799713876</v>
      </c>
      <c r="J81" s="198">
        <v>103148</v>
      </c>
      <c r="K81" s="198">
        <v>114617</v>
      </c>
      <c r="L81" s="199">
        <v>0.6033622930599255</v>
      </c>
      <c r="M81" s="200">
        <v>11.118974677162917</v>
      </c>
      <c r="N81" s="203"/>
      <c r="O81" s="198">
        <v>19308</v>
      </c>
      <c r="P81" s="198">
        <v>18286</v>
      </c>
      <c r="Q81" s="199">
        <v>0.8820291977422059</v>
      </c>
      <c r="R81" s="200">
        <v>-5.293142738761136</v>
      </c>
      <c r="S81" s="198">
        <v>64420</v>
      </c>
      <c r="T81" s="198">
        <v>55535</v>
      </c>
      <c r="U81" s="199">
        <v>0.47742083569923216</v>
      </c>
      <c r="V81" s="200">
        <v>-13.792300527786406</v>
      </c>
      <c r="W81" s="198">
        <v>37463</v>
      </c>
      <c r="X81" s="198">
        <v>56625</v>
      </c>
      <c r="Y81" s="199">
        <v>0.8333101551700769</v>
      </c>
      <c r="Z81" s="200">
        <v>51.149133812027856</v>
      </c>
      <c r="AA81" s="296"/>
      <c r="AB81" s="296"/>
      <c r="AC81" s="296"/>
      <c r="AD81" s="296"/>
    </row>
    <row r="82" spans="1:30" ht="9" customHeight="1">
      <c r="A82" s="197"/>
      <c r="B82" s="198"/>
      <c r="C82" s="198"/>
      <c r="D82" s="199"/>
      <c r="E82" s="200"/>
      <c r="F82" s="198"/>
      <c r="G82" s="198"/>
      <c r="H82" s="199"/>
      <c r="I82" s="200"/>
      <c r="J82" s="198"/>
      <c r="K82" s="198"/>
      <c r="L82" s="199"/>
      <c r="M82" s="200"/>
      <c r="N82" s="203"/>
      <c r="O82" s="198"/>
      <c r="P82" s="198"/>
      <c r="Q82" s="199"/>
      <c r="R82" s="200"/>
      <c r="S82" s="198"/>
      <c r="T82" s="198"/>
      <c r="U82" s="199"/>
      <c r="V82" s="200"/>
      <c r="W82" s="198"/>
      <c r="X82" s="198"/>
      <c r="Y82" s="199"/>
      <c r="Z82" s="200"/>
      <c r="AA82" s="296"/>
      <c r="AB82" s="296"/>
      <c r="AC82" s="296"/>
      <c r="AD82" s="296"/>
    </row>
    <row r="83" spans="1:30" ht="13.5">
      <c r="A83" s="197" t="s">
        <v>73</v>
      </c>
      <c r="B83" s="198">
        <v>85</v>
      </c>
      <c r="C83" s="198">
        <v>81</v>
      </c>
      <c r="D83" s="199">
        <v>0.6471716203259827</v>
      </c>
      <c r="E83" s="200">
        <v>-4.705882352941182</v>
      </c>
      <c r="F83" s="198">
        <v>2528</v>
      </c>
      <c r="G83" s="198">
        <v>2186</v>
      </c>
      <c r="H83" s="199">
        <v>0.4937379304114107</v>
      </c>
      <c r="I83" s="200">
        <v>-13.528481012658233</v>
      </c>
      <c r="J83" s="198">
        <v>60143</v>
      </c>
      <c r="K83" s="198">
        <v>62072</v>
      </c>
      <c r="L83" s="199">
        <v>0.32675697544706017</v>
      </c>
      <c r="M83" s="200">
        <v>3.2073558020052184</v>
      </c>
      <c r="N83" s="203"/>
      <c r="O83" s="198">
        <v>10865</v>
      </c>
      <c r="P83" s="198">
        <v>9662</v>
      </c>
      <c r="Q83" s="199">
        <v>0.46604867705267383</v>
      </c>
      <c r="R83" s="200">
        <v>-11.072250345144962</v>
      </c>
      <c r="S83" s="198">
        <v>41817</v>
      </c>
      <c r="T83" s="198">
        <v>44787</v>
      </c>
      <c r="U83" s="199">
        <v>0.3850229039067527</v>
      </c>
      <c r="V83" s="200">
        <v>7.102374632326569</v>
      </c>
      <c r="W83" s="198">
        <v>17763</v>
      </c>
      <c r="X83" s="198">
        <v>16722</v>
      </c>
      <c r="Y83" s="199">
        <v>0.24608587045923228</v>
      </c>
      <c r="Z83" s="200">
        <v>-5.860496537747006</v>
      </c>
      <c r="AA83" s="296"/>
      <c r="AB83" s="296"/>
      <c r="AC83" s="296"/>
      <c r="AD83" s="296"/>
    </row>
    <row r="84" spans="1:30" ht="9" customHeight="1">
      <c r="A84" s="300"/>
      <c r="B84" s="301"/>
      <c r="C84" s="301"/>
      <c r="D84" s="302"/>
      <c r="E84" s="303"/>
      <c r="F84" s="301"/>
      <c r="G84" s="301"/>
      <c r="H84" s="302"/>
      <c r="I84" s="303"/>
      <c r="J84" s="301"/>
      <c r="K84" s="301"/>
      <c r="L84" s="302"/>
      <c r="M84" s="303"/>
      <c r="N84" s="203"/>
      <c r="O84" s="301"/>
      <c r="P84" s="301"/>
      <c r="Q84" s="302"/>
      <c r="R84" s="303"/>
      <c r="S84" s="301"/>
      <c r="T84" s="301"/>
      <c r="U84" s="302"/>
      <c r="V84" s="303"/>
      <c r="W84" s="301"/>
      <c r="X84" s="301"/>
      <c r="Y84" s="302"/>
      <c r="Z84" s="303"/>
      <c r="AA84" s="296"/>
      <c r="AB84" s="296"/>
      <c r="AC84" s="296"/>
      <c r="AD84" s="296"/>
    </row>
    <row r="85" spans="1:30" ht="9" customHeight="1">
      <c r="A85" s="316"/>
      <c r="B85" s="317"/>
      <c r="C85" s="317"/>
      <c r="D85" s="318"/>
      <c r="E85" s="319"/>
      <c r="F85" s="317"/>
      <c r="G85" s="317"/>
      <c r="H85" s="318"/>
      <c r="I85" s="319"/>
      <c r="J85" s="317"/>
      <c r="K85" s="317"/>
      <c r="L85" s="318"/>
      <c r="M85" s="319"/>
      <c r="N85" s="203"/>
      <c r="O85" s="198"/>
      <c r="P85" s="198"/>
      <c r="Q85" s="199"/>
      <c r="R85" s="200"/>
      <c r="S85" s="198"/>
      <c r="T85" s="198"/>
      <c r="U85" s="199"/>
      <c r="V85" s="200"/>
      <c r="W85" s="198"/>
      <c r="X85" s="198"/>
      <c r="Y85" s="199"/>
      <c r="Z85" s="200"/>
      <c r="AA85" s="296"/>
      <c r="AB85" s="296"/>
      <c r="AC85" s="296"/>
      <c r="AD85" s="296"/>
    </row>
    <row r="86" spans="1:30" ht="13.5">
      <c r="A86" s="309"/>
      <c r="B86" s="310"/>
      <c r="C86" s="310"/>
      <c r="D86" s="311"/>
      <c r="E86" s="312"/>
      <c r="F86" s="310"/>
      <c r="G86" s="310"/>
      <c r="H86" s="311"/>
      <c r="I86" s="312"/>
      <c r="J86" s="310"/>
      <c r="K86" s="310"/>
      <c r="L86" s="311"/>
      <c r="M86" s="312"/>
      <c r="N86" s="203"/>
      <c r="O86" s="198"/>
      <c r="P86" s="198"/>
      <c r="Q86" s="199"/>
      <c r="R86" s="200"/>
      <c r="S86" s="198"/>
      <c r="T86" s="198"/>
      <c r="U86" s="199"/>
      <c r="V86" s="200"/>
      <c r="W86" s="198"/>
      <c r="X86" s="198"/>
      <c r="Y86" s="199"/>
      <c r="Z86" s="200"/>
      <c r="AA86" s="296"/>
      <c r="AB86" s="296"/>
      <c r="AC86" s="296"/>
      <c r="AD86" s="296"/>
    </row>
    <row r="87" spans="1:30" ht="13.5">
      <c r="A87" s="309"/>
      <c r="B87" s="310"/>
      <c r="C87" s="310"/>
      <c r="D87" s="311"/>
      <c r="E87" s="312"/>
      <c r="F87" s="310"/>
      <c r="G87" s="310"/>
      <c r="H87" s="311"/>
      <c r="I87" s="312"/>
      <c r="J87" s="310"/>
      <c r="K87" s="310"/>
      <c r="L87" s="311"/>
      <c r="M87" s="312"/>
      <c r="N87" s="203"/>
      <c r="O87" s="198"/>
      <c r="P87" s="198"/>
      <c r="Q87" s="199"/>
      <c r="R87" s="200"/>
      <c r="S87" s="198"/>
      <c r="T87" s="198"/>
      <c r="U87" s="199"/>
      <c r="V87" s="200"/>
      <c r="W87" s="198"/>
      <c r="X87" s="198"/>
      <c r="Y87" s="199"/>
      <c r="Z87" s="200"/>
      <c r="AA87" s="296"/>
      <c r="AB87" s="296"/>
      <c r="AC87" s="296"/>
      <c r="AD87" s="296"/>
    </row>
    <row r="88" spans="1:30" ht="13.5">
      <c r="A88" s="309"/>
      <c r="B88" s="310"/>
      <c r="C88" s="310"/>
      <c r="D88" s="311"/>
      <c r="E88" s="312"/>
      <c r="F88" s="310"/>
      <c r="G88" s="310"/>
      <c r="H88" s="311"/>
      <c r="I88" s="312"/>
      <c r="J88" s="310"/>
      <c r="K88" s="310"/>
      <c r="L88" s="311"/>
      <c r="M88" s="312"/>
      <c r="N88" s="203"/>
      <c r="O88" s="198"/>
      <c r="P88" s="198"/>
      <c r="Q88" s="199"/>
      <c r="R88" s="200"/>
      <c r="S88" s="198"/>
      <c r="T88" s="198"/>
      <c r="U88" s="199"/>
      <c r="V88" s="200"/>
      <c r="W88" s="198"/>
      <c r="X88" s="198"/>
      <c r="Y88" s="199"/>
      <c r="Z88" s="200"/>
      <c r="AA88" s="296"/>
      <c r="AB88" s="296"/>
      <c r="AC88" s="296"/>
      <c r="AD88" s="296"/>
    </row>
    <row r="89" spans="1:30" ht="13.5">
      <c r="A89" s="309"/>
      <c r="B89" s="310"/>
      <c r="C89" s="310"/>
      <c r="D89" s="311"/>
      <c r="E89" s="312"/>
      <c r="F89" s="310"/>
      <c r="G89" s="310"/>
      <c r="H89" s="311"/>
      <c r="I89" s="312"/>
      <c r="J89" s="310"/>
      <c r="K89" s="310"/>
      <c r="L89" s="311"/>
      <c r="M89" s="312"/>
      <c r="N89" s="203"/>
      <c r="O89" s="198"/>
      <c r="P89" s="198"/>
      <c r="Q89" s="199"/>
      <c r="R89" s="200"/>
      <c r="S89" s="198"/>
      <c r="T89" s="198"/>
      <c r="U89" s="199"/>
      <c r="V89" s="200"/>
      <c r="W89" s="198"/>
      <c r="X89" s="198"/>
      <c r="Y89" s="199"/>
      <c r="Z89" s="200"/>
      <c r="AA89" s="296"/>
      <c r="AB89" s="296"/>
      <c r="AC89" s="296"/>
      <c r="AD89" s="296"/>
    </row>
    <row r="90" spans="1:30" ht="13.5">
      <c r="A90" s="309"/>
      <c r="B90" s="310"/>
      <c r="C90" s="310"/>
      <c r="D90" s="311"/>
      <c r="E90" s="312"/>
      <c r="F90" s="310"/>
      <c r="G90" s="310"/>
      <c r="H90" s="311"/>
      <c r="I90" s="312"/>
      <c r="J90" s="310"/>
      <c r="K90" s="310"/>
      <c r="L90" s="311"/>
      <c r="M90" s="312"/>
      <c r="N90" s="203"/>
      <c r="O90" s="198"/>
      <c r="P90" s="198"/>
      <c r="Q90" s="199"/>
      <c r="R90" s="200"/>
      <c r="S90" s="198"/>
      <c r="T90" s="198"/>
      <c r="U90" s="199"/>
      <c r="V90" s="200"/>
      <c r="W90" s="198"/>
      <c r="X90" s="198"/>
      <c r="Y90" s="199"/>
      <c r="Z90" s="200"/>
      <c r="AA90" s="296"/>
      <c r="AB90" s="296"/>
      <c r="AC90" s="296"/>
      <c r="AD90" s="296"/>
    </row>
    <row r="91" spans="1:30" ht="13.5">
      <c r="A91" s="309"/>
      <c r="B91" s="310"/>
      <c r="C91" s="310"/>
      <c r="D91" s="311"/>
      <c r="E91" s="312"/>
      <c r="F91" s="310"/>
      <c r="G91" s="310"/>
      <c r="H91" s="311"/>
      <c r="I91" s="312"/>
      <c r="J91" s="310"/>
      <c r="K91" s="310"/>
      <c r="L91" s="311"/>
      <c r="M91" s="312"/>
      <c r="N91" s="203"/>
      <c r="O91" s="198"/>
      <c r="P91" s="198"/>
      <c r="Q91" s="199"/>
      <c r="R91" s="200"/>
      <c r="S91" s="198"/>
      <c r="T91" s="198"/>
      <c r="U91" s="199"/>
      <c r="V91" s="200"/>
      <c r="W91" s="198"/>
      <c r="X91" s="198"/>
      <c r="Y91" s="199"/>
      <c r="Z91" s="200"/>
      <c r="AA91" s="296"/>
      <c r="AB91" s="296"/>
      <c r="AC91" s="296"/>
      <c r="AD91" s="296"/>
    </row>
    <row r="92" spans="1:30" ht="13.5">
      <c r="A92" s="309"/>
      <c r="B92" s="310"/>
      <c r="C92" s="310"/>
      <c r="D92" s="311"/>
      <c r="E92" s="312"/>
      <c r="F92" s="310"/>
      <c r="G92" s="310"/>
      <c r="H92" s="311"/>
      <c r="I92" s="312"/>
      <c r="J92" s="310"/>
      <c r="K92" s="310"/>
      <c r="L92" s="311"/>
      <c r="M92" s="312"/>
      <c r="N92" s="203"/>
      <c r="O92" s="198"/>
      <c r="P92" s="198"/>
      <c r="Q92" s="199"/>
      <c r="R92" s="200"/>
      <c r="S92" s="198"/>
      <c r="T92" s="198"/>
      <c r="U92" s="199"/>
      <c r="V92" s="200"/>
      <c r="W92" s="198"/>
      <c r="X92" s="198"/>
      <c r="Y92" s="199"/>
      <c r="Z92" s="200"/>
      <c r="AA92" s="296"/>
      <c r="AB92" s="296"/>
      <c r="AC92" s="296"/>
      <c r="AD92" s="296"/>
    </row>
    <row r="93" spans="1:30" ht="13.5">
      <c r="A93" s="309"/>
      <c r="B93" s="310"/>
      <c r="C93" s="310"/>
      <c r="D93" s="311"/>
      <c r="E93" s="312"/>
      <c r="F93" s="310"/>
      <c r="G93" s="310"/>
      <c r="H93" s="311"/>
      <c r="I93" s="312"/>
      <c r="J93" s="310"/>
      <c r="K93" s="310"/>
      <c r="L93" s="311"/>
      <c r="M93" s="312"/>
      <c r="N93" s="203"/>
      <c r="O93" s="198"/>
      <c r="P93" s="198"/>
      <c r="Q93" s="199"/>
      <c r="R93" s="200"/>
      <c r="S93" s="198"/>
      <c r="T93" s="198"/>
      <c r="U93" s="199"/>
      <c r="V93" s="200"/>
      <c r="W93" s="198"/>
      <c r="X93" s="198"/>
      <c r="Y93" s="199"/>
      <c r="Z93" s="200"/>
      <c r="AA93" s="296"/>
      <c r="AB93" s="296"/>
      <c r="AC93" s="296"/>
      <c r="AD93" s="296"/>
    </row>
    <row r="94" spans="1:30" ht="9" customHeight="1">
      <c r="A94" s="309"/>
      <c r="B94" s="310"/>
      <c r="C94" s="310"/>
      <c r="D94" s="311"/>
      <c r="E94" s="312"/>
      <c r="F94" s="310"/>
      <c r="G94" s="310"/>
      <c r="H94" s="311"/>
      <c r="I94" s="312"/>
      <c r="J94" s="310"/>
      <c r="K94" s="310"/>
      <c r="L94" s="311"/>
      <c r="M94" s="312"/>
      <c r="N94" s="203"/>
      <c r="O94" s="198"/>
      <c r="P94" s="198"/>
      <c r="Q94" s="199"/>
      <c r="R94" s="200"/>
      <c r="S94" s="198"/>
      <c r="T94" s="198"/>
      <c r="U94" s="199"/>
      <c r="V94" s="200"/>
      <c r="W94" s="198"/>
      <c r="X94" s="198"/>
      <c r="Y94" s="199"/>
      <c r="Z94" s="200"/>
      <c r="AA94" s="296"/>
      <c r="AB94" s="296"/>
      <c r="AC94" s="296"/>
      <c r="AD94" s="296"/>
    </row>
    <row r="95" spans="1:30" ht="13.5">
      <c r="A95" s="309"/>
      <c r="B95" s="310"/>
      <c r="C95" s="310"/>
      <c r="D95" s="311"/>
      <c r="E95" s="312"/>
      <c r="F95" s="310"/>
      <c r="G95" s="310"/>
      <c r="H95" s="311"/>
      <c r="I95" s="312"/>
      <c r="J95" s="310"/>
      <c r="K95" s="310"/>
      <c r="L95" s="311"/>
      <c r="M95" s="312"/>
      <c r="N95" s="203"/>
      <c r="O95" s="198"/>
      <c r="P95" s="198"/>
      <c r="Q95" s="199"/>
      <c r="R95" s="200"/>
      <c r="S95" s="198"/>
      <c r="T95" s="198"/>
      <c r="U95" s="199"/>
      <c r="V95" s="200"/>
      <c r="W95" s="198"/>
      <c r="X95" s="198"/>
      <c r="Y95" s="199"/>
      <c r="Z95" s="200"/>
      <c r="AA95" s="296"/>
      <c r="AB95" s="296"/>
      <c r="AC95" s="296"/>
      <c r="AD95" s="296"/>
    </row>
    <row r="96" spans="1:30" ht="13.5">
      <c r="A96" s="309"/>
      <c r="B96" s="310"/>
      <c r="C96" s="310"/>
      <c r="D96" s="311"/>
      <c r="E96" s="312"/>
      <c r="F96" s="310"/>
      <c r="G96" s="310"/>
      <c r="H96" s="311"/>
      <c r="I96" s="312"/>
      <c r="J96" s="310"/>
      <c r="K96" s="310"/>
      <c r="L96" s="311"/>
      <c r="M96" s="312"/>
      <c r="N96" s="203"/>
      <c r="O96" s="198"/>
      <c r="P96" s="198"/>
      <c r="Q96" s="199"/>
      <c r="R96" s="200"/>
      <c r="S96" s="198"/>
      <c r="T96" s="198"/>
      <c r="U96" s="199"/>
      <c r="V96" s="200"/>
      <c r="W96" s="198"/>
      <c r="X96" s="198"/>
      <c r="Y96" s="199"/>
      <c r="Z96" s="200"/>
      <c r="AA96" s="296"/>
      <c r="AB96" s="296"/>
      <c r="AC96" s="296"/>
      <c r="AD96" s="296"/>
    </row>
    <row r="97" spans="1:30" ht="13.5">
      <c r="A97" s="309"/>
      <c r="B97" s="310"/>
      <c r="C97" s="310"/>
      <c r="D97" s="311"/>
      <c r="E97" s="312"/>
      <c r="F97" s="310"/>
      <c r="G97" s="310"/>
      <c r="H97" s="311"/>
      <c r="I97" s="312"/>
      <c r="J97" s="310"/>
      <c r="K97" s="310"/>
      <c r="L97" s="311"/>
      <c r="M97" s="312"/>
      <c r="N97" s="203"/>
      <c r="O97" s="198"/>
      <c r="P97" s="198"/>
      <c r="Q97" s="199"/>
      <c r="R97" s="200"/>
      <c r="S97" s="198"/>
      <c r="T97" s="198"/>
      <c r="U97" s="199"/>
      <c r="V97" s="200"/>
      <c r="W97" s="198"/>
      <c r="X97" s="198"/>
      <c r="Y97" s="199"/>
      <c r="Z97" s="200"/>
      <c r="AA97" s="296"/>
      <c r="AB97" s="296"/>
      <c r="AC97" s="296"/>
      <c r="AD97" s="296"/>
    </row>
    <row r="98" spans="1:30" ht="9" customHeight="1">
      <c r="A98" s="309"/>
      <c r="B98" s="310"/>
      <c r="C98" s="310"/>
      <c r="D98" s="311"/>
      <c r="E98" s="312"/>
      <c r="F98" s="310"/>
      <c r="G98" s="310"/>
      <c r="H98" s="311"/>
      <c r="I98" s="312"/>
      <c r="J98" s="310"/>
      <c r="K98" s="310"/>
      <c r="L98" s="311"/>
      <c r="M98" s="312"/>
      <c r="N98" s="203"/>
      <c r="O98" s="198"/>
      <c r="P98" s="198"/>
      <c r="Q98" s="199"/>
      <c r="R98" s="200"/>
      <c r="S98" s="198"/>
      <c r="T98" s="198"/>
      <c r="U98" s="199"/>
      <c r="V98" s="200"/>
      <c r="W98" s="198"/>
      <c r="X98" s="198"/>
      <c r="Y98" s="199"/>
      <c r="Z98" s="200"/>
      <c r="AA98" s="296"/>
      <c r="AB98" s="296"/>
      <c r="AC98" s="296"/>
      <c r="AD98" s="296"/>
    </row>
    <row r="99" spans="1:30" ht="13.5">
      <c r="A99" s="309"/>
      <c r="B99" s="310"/>
      <c r="C99" s="310"/>
      <c r="D99" s="311"/>
      <c r="E99" s="312"/>
      <c r="F99" s="310"/>
      <c r="G99" s="310"/>
      <c r="H99" s="311"/>
      <c r="I99" s="312"/>
      <c r="J99" s="310"/>
      <c r="K99" s="310"/>
      <c r="L99" s="311"/>
      <c r="M99" s="312"/>
      <c r="N99" s="203"/>
      <c r="O99" s="198"/>
      <c r="P99" s="198"/>
      <c r="Q99" s="199"/>
      <c r="R99" s="200"/>
      <c r="S99" s="198"/>
      <c r="T99" s="198"/>
      <c r="U99" s="199"/>
      <c r="V99" s="200"/>
      <c r="W99" s="198"/>
      <c r="X99" s="198"/>
      <c r="Y99" s="199"/>
      <c r="Z99" s="200"/>
      <c r="AA99" s="296"/>
      <c r="AB99" s="296"/>
      <c r="AC99" s="296"/>
      <c r="AD99" s="296"/>
    </row>
    <row r="100" spans="1:30" ht="13.5">
      <c r="A100" s="309"/>
      <c r="B100" s="310"/>
      <c r="C100" s="310"/>
      <c r="D100" s="311"/>
      <c r="E100" s="312"/>
      <c r="F100" s="310"/>
      <c r="G100" s="310"/>
      <c r="H100" s="311"/>
      <c r="I100" s="312"/>
      <c r="J100" s="310"/>
      <c r="K100" s="310"/>
      <c r="L100" s="311"/>
      <c r="M100" s="312"/>
      <c r="N100" s="203"/>
      <c r="O100" s="198"/>
      <c r="P100" s="198"/>
      <c r="Q100" s="199"/>
      <c r="R100" s="200"/>
      <c r="S100" s="198"/>
      <c r="T100" s="198"/>
      <c r="U100" s="199"/>
      <c r="V100" s="200"/>
      <c r="W100" s="198"/>
      <c r="X100" s="198"/>
      <c r="Y100" s="199"/>
      <c r="Z100" s="200"/>
      <c r="AC100" s="296"/>
      <c r="AD100" s="296"/>
    </row>
    <row r="101" spans="1:30" ht="13.5">
      <c r="A101" s="309"/>
      <c r="B101" s="310"/>
      <c r="C101" s="310"/>
      <c r="D101" s="311"/>
      <c r="E101" s="312"/>
      <c r="F101" s="310"/>
      <c r="G101" s="310"/>
      <c r="H101" s="311"/>
      <c r="I101" s="312"/>
      <c r="J101" s="310"/>
      <c r="K101" s="310"/>
      <c r="L101" s="311"/>
      <c r="M101" s="312"/>
      <c r="N101" s="203"/>
      <c r="O101" s="198"/>
      <c r="P101" s="198"/>
      <c r="Q101" s="199"/>
      <c r="R101" s="200"/>
      <c r="S101" s="198"/>
      <c r="T101" s="198"/>
      <c r="U101" s="199"/>
      <c r="V101" s="200"/>
      <c r="W101" s="198"/>
      <c r="X101" s="198"/>
      <c r="Y101" s="199"/>
      <c r="Z101" s="200"/>
      <c r="AC101" s="296"/>
      <c r="AD101" s="296"/>
    </row>
    <row r="102" spans="1:26" ht="13.5">
      <c r="A102" s="309"/>
      <c r="B102" s="310"/>
      <c r="C102" s="310"/>
      <c r="D102" s="311"/>
      <c r="E102" s="312"/>
      <c r="F102" s="310"/>
      <c r="G102" s="310"/>
      <c r="H102" s="311"/>
      <c r="I102" s="312"/>
      <c r="J102" s="310"/>
      <c r="K102" s="310"/>
      <c r="L102" s="311"/>
      <c r="M102" s="312"/>
      <c r="N102" s="203"/>
      <c r="O102" s="198"/>
      <c r="P102" s="198"/>
      <c r="Q102" s="199"/>
      <c r="R102" s="200"/>
      <c r="S102" s="198"/>
      <c r="T102" s="198"/>
      <c r="U102" s="199"/>
      <c r="V102" s="200"/>
      <c r="W102" s="198"/>
      <c r="X102" s="198"/>
      <c r="Y102" s="199"/>
      <c r="Z102" s="200"/>
    </row>
    <row r="103" spans="1:26" ht="13.5">
      <c r="A103" s="309"/>
      <c r="B103" s="310"/>
      <c r="C103" s="310"/>
      <c r="D103" s="311"/>
      <c r="E103" s="312"/>
      <c r="F103" s="310"/>
      <c r="G103" s="310"/>
      <c r="H103" s="311"/>
      <c r="I103" s="312"/>
      <c r="J103" s="310"/>
      <c r="K103" s="310"/>
      <c r="L103" s="311"/>
      <c r="M103" s="312"/>
      <c r="N103" s="203"/>
      <c r="O103" s="198"/>
      <c r="P103" s="198"/>
      <c r="Q103" s="199"/>
      <c r="R103" s="200"/>
      <c r="S103" s="198"/>
      <c r="T103" s="198"/>
      <c r="U103" s="199"/>
      <c r="V103" s="200"/>
      <c r="W103" s="198"/>
      <c r="X103" s="198"/>
      <c r="Y103" s="199"/>
      <c r="Z103" s="200"/>
    </row>
    <row r="104" spans="1:26" ht="13.5">
      <c r="A104" s="309"/>
      <c r="B104" s="310"/>
      <c r="C104" s="310"/>
      <c r="D104" s="311"/>
      <c r="E104" s="312"/>
      <c r="F104" s="310"/>
      <c r="G104" s="310"/>
      <c r="H104" s="311"/>
      <c r="I104" s="312"/>
      <c r="J104" s="310"/>
      <c r="K104" s="310"/>
      <c r="L104" s="311"/>
      <c r="M104" s="312"/>
      <c r="N104" s="203"/>
      <c r="O104" s="198"/>
      <c r="P104" s="198"/>
      <c r="Q104" s="199"/>
      <c r="R104" s="200"/>
      <c r="S104" s="198"/>
      <c r="T104" s="198"/>
      <c r="U104" s="199"/>
      <c r="V104" s="200"/>
      <c r="W104" s="198"/>
      <c r="X104" s="198"/>
      <c r="Y104" s="199"/>
      <c r="Z104" s="200"/>
    </row>
    <row r="105" spans="1:26" ht="13.5">
      <c r="A105" s="309"/>
      <c r="B105" s="310"/>
      <c r="C105" s="310"/>
      <c r="D105" s="311"/>
      <c r="E105" s="312"/>
      <c r="F105" s="310"/>
      <c r="G105" s="310"/>
      <c r="H105" s="311"/>
      <c r="I105" s="312"/>
      <c r="J105" s="310"/>
      <c r="K105" s="310"/>
      <c r="L105" s="311"/>
      <c r="M105" s="312"/>
      <c r="N105" s="203"/>
      <c r="O105" s="198"/>
      <c r="P105" s="198"/>
      <c r="Q105" s="199"/>
      <c r="R105" s="200"/>
      <c r="S105" s="198"/>
      <c r="T105" s="198"/>
      <c r="U105" s="199"/>
      <c r="V105" s="200"/>
      <c r="W105" s="198"/>
      <c r="X105" s="198"/>
      <c r="Y105" s="199"/>
      <c r="Z105" s="200"/>
    </row>
    <row r="106" spans="1:26" ht="13.5">
      <c r="A106" s="309"/>
      <c r="B106" s="310"/>
      <c r="C106" s="310"/>
      <c r="D106" s="311"/>
      <c r="E106" s="312"/>
      <c r="F106" s="310"/>
      <c r="G106" s="310"/>
      <c r="H106" s="311"/>
      <c r="I106" s="312"/>
      <c r="J106" s="310"/>
      <c r="K106" s="310"/>
      <c r="L106" s="311"/>
      <c r="M106" s="312"/>
      <c r="N106" s="203"/>
      <c r="O106" s="198"/>
      <c r="P106" s="198"/>
      <c r="Q106" s="199"/>
      <c r="R106" s="200"/>
      <c r="S106" s="198"/>
      <c r="T106" s="198"/>
      <c r="U106" s="199"/>
      <c r="V106" s="200"/>
      <c r="W106" s="198"/>
      <c r="X106" s="198"/>
      <c r="Y106" s="199"/>
      <c r="Z106" s="200"/>
    </row>
    <row r="107" spans="1:26" ht="13.5">
      <c r="A107" s="309"/>
      <c r="B107" s="310"/>
      <c r="C107" s="310"/>
      <c r="D107" s="311"/>
      <c r="E107" s="312"/>
      <c r="F107" s="310"/>
      <c r="G107" s="310"/>
      <c r="H107" s="311"/>
      <c r="I107" s="312"/>
      <c r="J107" s="310"/>
      <c r="K107" s="310"/>
      <c r="L107" s="311"/>
      <c r="M107" s="312"/>
      <c r="N107" s="203"/>
      <c r="O107" s="198"/>
      <c r="P107" s="198"/>
      <c r="Q107" s="199"/>
      <c r="R107" s="200"/>
      <c r="S107" s="198"/>
      <c r="T107" s="198"/>
      <c r="U107" s="199"/>
      <c r="V107" s="200"/>
      <c r="W107" s="198"/>
      <c r="X107" s="198"/>
      <c r="Y107" s="199"/>
      <c r="Z107" s="200"/>
    </row>
    <row r="108" spans="1:26" ht="13.5">
      <c r="A108" s="309"/>
      <c r="B108" s="310"/>
      <c r="C108" s="310"/>
      <c r="D108" s="311"/>
      <c r="E108" s="312"/>
      <c r="F108" s="310"/>
      <c r="G108" s="310"/>
      <c r="H108" s="311"/>
      <c r="I108" s="312"/>
      <c r="J108" s="310"/>
      <c r="K108" s="310"/>
      <c r="L108" s="311"/>
      <c r="M108" s="312"/>
      <c r="N108" s="203"/>
      <c r="O108" s="310"/>
      <c r="P108" s="310"/>
      <c r="Q108" s="311"/>
      <c r="R108" s="312"/>
      <c r="S108" s="310"/>
      <c r="T108" s="310"/>
      <c r="U108" s="311"/>
      <c r="V108" s="312"/>
      <c r="W108" s="310"/>
      <c r="X108" s="310"/>
      <c r="Y108" s="311"/>
      <c r="Z108" s="312"/>
    </row>
    <row r="109" spans="1:26" ht="13.5">
      <c r="A109" s="320"/>
      <c r="B109" s="321"/>
      <c r="C109" s="321"/>
      <c r="D109" s="311"/>
      <c r="E109" s="312"/>
      <c r="F109" s="321"/>
      <c r="G109" s="321"/>
      <c r="H109" s="311"/>
      <c r="I109" s="312"/>
      <c r="J109" s="321"/>
      <c r="K109" s="321"/>
      <c r="L109" s="311"/>
      <c r="M109" s="312"/>
      <c r="N109" s="203"/>
      <c r="O109" s="321"/>
      <c r="P109" s="321"/>
      <c r="Q109" s="311"/>
      <c r="R109" s="312"/>
      <c r="S109" s="321"/>
      <c r="T109" s="321"/>
      <c r="U109" s="311"/>
      <c r="V109" s="312"/>
      <c r="W109" s="321"/>
      <c r="X109" s="321"/>
      <c r="Y109" s="311"/>
      <c r="Z109" s="312"/>
    </row>
    <row r="110" spans="1:26" ht="13.5">
      <c r="A110" s="322"/>
      <c r="B110" s="273"/>
      <c r="C110" s="273"/>
      <c r="D110" s="323"/>
      <c r="E110" s="324"/>
      <c r="F110" s="273"/>
      <c r="G110" s="273"/>
      <c r="H110" s="323"/>
      <c r="I110" s="324"/>
      <c r="J110" s="273"/>
      <c r="K110" s="273"/>
      <c r="L110" s="323"/>
      <c r="M110" s="324"/>
      <c r="N110" s="325"/>
      <c r="O110" s="326"/>
      <c r="P110" s="326"/>
      <c r="Q110" s="327"/>
      <c r="R110" s="328"/>
      <c r="S110" s="326"/>
      <c r="T110" s="326"/>
      <c r="U110" s="327"/>
      <c r="V110" s="328"/>
      <c r="W110" s="326"/>
      <c r="X110" s="326"/>
      <c r="Y110" s="327"/>
      <c r="Z110" s="328"/>
    </row>
    <row r="111" spans="1:26" ht="13.5">
      <c r="A111" s="329"/>
      <c r="B111" s="326"/>
      <c r="C111" s="326"/>
      <c r="D111" s="327"/>
      <c r="E111" s="328"/>
      <c r="F111" s="326"/>
      <c r="G111" s="326"/>
      <c r="H111" s="327"/>
      <c r="I111" s="328"/>
      <c r="J111" s="326"/>
      <c r="K111" s="326"/>
      <c r="L111" s="327"/>
      <c r="M111" s="328"/>
      <c r="N111" s="325"/>
      <c r="O111" s="326"/>
      <c r="P111" s="326"/>
      <c r="Q111" s="327"/>
      <c r="R111" s="328"/>
      <c r="S111" s="326"/>
      <c r="T111" s="326"/>
      <c r="U111" s="327"/>
      <c r="V111" s="328"/>
      <c r="W111" s="326"/>
      <c r="X111" s="326"/>
      <c r="Y111" s="327"/>
      <c r="Z111" s="328"/>
    </row>
    <row r="112" spans="1:26" ht="13.5">
      <c r="A112" s="329"/>
      <c r="B112" s="326"/>
      <c r="C112" s="326"/>
      <c r="D112" s="327"/>
      <c r="E112" s="328"/>
      <c r="F112" s="326"/>
      <c r="G112" s="326"/>
      <c r="H112" s="327"/>
      <c r="I112" s="328"/>
      <c r="J112" s="326"/>
      <c r="K112" s="326"/>
      <c r="L112" s="327"/>
      <c r="M112" s="328"/>
      <c r="N112" s="325"/>
      <c r="O112" s="326"/>
      <c r="P112" s="326"/>
      <c r="Q112" s="327"/>
      <c r="R112" s="328"/>
      <c r="S112" s="326"/>
      <c r="T112" s="326"/>
      <c r="U112" s="327"/>
      <c r="V112" s="328"/>
      <c r="W112" s="326"/>
      <c r="X112" s="326"/>
      <c r="Y112" s="327"/>
      <c r="Z112" s="328"/>
    </row>
    <row r="113" spans="1:26" ht="13.5">
      <c r="A113" s="329"/>
      <c r="B113" s="326"/>
      <c r="C113" s="326"/>
      <c r="D113" s="327"/>
      <c r="E113" s="328"/>
      <c r="F113" s="326"/>
      <c r="G113" s="326"/>
      <c r="H113" s="327"/>
      <c r="I113" s="328"/>
      <c r="J113" s="326"/>
      <c r="K113" s="326"/>
      <c r="L113" s="327"/>
      <c r="M113" s="328"/>
      <c r="N113" s="325"/>
      <c r="O113" s="326"/>
      <c r="P113" s="326"/>
      <c r="Q113" s="327"/>
      <c r="R113" s="328"/>
      <c r="S113" s="326"/>
      <c r="T113" s="326"/>
      <c r="U113" s="327"/>
      <c r="V113" s="328"/>
      <c r="W113" s="326"/>
      <c r="X113" s="326"/>
      <c r="Y113" s="327"/>
      <c r="Z113" s="328"/>
    </row>
    <row r="114" spans="1:26" ht="13.5">
      <c r="A114" s="313"/>
      <c r="B114" s="326"/>
      <c r="C114" s="326"/>
      <c r="D114" s="327"/>
      <c r="E114" s="328"/>
      <c r="F114" s="326"/>
      <c r="G114" s="326"/>
      <c r="H114" s="327"/>
      <c r="I114" s="328"/>
      <c r="J114" s="326"/>
      <c r="K114" s="326"/>
      <c r="L114" s="327"/>
      <c r="M114" s="328"/>
      <c r="N114" s="325"/>
      <c r="O114" s="326"/>
      <c r="P114" s="326"/>
      <c r="Q114" s="327"/>
      <c r="R114" s="328"/>
      <c r="S114" s="326"/>
      <c r="T114" s="326"/>
      <c r="U114" s="327"/>
      <c r="V114" s="328"/>
      <c r="W114" s="326"/>
      <c r="X114" s="326"/>
      <c r="Y114" s="327"/>
      <c r="Z114" s="328"/>
    </row>
    <row r="115" spans="1:26" ht="13.5">
      <c r="A115" s="329"/>
      <c r="B115" s="326"/>
      <c r="C115" s="326"/>
      <c r="D115" s="327"/>
      <c r="E115" s="328"/>
      <c r="F115" s="326"/>
      <c r="G115" s="326"/>
      <c r="H115" s="327"/>
      <c r="I115" s="328"/>
      <c r="J115" s="326"/>
      <c r="K115" s="326"/>
      <c r="L115" s="327"/>
      <c r="M115" s="328"/>
      <c r="N115" s="325"/>
      <c r="O115" s="326"/>
      <c r="P115" s="326"/>
      <c r="Q115" s="327"/>
      <c r="R115" s="328"/>
      <c r="S115" s="326"/>
      <c r="T115" s="326"/>
      <c r="U115" s="327"/>
      <c r="V115" s="328"/>
      <c r="W115" s="326"/>
      <c r="X115" s="326"/>
      <c r="Y115" s="327"/>
      <c r="Z115" s="328"/>
    </row>
    <row r="116" spans="1:26" ht="13.5">
      <c r="A116" s="329"/>
      <c r="B116" s="326"/>
      <c r="C116" s="326"/>
      <c r="D116" s="327"/>
      <c r="E116" s="328"/>
      <c r="F116" s="326"/>
      <c r="G116" s="326"/>
      <c r="H116" s="327"/>
      <c r="I116" s="328"/>
      <c r="J116" s="326"/>
      <c r="K116" s="326"/>
      <c r="L116" s="327"/>
      <c r="M116" s="328"/>
      <c r="N116" s="325"/>
      <c r="O116" s="326"/>
      <c r="P116" s="326"/>
      <c r="Q116" s="327"/>
      <c r="R116" s="328"/>
      <c r="S116" s="326"/>
      <c r="T116" s="326"/>
      <c r="U116" s="327"/>
      <c r="V116" s="328"/>
      <c r="W116" s="326"/>
      <c r="X116" s="326"/>
      <c r="Y116" s="327"/>
      <c r="Z116" s="328"/>
    </row>
    <row r="117" spans="1:26" ht="13.5">
      <c r="A117" s="329"/>
      <c r="B117" s="326"/>
      <c r="C117" s="326"/>
      <c r="D117" s="327"/>
      <c r="E117" s="328"/>
      <c r="F117" s="326"/>
      <c r="G117" s="326"/>
      <c r="H117" s="327"/>
      <c r="I117" s="328"/>
      <c r="J117" s="326"/>
      <c r="K117" s="326"/>
      <c r="L117" s="327"/>
      <c r="M117" s="328"/>
      <c r="N117" s="325"/>
      <c r="O117" s="326"/>
      <c r="P117" s="326"/>
      <c r="Q117" s="327"/>
      <c r="R117" s="328"/>
      <c r="S117" s="326"/>
      <c r="T117" s="326"/>
      <c r="U117" s="327"/>
      <c r="V117" s="328"/>
      <c r="W117" s="326"/>
      <c r="X117" s="326"/>
      <c r="Y117" s="327"/>
      <c r="Z117" s="328"/>
    </row>
    <row r="118" spans="1:26" ht="13.5">
      <c r="A118" s="329"/>
      <c r="B118" s="326"/>
      <c r="C118" s="326"/>
      <c r="D118" s="327"/>
      <c r="E118" s="328"/>
      <c r="F118" s="326"/>
      <c r="G118" s="326"/>
      <c r="H118" s="327"/>
      <c r="I118" s="328"/>
      <c r="J118" s="326"/>
      <c r="K118" s="326"/>
      <c r="L118" s="327"/>
      <c r="M118" s="328"/>
      <c r="N118" s="325"/>
      <c r="O118" s="326"/>
      <c r="P118" s="326"/>
      <c r="Q118" s="327"/>
      <c r="R118" s="328"/>
      <c r="S118" s="326"/>
      <c r="T118" s="326"/>
      <c r="U118" s="327"/>
      <c r="V118" s="328"/>
      <c r="W118" s="326"/>
      <c r="X118" s="326"/>
      <c r="Y118" s="327"/>
      <c r="Z118" s="328"/>
    </row>
    <row r="119" spans="1:26" ht="13.5">
      <c r="A119" s="329"/>
      <c r="B119" s="326"/>
      <c r="C119" s="326"/>
      <c r="D119" s="327"/>
      <c r="E119" s="328"/>
      <c r="F119" s="326"/>
      <c r="G119" s="326"/>
      <c r="H119" s="327"/>
      <c r="I119" s="328"/>
      <c r="J119" s="326"/>
      <c r="K119" s="326"/>
      <c r="L119" s="327"/>
      <c r="M119" s="328"/>
      <c r="N119" s="325"/>
      <c r="O119" s="326"/>
      <c r="P119" s="326"/>
      <c r="Q119" s="327"/>
      <c r="R119" s="328"/>
      <c r="S119" s="326"/>
      <c r="T119" s="326"/>
      <c r="U119" s="327"/>
      <c r="V119" s="328"/>
      <c r="W119" s="326"/>
      <c r="X119" s="326"/>
      <c r="Y119" s="327"/>
      <c r="Z119" s="328"/>
    </row>
    <row r="120" spans="1:26" ht="13.5">
      <c r="A120" s="329"/>
      <c r="B120" s="326"/>
      <c r="C120" s="326"/>
      <c r="D120" s="327"/>
      <c r="E120" s="328"/>
      <c r="F120" s="326"/>
      <c r="G120" s="326"/>
      <c r="H120" s="327"/>
      <c r="I120" s="328"/>
      <c r="J120" s="326"/>
      <c r="K120" s="326"/>
      <c r="L120" s="327"/>
      <c r="M120" s="328"/>
      <c r="N120" s="325"/>
      <c r="O120" s="326"/>
      <c r="P120" s="326"/>
      <c r="Q120" s="327"/>
      <c r="R120" s="328"/>
      <c r="S120" s="326"/>
      <c r="T120" s="326"/>
      <c r="U120" s="327"/>
      <c r="V120" s="328"/>
      <c r="W120" s="326"/>
      <c r="X120" s="326"/>
      <c r="Y120" s="327"/>
      <c r="Z120" s="328"/>
    </row>
    <row r="121" spans="1:26" ht="13.5">
      <c r="A121" s="304">
        <v>23</v>
      </c>
      <c r="B121" s="330"/>
      <c r="C121" s="330"/>
      <c r="D121" s="331"/>
      <c r="E121" s="332"/>
      <c r="F121" s="330"/>
      <c r="G121" s="330"/>
      <c r="H121" s="331"/>
      <c r="I121" s="332"/>
      <c r="J121" s="330"/>
      <c r="K121" s="330"/>
      <c r="L121" s="331"/>
      <c r="M121" s="332"/>
      <c r="O121" s="304">
        <v>24</v>
      </c>
      <c r="P121" s="333"/>
      <c r="Q121" s="331"/>
      <c r="R121" s="332"/>
      <c r="S121" s="330"/>
      <c r="T121" s="333"/>
      <c r="U121" s="331"/>
      <c r="V121" s="332"/>
      <c r="W121" s="330"/>
      <c r="X121" s="333"/>
      <c r="Y121" s="331"/>
      <c r="Z121" s="334"/>
    </row>
    <row r="122" spans="1:26" ht="13.5">
      <c r="A122" s="329"/>
      <c r="B122" s="326"/>
      <c r="C122" s="326"/>
      <c r="D122" s="327"/>
      <c r="E122" s="328"/>
      <c r="F122" s="326"/>
      <c r="G122" s="326"/>
      <c r="H122" s="327"/>
      <c r="I122" s="328"/>
      <c r="J122" s="326"/>
      <c r="K122" s="326"/>
      <c r="L122" s="327"/>
      <c r="M122" s="328"/>
      <c r="N122" s="325"/>
      <c r="O122" s="326"/>
      <c r="P122" s="326"/>
      <c r="Q122" s="327"/>
      <c r="R122" s="328"/>
      <c r="S122" s="326"/>
      <c r="T122" s="326"/>
      <c r="U122" s="327"/>
      <c r="V122" s="328"/>
      <c r="W122" s="326"/>
      <c r="X122" s="326"/>
      <c r="Y122" s="327"/>
      <c r="Z122" s="328"/>
    </row>
    <row r="123" spans="1:26" ht="13.5">
      <c r="A123" s="329"/>
      <c r="B123" s="326"/>
      <c r="C123" s="326"/>
      <c r="D123" s="327"/>
      <c r="E123" s="328"/>
      <c r="F123" s="326"/>
      <c r="G123" s="326"/>
      <c r="H123" s="327"/>
      <c r="I123" s="328"/>
      <c r="J123" s="326"/>
      <c r="K123" s="326"/>
      <c r="L123" s="327"/>
      <c r="M123" s="328"/>
      <c r="N123" s="325"/>
      <c r="O123" s="326"/>
      <c r="P123" s="326"/>
      <c r="Q123" s="327"/>
      <c r="R123" s="328"/>
      <c r="S123" s="326"/>
      <c r="T123" s="326"/>
      <c r="U123" s="327"/>
      <c r="V123" s="328"/>
      <c r="W123" s="326"/>
      <c r="X123" s="326"/>
      <c r="Y123" s="327"/>
      <c r="Z123" s="328"/>
    </row>
    <row r="124" spans="1:26" ht="13.5">
      <c r="A124" s="329"/>
      <c r="B124" s="326"/>
      <c r="C124" s="326"/>
      <c r="D124" s="327"/>
      <c r="E124" s="328"/>
      <c r="F124" s="326"/>
      <c r="G124" s="326"/>
      <c r="H124" s="327"/>
      <c r="I124" s="328"/>
      <c r="J124" s="326"/>
      <c r="K124" s="326"/>
      <c r="L124" s="327"/>
      <c r="M124" s="328"/>
      <c r="N124" s="325"/>
      <c r="O124" s="326"/>
      <c r="P124" s="326"/>
      <c r="Q124" s="327"/>
      <c r="R124" s="328"/>
      <c r="S124" s="326"/>
      <c r="T124" s="326"/>
      <c r="U124" s="327"/>
      <c r="V124" s="328"/>
      <c r="W124" s="326"/>
      <c r="X124" s="326"/>
      <c r="Y124" s="327"/>
      <c r="Z124" s="328"/>
    </row>
    <row r="125" spans="1:26" ht="13.5">
      <c r="A125" s="329"/>
      <c r="B125" s="326"/>
      <c r="C125" s="326"/>
      <c r="D125" s="327"/>
      <c r="E125" s="328"/>
      <c r="F125" s="326"/>
      <c r="G125" s="326"/>
      <c r="H125" s="327"/>
      <c r="I125" s="328"/>
      <c r="J125" s="326"/>
      <c r="K125" s="326"/>
      <c r="L125" s="327"/>
      <c r="M125" s="328"/>
      <c r="N125" s="325"/>
      <c r="O125" s="326"/>
      <c r="P125" s="326"/>
      <c r="Q125" s="327"/>
      <c r="R125" s="328"/>
      <c r="S125" s="326"/>
      <c r="T125" s="326"/>
      <c r="U125" s="327"/>
      <c r="V125" s="328"/>
      <c r="W125" s="326"/>
      <c r="X125" s="326"/>
      <c r="Y125" s="327"/>
      <c r="Z125" s="328"/>
    </row>
    <row r="126" spans="1:26" ht="13.5">
      <c r="A126" s="329"/>
      <c r="B126" s="326"/>
      <c r="C126" s="326"/>
      <c r="D126" s="327"/>
      <c r="E126" s="328"/>
      <c r="F126" s="326"/>
      <c r="G126" s="326"/>
      <c r="H126" s="327"/>
      <c r="I126" s="328"/>
      <c r="J126" s="326"/>
      <c r="K126" s="326"/>
      <c r="L126" s="327"/>
      <c r="M126" s="328"/>
      <c r="N126" s="325"/>
      <c r="O126" s="326"/>
      <c r="P126" s="326"/>
      <c r="Q126" s="327"/>
      <c r="R126" s="328"/>
      <c r="S126" s="326"/>
      <c r="T126" s="326"/>
      <c r="U126" s="327"/>
      <c r="V126" s="328"/>
      <c r="W126" s="326"/>
      <c r="X126" s="326"/>
      <c r="Y126" s="327"/>
      <c r="Z126" s="328"/>
    </row>
    <row r="127" spans="1:26" ht="13.5">
      <c r="A127" s="329"/>
      <c r="B127" s="326"/>
      <c r="C127" s="326"/>
      <c r="D127" s="327"/>
      <c r="E127" s="328"/>
      <c r="F127" s="326"/>
      <c r="G127" s="326"/>
      <c r="H127" s="327"/>
      <c r="I127" s="328"/>
      <c r="J127" s="326"/>
      <c r="K127" s="326"/>
      <c r="L127" s="327"/>
      <c r="M127" s="328"/>
      <c r="N127" s="325"/>
      <c r="O127" s="326"/>
      <c r="P127" s="326"/>
      <c r="Q127" s="327"/>
      <c r="R127" s="328"/>
      <c r="S127" s="326"/>
      <c r="T127" s="326"/>
      <c r="U127" s="327"/>
      <c r="V127" s="328"/>
      <c r="W127" s="326"/>
      <c r="X127" s="326"/>
      <c r="Y127" s="327"/>
      <c r="Z127" s="328"/>
    </row>
    <row r="128" spans="1:26" ht="13.5">
      <c r="A128" s="329"/>
      <c r="B128" s="326"/>
      <c r="C128" s="326"/>
      <c r="D128" s="327"/>
      <c r="E128" s="328"/>
      <c r="F128" s="326"/>
      <c r="G128" s="326"/>
      <c r="H128" s="327"/>
      <c r="I128" s="328"/>
      <c r="J128" s="326"/>
      <c r="K128" s="326"/>
      <c r="L128" s="327"/>
      <c r="M128" s="328"/>
      <c r="N128" s="325"/>
      <c r="O128" s="326"/>
      <c r="P128" s="326"/>
      <c r="Q128" s="327"/>
      <c r="R128" s="328"/>
      <c r="S128" s="326"/>
      <c r="T128" s="326"/>
      <c r="U128" s="327"/>
      <c r="V128" s="328"/>
      <c r="W128" s="326"/>
      <c r="X128" s="326"/>
      <c r="Y128" s="327"/>
      <c r="Z128" s="328"/>
    </row>
    <row r="129" spans="1:26" ht="13.5">
      <c r="A129" s="329"/>
      <c r="B129" s="326"/>
      <c r="C129" s="326"/>
      <c r="D129" s="327"/>
      <c r="E129" s="328"/>
      <c r="F129" s="326"/>
      <c r="G129" s="326"/>
      <c r="H129" s="327"/>
      <c r="I129" s="328"/>
      <c r="J129" s="326"/>
      <c r="K129" s="326"/>
      <c r="L129" s="327"/>
      <c r="M129" s="328"/>
      <c r="N129" s="325"/>
      <c r="O129" s="326"/>
      <c r="P129" s="326"/>
      <c r="Q129" s="327"/>
      <c r="R129" s="328"/>
      <c r="S129" s="326"/>
      <c r="T129" s="326"/>
      <c r="U129" s="327"/>
      <c r="V129" s="328"/>
      <c r="W129" s="326"/>
      <c r="X129" s="326"/>
      <c r="Y129" s="327"/>
      <c r="Z129" s="328"/>
    </row>
    <row r="130" spans="1:26" ht="13.5">
      <c r="A130" s="329"/>
      <c r="B130" s="326"/>
      <c r="C130" s="326"/>
      <c r="D130" s="327"/>
      <c r="E130" s="328"/>
      <c r="F130" s="326"/>
      <c r="G130" s="326"/>
      <c r="H130" s="327"/>
      <c r="I130" s="328"/>
      <c r="J130" s="326"/>
      <c r="K130" s="326"/>
      <c r="L130" s="327"/>
      <c r="M130" s="328"/>
      <c r="N130" s="325"/>
      <c r="O130" s="326"/>
      <c r="P130" s="326"/>
      <c r="Q130" s="327"/>
      <c r="R130" s="328"/>
      <c r="S130" s="326"/>
      <c r="T130" s="326"/>
      <c r="U130" s="327"/>
      <c r="V130" s="328"/>
      <c r="W130" s="326"/>
      <c r="X130" s="326"/>
      <c r="Y130" s="327"/>
      <c r="Z130" s="328"/>
    </row>
    <row r="131" spans="1:26" ht="13.5">
      <c r="A131" s="329"/>
      <c r="B131" s="326"/>
      <c r="C131" s="326"/>
      <c r="D131" s="327"/>
      <c r="E131" s="328"/>
      <c r="F131" s="326"/>
      <c r="G131" s="326"/>
      <c r="H131" s="327"/>
      <c r="I131" s="328"/>
      <c r="J131" s="326"/>
      <c r="K131" s="326"/>
      <c r="L131" s="327"/>
      <c r="M131" s="328"/>
      <c r="N131" s="325"/>
      <c r="O131" s="326"/>
      <c r="P131" s="326"/>
      <c r="Q131" s="327"/>
      <c r="R131" s="328"/>
      <c r="S131" s="326"/>
      <c r="T131" s="326"/>
      <c r="U131" s="327"/>
      <c r="V131" s="328"/>
      <c r="W131" s="326"/>
      <c r="X131" s="326"/>
      <c r="Y131" s="327"/>
      <c r="Z131" s="328"/>
    </row>
    <row r="132" spans="1:26" ht="13.5">
      <c r="A132" s="329"/>
      <c r="B132" s="326"/>
      <c r="C132" s="326"/>
      <c r="D132" s="327"/>
      <c r="E132" s="328"/>
      <c r="F132" s="326"/>
      <c r="G132" s="326"/>
      <c r="H132" s="327"/>
      <c r="I132" s="328"/>
      <c r="J132" s="326"/>
      <c r="K132" s="326"/>
      <c r="L132" s="327"/>
      <c r="M132" s="328"/>
      <c r="N132" s="325"/>
      <c r="O132" s="326"/>
      <c r="P132" s="326"/>
      <c r="Q132" s="327"/>
      <c r="R132" s="328"/>
      <c r="S132" s="326"/>
      <c r="T132" s="326"/>
      <c r="U132" s="327"/>
      <c r="V132" s="328"/>
      <c r="W132" s="326"/>
      <c r="X132" s="326"/>
      <c r="Y132" s="327"/>
      <c r="Z132" s="328"/>
    </row>
    <row r="133" spans="1:26" ht="13.5">
      <c r="A133" s="329"/>
      <c r="B133" s="326"/>
      <c r="C133" s="326"/>
      <c r="D133" s="327"/>
      <c r="E133" s="328"/>
      <c r="F133" s="326"/>
      <c r="G133" s="326"/>
      <c r="H133" s="327"/>
      <c r="I133" s="328"/>
      <c r="J133" s="326"/>
      <c r="K133" s="326"/>
      <c r="L133" s="327"/>
      <c r="M133" s="328"/>
      <c r="N133" s="325"/>
      <c r="O133" s="326"/>
      <c r="P133" s="326"/>
      <c r="Q133" s="327"/>
      <c r="R133" s="328"/>
      <c r="S133" s="326"/>
      <c r="T133" s="326"/>
      <c r="U133" s="327"/>
      <c r="V133" s="328"/>
      <c r="W133" s="326"/>
      <c r="X133" s="326"/>
      <c r="Y133" s="327"/>
      <c r="Z133" s="328"/>
    </row>
    <row r="134" spans="1:26" ht="13.5">
      <c r="A134" s="329"/>
      <c r="B134" s="326"/>
      <c r="C134" s="326"/>
      <c r="D134" s="327"/>
      <c r="E134" s="328"/>
      <c r="F134" s="326"/>
      <c r="G134" s="326"/>
      <c r="H134" s="327"/>
      <c r="I134" s="328"/>
      <c r="J134" s="326"/>
      <c r="K134" s="326"/>
      <c r="L134" s="327"/>
      <c r="M134" s="328"/>
      <c r="N134" s="325"/>
      <c r="O134" s="326"/>
      <c r="P134" s="326"/>
      <c r="Q134" s="327"/>
      <c r="R134" s="328"/>
      <c r="S134" s="326"/>
      <c r="T134" s="326"/>
      <c r="U134" s="327"/>
      <c r="V134" s="328"/>
      <c r="W134" s="326"/>
      <c r="X134" s="326"/>
      <c r="Y134" s="327"/>
      <c r="Z134" s="328"/>
    </row>
    <row r="135" spans="1:26" ht="13.5">
      <c r="A135" s="329"/>
      <c r="B135" s="326"/>
      <c r="C135" s="326"/>
      <c r="D135" s="327"/>
      <c r="E135" s="328"/>
      <c r="F135" s="326"/>
      <c r="G135" s="326"/>
      <c r="H135" s="327"/>
      <c r="I135" s="328"/>
      <c r="J135" s="326"/>
      <c r="K135" s="326"/>
      <c r="L135" s="327"/>
      <c r="M135" s="328"/>
      <c r="N135" s="325"/>
      <c r="O135" s="326"/>
      <c r="P135" s="326"/>
      <c r="Q135" s="327"/>
      <c r="R135" s="328"/>
      <c r="S135" s="326"/>
      <c r="T135" s="326"/>
      <c r="U135" s="327"/>
      <c r="V135" s="328"/>
      <c r="W135" s="326"/>
      <c r="X135" s="326"/>
      <c r="Y135" s="327"/>
      <c r="Z135" s="328"/>
    </row>
    <row r="136" spans="1:26" ht="13.5">
      <c r="A136" s="329"/>
      <c r="B136" s="326"/>
      <c r="C136" s="326"/>
      <c r="D136" s="327"/>
      <c r="E136" s="328"/>
      <c r="F136" s="326"/>
      <c r="G136" s="326"/>
      <c r="H136" s="327"/>
      <c r="I136" s="328"/>
      <c r="J136" s="326"/>
      <c r="K136" s="326"/>
      <c r="L136" s="327"/>
      <c r="M136" s="328"/>
      <c r="N136" s="325"/>
      <c r="O136" s="326"/>
      <c r="P136" s="326"/>
      <c r="Q136" s="327"/>
      <c r="R136" s="328"/>
      <c r="S136" s="326"/>
      <c r="T136" s="326"/>
      <c r="U136" s="327"/>
      <c r="V136" s="328"/>
      <c r="W136" s="326"/>
      <c r="X136" s="326"/>
      <c r="Y136" s="327"/>
      <c r="Z136" s="328"/>
    </row>
    <row r="137" spans="1:26" ht="13.5">
      <c r="A137" s="329"/>
      <c r="B137" s="326"/>
      <c r="C137" s="326"/>
      <c r="D137" s="327"/>
      <c r="E137" s="328"/>
      <c r="F137" s="326"/>
      <c r="G137" s="326"/>
      <c r="H137" s="327"/>
      <c r="I137" s="328"/>
      <c r="J137" s="326"/>
      <c r="K137" s="326"/>
      <c r="L137" s="327"/>
      <c r="M137" s="328"/>
      <c r="N137" s="325"/>
      <c r="O137" s="326"/>
      <c r="P137" s="326"/>
      <c r="Q137" s="327"/>
      <c r="R137" s="328"/>
      <c r="S137" s="326"/>
      <c r="T137" s="326"/>
      <c r="U137" s="327"/>
      <c r="V137" s="328"/>
      <c r="W137" s="326"/>
      <c r="X137" s="326"/>
      <c r="Y137" s="327"/>
      <c r="Z137" s="328"/>
    </row>
    <row r="138" spans="1:26" ht="13.5">
      <c r="A138" s="329"/>
      <c r="B138" s="326"/>
      <c r="C138" s="326"/>
      <c r="D138" s="327"/>
      <c r="E138" s="328"/>
      <c r="F138" s="326"/>
      <c r="G138" s="326"/>
      <c r="H138" s="327"/>
      <c r="I138" s="328"/>
      <c r="J138" s="326"/>
      <c r="K138" s="326"/>
      <c r="L138" s="327"/>
      <c r="M138" s="328"/>
      <c r="N138" s="325"/>
      <c r="O138" s="326"/>
      <c r="P138" s="326"/>
      <c r="Q138" s="327"/>
      <c r="R138" s="328"/>
      <c r="S138" s="326"/>
      <c r="T138" s="326"/>
      <c r="U138" s="327"/>
      <c r="V138" s="328"/>
      <c r="W138" s="326"/>
      <c r="X138" s="326"/>
      <c r="Y138" s="327"/>
      <c r="Z138" s="328"/>
    </row>
    <row r="139" spans="1:26" ht="13.5">
      <c r="A139" s="329"/>
      <c r="B139" s="326"/>
      <c r="C139" s="326"/>
      <c r="D139" s="327"/>
      <c r="E139" s="328"/>
      <c r="F139" s="326"/>
      <c r="G139" s="326"/>
      <c r="H139" s="327"/>
      <c r="I139" s="328"/>
      <c r="J139" s="326"/>
      <c r="K139" s="326"/>
      <c r="L139" s="327"/>
      <c r="M139" s="328"/>
      <c r="N139" s="325"/>
      <c r="O139" s="326"/>
      <c r="P139" s="326"/>
      <c r="Q139" s="327"/>
      <c r="R139" s="328"/>
      <c r="S139" s="326"/>
      <c r="T139" s="326"/>
      <c r="U139" s="327"/>
      <c r="V139" s="328"/>
      <c r="W139" s="326"/>
      <c r="X139" s="326"/>
      <c r="Y139" s="327"/>
      <c r="Z139" s="328"/>
    </row>
    <row r="140" spans="1:26" ht="13.5">
      <c r="A140" s="329"/>
      <c r="B140" s="326"/>
      <c r="C140" s="326"/>
      <c r="D140" s="327"/>
      <c r="E140" s="328"/>
      <c r="F140" s="326"/>
      <c r="G140" s="326"/>
      <c r="H140" s="327"/>
      <c r="I140" s="328"/>
      <c r="J140" s="326"/>
      <c r="K140" s="326"/>
      <c r="L140" s="327"/>
      <c r="M140" s="328"/>
      <c r="N140" s="325"/>
      <c r="O140" s="326"/>
      <c r="P140" s="326"/>
      <c r="Q140" s="327"/>
      <c r="R140" s="328"/>
      <c r="S140" s="326"/>
      <c r="T140" s="326"/>
      <c r="U140" s="327"/>
      <c r="V140" s="328"/>
      <c r="W140" s="326"/>
      <c r="X140" s="326"/>
      <c r="Y140" s="327"/>
      <c r="Z140" s="328"/>
    </row>
    <row r="141" spans="1:26" ht="13.5">
      <c r="A141" s="329"/>
      <c r="B141" s="326"/>
      <c r="C141" s="326"/>
      <c r="D141" s="327"/>
      <c r="E141" s="328"/>
      <c r="F141" s="326"/>
      <c r="G141" s="326"/>
      <c r="H141" s="327"/>
      <c r="I141" s="328"/>
      <c r="J141" s="326"/>
      <c r="K141" s="326"/>
      <c r="L141" s="327"/>
      <c r="M141" s="328"/>
      <c r="N141" s="325"/>
      <c r="O141" s="326"/>
      <c r="P141" s="326"/>
      <c r="Q141" s="327"/>
      <c r="R141" s="328"/>
      <c r="S141" s="326"/>
      <c r="T141" s="326"/>
      <c r="U141" s="327"/>
      <c r="V141" s="328"/>
      <c r="W141" s="326"/>
      <c r="X141" s="326"/>
      <c r="Y141" s="327"/>
      <c r="Z141" s="328"/>
    </row>
    <row r="142" spans="1:26" ht="13.5">
      <c r="A142" s="329"/>
      <c r="B142" s="326"/>
      <c r="C142" s="326"/>
      <c r="D142" s="327"/>
      <c r="E142" s="328"/>
      <c r="F142" s="326"/>
      <c r="G142" s="326"/>
      <c r="H142" s="327"/>
      <c r="I142" s="328"/>
      <c r="J142" s="326"/>
      <c r="K142" s="326"/>
      <c r="L142" s="327"/>
      <c r="M142" s="328"/>
      <c r="N142" s="325"/>
      <c r="O142" s="326"/>
      <c r="P142" s="326"/>
      <c r="Q142" s="327"/>
      <c r="R142" s="328"/>
      <c r="S142" s="326"/>
      <c r="T142" s="326"/>
      <c r="U142" s="327"/>
      <c r="V142" s="328"/>
      <c r="W142" s="326"/>
      <c r="X142" s="326"/>
      <c r="Y142" s="327"/>
      <c r="Z142" s="328"/>
    </row>
    <row r="143" spans="1:26" ht="13.5">
      <c r="A143" s="329"/>
      <c r="B143" s="326"/>
      <c r="C143" s="326"/>
      <c r="D143" s="327"/>
      <c r="E143" s="328"/>
      <c r="F143" s="326"/>
      <c r="G143" s="326"/>
      <c r="H143" s="327"/>
      <c r="I143" s="328"/>
      <c r="J143" s="326"/>
      <c r="K143" s="326"/>
      <c r="L143" s="327"/>
      <c r="M143" s="328"/>
      <c r="N143" s="325"/>
      <c r="O143" s="326"/>
      <c r="P143" s="326"/>
      <c r="Q143" s="327"/>
      <c r="R143" s="328"/>
      <c r="S143" s="326"/>
      <c r="T143" s="326"/>
      <c r="U143" s="327"/>
      <c r="V143" s="328"/>
      <c r="W143" s="326"/>
      <c r="X143" s="326"/>
      <c r="Y143" s="327"/>
      <c r="Z143" s="328"/>
    </row>
    <row r="144" spans="1:26" ht="13.5">
      <c r="A144" s="329"/>
      <c r="B144" s="326"/>
      <c r="C144" s="326"/>
      <c r="D144" s="327"/>
      <c r="E144" s="328"/>
      <c r="F144" s="326"/>
      <c r="G144" s="326"/>
      <c r="H144" s="327"/>
      <c r="I144" s="328"/>
      <c r="J144" s="326"/>
      <c r="K144" s="326"/>
      <c r="L144" s="327"/>
      <c r="M144" s="328"/>
      <c r="N144" s="325"/>
      <c r="O144" s="326"/>
      <c r="P144" s="326"/>
      <c r="Q144" s="327"/>
      <c r="R144" s="328"/>
      <c r="S144" s="326"/>
      <c r="T144" s="326"/>
      <c r="U144" s="327"/>
      <c r="V144" s="328"/>
      <c r="W144" s="326"/>
      <c r="X144" s="326"/>
      <c r="Y144" s="327"/>
      <c r="Z144" s="328"/>
    </row>
    <row r="145" spans="1:14" ht="13.5">
      <c r="A145" s="329"/>
      <c r="B145" s="326"/>
      <c r="C145" s="326"/>
      <c r="D145" s="327"/>
      <c r="E145" s="328"/>
      <c r="F145" s="326"/>
      <c r="G145" s="326"/>
      <c r="H145" s="327"/>
      <c r="I145" s="328"/>
      <c r="J145" s="326"/>
      <c r="K145" s="326"/>
      <c r="L145" s="327"/>
      <c r="M145" s="328"/>
      <c r="N145" s="325"/>
    </row>
    <row r="146" spans="1:14" ht="13.5">
      <c r="A146" s="329"/>
      <c r="B146" s="326"/>
      <c r="C146" s="326"/>
      <c r="D146" s="327"/>
      <c r="E146" s="328"/>
      <c r="F146" s="326"/>
      <c r="G146" s="326"/>
      <c r="H146" s="327"/>
      <c r="I146" s="328"/>
      <c r="J146" s="326"/>
      <c r="K146" s="326"/>
      <c r="L146" s="327"/>
      <c r="M146" s="328"/>
      <c r="N146" s="325"/>
    </row>
    <row r="147" spans="1:14" ht="13.5">
      <c r="A147" s="329"/>
      <c r="B147" s="326"/>
      <c r="C147" s="326"/>
      <c r="D147" s="327"/>
      <c r="E147" s="328"/>
      <c r="F147" s="326"/>
      <c r="G147" s="326"/>
      <c r="H147" s="327"/>
      <c r="I147" s="328"/>
      <c r="J147" s="326"/>
      <c r="K147" s="326"/>
      <c r="L147" s="327"/>
      <c r="M147" s="328"/>
      <c r="N147" s="325"/>
    </row>
    <row r="148" spans="1:14" ht="13.5">
      <c r="A148" s="329"/>
      <c r="B148" s="326"/>
      <c r="C148" s="326"/>
      <c r="D148" s="327"/>
      <c r="E148" s="328"/>
      <c r="F148" s="326"/>
      <c r="G148" s="326"/>
      <c r="H148" s="327"/>
      <c r="I148" s="328"/>
      <c r="J148" s="326"/>
      <c r="K148" s="326"/>
      <c r="L148" s="327"/>
      <c r="M148" s="328"/>
      <c r="N148" s="325"/>
    </row>
    <row r="149" spans="1:14" ht="13.5">
      <c r="A149" s="329"/>
      <c r="B149" s="326"/>
      <c r="C149" s="326"/>
      <c r="D149" s="327"/>
      <c r="E149" s="328"/>
      <c r="F149" s="326"/>
      <c r="G149" s="326"/>
      <c r="H149" s="327"/>
      <c r="I149" s="328"/>
      <c r="J149" s="326"/>
      <c r="K149" s="326"/>
      <c r="L149" s="327"/>
      <c r="M149" s="328"/>
      <c r="N149" s="325"/>
    </row>
    <row r="150" spans="1:14" ht="13.5">
      <c r="A150" s="329"/>
      <c r="B150" s="326"/>
      <c r="C150" s="326"/>
      <c r="D150" s="327"/>
      <c r="E150" s="328"/>
      <c r="F150" s="326"/>
      <c r="G150" s="326"/>
      <c r="H150" s="327"/>
      <c r="I150" s="328"/>
      <c r="J150" s="326"/>
      <c r="K150" s="326"/>
      <c r="L150" s="327"/>
      <c r="M150" s="328"/>
      <c r="N150" s="325"/>
    </row>
    <row r="151" spans="1:14" ht="13.5">
      <c r="A151" s="329"/>
      <c r="B151" s="326"/>
      <c r="C151" s="326"/>
      <c r="D151" s="327"/>
      <c r="E151" s="328"/>
      <c r="F151" s="326"/>
      <c r="G151" s="326"/>
      <c r="H151" s="327"/>
      <c r="I151" s="328"/>
      <c r="J151" s="326"/>
      <c r="K151" s="326"/>
      <c r="L151" s="327"/>
      <c r="M151" s="328"/>
      <c r="N151" s="325"/>
    </row>
    <row r="152" spans="1:14" ht="13.5">
      <c r="A152" s="329"/>
      <c r="B152" s="326"/>
      <c r="C152" s="326"/>
      <c r="D152" s="327"/>
      <c r="E152" s="328"/>
      <c r="F152" s="326"/>
      <c r="G152" s="326"/>
      <c r="H152" s="327"/>
      <c r="I152" s="328"/>
      <c r="J152" s="326"/>
      <c r="K152" s="326"/>
      <c r="L152" s="327"/>
      <c r="M152" s="328"/>
      <c r="N152" s="325"/>
    </row>
    <row r="153" spans="1:14" ht="13.5">
      <c r="A153" s="329"/>
      <c r="B153" s="326"/>
      <c r="C153" s="326"/>
      <c r="D153" s="327"/>
      <c r="E153" s="328"/>
      <c r="F153" s="326"/>
      <c r="G153" s="326"/>
      <c r="H153" s="327"/>
      <c r="I153" s="328"/>
      <c r="J153" s="326"/>
      <c r="K153" s="326"/>
      <c r="L153" s="327"/>
      <c r="M153" s="328"/>
      <c r="N153" s="325"/>
    </row>
    <row r="154" spans="1:14" ht="13.5">
      <c r="A154" s="329"/>
      <c r="B154" s="326"/>
      <c r="C154" s="326"/>
      <c r="D154" s="327"/>
      <c r="E154" s="328"/>
      <c r="F154" s="326"/>
      <c r="G154" s="326"/>
      <c r="H154" s="327"/>
      <c r="I154" s="328"/>
      <c r="J154" s="326"/>
      <c r="K154" s="326"/>
      <c r="L154" s="327"/>
      <c r="M154" s="328"/>
      <c r="N154" s="325"/>
    </row>
    <row r="155" spans="1:14" ht="13.5">
      <c r="A155" s="329"/>
      <c r="B155" s="326"/>
      <c r="C155" s="326"/>
      <c r="D155" s="327"/>
      <c r="E155" s="328"/>
      <c r="F155" s="326"/>
      <c r="G155" s="326"/>
      <c r="H155" s="327"/>
      <c r="I155" s="328"/>
      <c r="J155" s="326"/>
      <c r="K155" s="326"/>
      <c r="L155" s="327"/>
      <c r="M155" s="328"/>
      <c r="N155" s="325"/>
    </row>
    <row r="156" spans="1:14" ht="13.5">
      <c r="A156" s="329"/>
      <c r="B156" s="326"/>
      <c r="C156" s="326"/>
      <c r="D156" s="327"/>
      <c r="E156" s="328"/>
      <c r="F156" s="326"/>
      <c r="G156" s="326"/>
      <c r="H156" s="327"/>
      <c r="I156" s="328"/>
      <c r="J156" s="326"/>
      <c r="K156" s="326"/>
      <c r="L156" s="327"/>
      <c r="M156" s="328"/>
      <c r="N156" s="325"/>
    </row>
    <row r="157" spans="1:14" ht="13.5">
      <c r="A157" s="329"/>
      <c r="B157" s="326"/>
      <c r="C157" s="326"/>
      <c r="D157" s="327"/>
      <c r="E157" s="328"/>
      <c r="F157" s="326"/>
      <c r="G157" s="326"/>
      <c r="H157" s="327"/>
      <c r="I157" s="328"/>
      <c r="J157" s="326"/>
      <c r="K157" s="326"/>
      <c r="L157" s="327"/>
      <c r="M157" s="328"/>
      <c r="N157" s="325"/>
    </row>
  </sheetData>
  <sheetProtection formatCells="0" formatColumns="0" formatRows="0" selectLockedCells="1" selectUnlockedCells="1"/>
  <printOptions horizontalCentered="1" verticalCentered="1"/>
  <pageMargins left="0.64" right="0.44" top="0.984251968503937" bottom="0.81" header="0.5118110236220472" footer="0.5118110236220472"/>
  <pageSetup horizontalDpi="1200" verticalDpi="12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138"/>
  <sheetViews>
    <sheetView workbookViewId="0" topLeftCell="A1">
      <selection activeCell="F10" sqref="F10"/>
    </sheetView>
  </sheetViews>
  <sheetFormatPr defaultColWidth="9.00390625" defaultRowHeight="13.5"/>
  <cols>
    <col min="1" max="1" width="7.875" style="39" customWidth="1"/>
    <col min="2" max="2" width="8.50390625" style="39" customWidth="1"/>
    <col min="3" max="3" width="12.50390625" style="39" bestFit="1" customWidth="1"/>
    <col min="4" max="4" width="9.00390625" style="39" customWidth="1"/>
    <col min="5" max="5" width="8.75390625" style="60" customWidth="1"/>
    <col min="6" max="6" width="10.375" style="67" customWidth="1"/>
    <col min="7" max="7" width="10.625" style="97" customWidth="1"/>
    <col min="8" max="8" width="7.625" style="99" customWidth="1"/>
    <col min="9" max="16384" width="9.00390625" style="39" customWidth="1"/>
  </cols>
  <sheetData>
    <row r="1" ht="13.5">
      <c r="A1" s="39" t="s">
        <v>84</v>
      </c>
    </row>
    <row r="3" ht="13.5">
      <c r="B3" s="39" t="s">
        <v>82</v>
      </c>
    </row>
    <row r="4" ht="13.5">
      <c r="D4" s="39" t="s">
        <v>1</v>
      </c>
    </row>
    <row r="6" spans="4:8" ht="13.5">
      <c r="D6" s="55" t="s">
        <v>158</v>
      </c>
      <c r="E6" s="61" t="s">
        <v>180</v>
      </c>
      <c r="F6" s="67" t="s">
        <v>11</v>
      </c>
      <c r="G6" s="97" t="s">
        <v>9</v>
      </c>
      <c r="H6" s="101" t="s">
        <v>123</v>
      </c>
    </row>
    <row r="7" spans="4:7" ht="13.5">
      <c r="D7" s="39" t="s">
        <v>83</v>
      </c>
      <c r="E7" s="60" t="s">
        <v>83</v>
      </c>
      <c r="F7" s="67" t="s">
        <v>34</v>
      </c>
      <c r="G7" s="97" t="s">
        <v>34</v>
      </c>
    </row>
    <row r="8" spans="3:8" ht="13.5">
      <c r="C8" s="39" t="s">
        <v>74</v>
      </c>
      <c r="D8" s="58">
        <f>D10+D11</f>
        <v>12525</v>
      </c>
      <c r="E8" s="58">
        <f>E10+E11</f>
        <v>12423</v>
      </c>
      <c r="F8" s="67">
        <v>100</v>
      </c>
      <c r="G8" s="97">
        <f>(E8/D8-1)*100</f>
        <v>-0.8143712574850248</v>
      </c>
      <c r="H8" s="99">
        <f>E8-D8</f>
        <v>-102</v>
      </c>
    </row>
    <row r="9" ht="13.5">
      <c r="E9" s="39"/>
    </row>
    <row r="10" spans="3:8" ht="13.5">
      <c r="C10" s="39" t="s">
        <v>75</v>
      </c>
      <c r="D10" s="58">
        <f>D13+D17+SUM(D25:D45)</f>
        <v>11251</v>
      </c>
      <c r="E10" s="58">
        <f>E13+E17+SUM(E25:E45)</f>
        <v>11155</v>
      </c>
      <c r="F10" s="67">
        <f>E10/E8*100</f>
        <v>89.79312565402881</v>
      </c>
      <c r="G10" s="97">
        <f>(E10/D10-1)*100</f>
        <v>-0.8532574882232691</v>
      </c>
      <c r="H10" s="99">
        <f>E10-D10</f>
        <v>-96</v>
      </c>
    </row>
    <row r="11" spans="3:19" ht="13.5">
      <c r="C11" s="39" t="s">
        <v>76</v>
      </c>
      <c r="D11" s="175">
        <f>SUM(D46:D64)</f>
        <v>1274</v>
      </c>
      <c r="E11" s="175">
        <f>SUM(E46:E64)</f>
        <v>1268</v>
      </c>
      <c r="F11" s="67">
        <f>E11/E8*100</f>
        <v>10.206874345971183</v>
      </c>
      <c r="G11" s="97">
        <f>(E11/D11-1)*100</f>
        <v>-0.47095761381475976</v>
      </c>
      <c r="H11" s="99">
        <f>E11-D11</f>
        <v>-6</v>
      </c>
      <c r="J11" s="111"/>
      <c r="K11" s="112"/>
      <c r="L11" s="112" t="s">
        <v>162</v>
      </c>
      <c r="M11" s="113"/>
      <c r="N11" s="114"/>
      <c r="O11" s="115"/>
      <c r="P11" s="112"/>
      <c r="Q11" s="112" t="s">
        <v>182</v>
      </c>
      <c r="R11" s="113"/>
      <c r="S11" s="114"/>
    </row>
    <row r="12" spans="10:19" ht="13.5">
      <c r="J12" s="106" t="s">
        <v>147</v>
      </c>
      <c r="K12" s="106" t="s">
        <v>118</v>
      </c>
      <c r="L12" s="106" t="s">
        <v>119</v>
      </c>
      <c r="M12" s="106" t="s">
        <v>148</v>
      </c>
      <c r="N12" s="106" t="s">
        <v>120</v>
      </c>
      <c r="O12" s="106" t="s">
        <v>147</v>
      </c>
      <c r="P12" s="106" t="s">
        <v>118</v>
      </c>
      <c r="Q12" s="106" t="s">
        <v>119</v>
      </c>
      <c r="R12" s="106" t="s">
        <v>148</v>
      </c>
      <c r="S12" s="106" t="s">
        <v>120</v>
      </c>
    </row>
    <row r="13" spans="1:19" ht="13.5">
      <c r="A13" s="39">
        <v>3</v>
      </c>
      <c r="B13" s="102">
        <v>100</v>
      </c>
      <c r="C13" s="102" t="s">
        <v>38</v>
      </c>
      <c r="D13" s="157">
        <v>1846</v>
      </c>
      <c r="E13" s="157">
        <v>1771</v>
      </c>
      <c r="F13" s="103">
        <f>E13/E$8*100</f>
        <v>14.255815825484989</v>
      </c>
      <c r="G13" s="104">
        <f aca="true" t="shared" si="0" ref="G13:G38">(E13/D13-1)*100</f>
        <v>-4.062838569880823</v>
      </c>
      <c r="H13" s="105">
        <f aca="true" t="shared" si="1" ref="H13:H71">E13-D13</f>
        <v>-75</v>
      </c>
      <c r="J13" s="159">
        <f>IF($A13=1,D13,"")</f>
      </c>
      <c r="K13" s="159">
        <f aca="true" t="shared" si="2" ref="K13:K24">IF($A13=2,$D13,"")</f>
      </c>
      <c r="L13" s="159">
        <f aca="true" t="shared" si="3" ref="L13:L24">IF($A13=3,$D13,"")</f>
        <v>1846</v>
      </c>
      <c r="M13" s="159">
        <f aca="true" t="shared" si="4" ref="M13:M24">IF($A13=4,$D13,"")</f>
      </c>
      <c r="N13" s="159">
        <f aca="true" t="shared" si="5" ref="N13:N24">IF($A13=5,$D13,"")</f>
      </c>
      <c r="O13" s="159">
        <f>IF($A13=1,E13,"")</f>
      </c>
      <c r="P13" s="159">
        <f>IF($A13=2,E13,"")</f>
      </c>
      <c r="Q13" s="159">
        <f>IF($A13=3,E13,"")</f>
        <v>1771</v>
      </c>
      <c r="R13" s="159">
        <f>IF($A13=4,E13,"")</f>
      </c>
      <c r="S13" s="159">
        <f>IF($A13=5,E13,"")</f>
      </c>
    </row>
    <row r="14" spans="1:19" ht="13.5">
      <c r="A14" s="39">
        <v>3</v>
      </c>
      <c r="B14" s="102">
        <v>101</v>
      </c>
      <c r="C14" s="106" t="s">
        <v>136</v>
      </c>
      <c r="D14" s="158">
        <v>552</v>
      </c>
      <c r="E14" s="157">
        <v>514</v>
      </c>
      <c r="F14" s="103">
        <f>E14/E$8*100</f>
        <v>4.137486919423649</v>
      </c>
      <c r="G14" s="104">
        <f t="shared" si="0"/>
        <v>-6.8840579710144905</v>
      </c>
      <c r="H14" s="105">
        <f t="shared" si="1"/>
        <v>-38</v>
      </c>
      <c r="J14" s="159">
        <f>IF($A14=1,D14,"")</f>
      </c>
      <c r="K14" s="159">
        <f t="shared" si="2"/>
      </c>
      <c r="L14" s="159">
        <f t="shared" si="3"/>
        <v>552</v>
      </c>
      <c r="M14" s="159">
        <f t="shared" si="4"/>
      </c>
      <c r="N14" s="159">
        <f t="shared" si="5"/>
      </c>
      <c r="O14" s="159">
        <f>IF($A14=1,E14,"")</f>
      </c>
      <c r="P14" s="159">
        <f>IF($A14=2,E14,"")</f>
      </c>
      <c r="Q14" s="159">
        <f>IF($A14=3,E14,"")</f>
        <v>514</v>
      </c>
      <c r="R14" s="159">
        <f>IF($A14=4,E14,"")</f>
      </c>
      <c r="S14" s="159">
        <f>IF($A14=5,E14,"")</f>
      </c>
    </row>
    <row r="15" spans="1:19" ht="13.5">
      <c r="A15" s="39">
        <v>3</v>
      </c>
      <c r="B15" s="102">
        <v>102</v>
      </c>
      <c r="C15" s="106" t="s">
        <v>137</v>
      </c>
      <c r="D15" s="158">
        <v>575</v>
      </c>
      <c r="E15" s="157">
        <v>549</v>
      </c>
      <c r="F15" s="103">
        <f>E15/E$8*100</f>
        <v>4.419222410045882</v>
      </c>
      <c r="G15" s="104">
        <f t="shared" si="0"/>
        <v>-4.521739130434788</v>
      </c>
      <c r="H15" s="105">
        <f t="shared" si="1"/>
        <v>-26</v>
      </c>
      <c r="J15" s="159">
        <f>IF($A15=1,D15,"")</f>
      </c>
      <c r="K15" s="159">
        <f t="shared" si="2"/>
      </c>
      <c r="L15" s="159">
        <f t="shared" si="3"/>
        <v>575</v>
      </c>
      <c r="M15" s="159">
        <f t="shared" si="4"/>
      </c>
      <c r="N15" s="159">
        <f t="shared" si="5"/>
      </c>
      <c r="O15" s="159">
        <f>IF($A15=1,E15,"")</f>
      </c>
      <c r="P15" s="159">
        <f>IF($A15=2,E15,"")</f>
      </c>
      <c r="Q15" s="159">
        <f>IF($A15=3,E15,"")</f>
        <v>549</v>
      </c>
      <c r="R15" s="159">
        <f>IF($A15=4,E15,"")</f>
      </c>
      <c r="S15" s="159">
        <f>IF($A15=5,E15,"")</f>
      </c>
    </row>
    <row r="16" spans="1:19" ht="13.5">
      <c r="A16" s="39">
        <v>3</v>
      </c>
      <c r="B16" s="102">
        <v>103</v>
      </c>
      <c r="C16" s="106" t="s">
        <v>138</v>
      </c>
      <c r="D16" s="158">
        <v>719</v>
      </c>
      <c r="E16" s="157">
        <v>708</v>
      </c>
      <c r="F16" s="103">
        <f>E16/E$8*100</f>
        <v>5.699106496015456</v>
      </c>
      <c r="G16" s="104">
        <f t="shared" si="0"/>
        <v>-1.5299026425591111</v>
      </c>
      <c r="H16" s="105">
        <f t="shared" si="1"/>
        <v>-11</v>
      </c>
      <c r="J16" s="159">
        <f>IF($A16=1,D16,"")</f>
      </c>
      <c r="K16" s="159">
        <f t="shared" si="2"/>
      </c>
      <c r="L16" s="159">
        <f t="shared" si="3"/>
        <v>719</v>
      </c>
      <c r="M16" s="159">
        <f t="shared" si="4"/>
      </c>
      <c r="N16" s="159">
        <f t="shared" si="5"/>
      </c>
      <c r="O16" s="159">
        <f>IF($A16=1,E16,"")</f>
      </c>
      <c r="P16" s="159">
        <f>IF($A16=2,E16,"")</f>
      </c>
      <c r="Q16" s="159">
        <f>IF($A16=3,E16,"")</f>
        <v>708</v>
      </c>
      <c r="R16" s="159">
        <f>IF($A16=4,E16,"")</f>
      </c>
      <c r="S16" s="159">
        <f>IF($A16=5,E16,"")</f>
      </c>
    </row>
    <row r="17" spans="1:19" ht="13.5">
      <c r="A17" s="39">
        <v>5</v>
      </c>
      <c r="B17" s="102">
        <v>130</v>
      </c>
      <c r="C17" s="102" t="s">
        <v>39</v>
      </c>
      <c r="D17" s="157">
        <v>2850</v>
      </c>
      <c r="E17" s="157">
        <v>2856</v>
      </c>
      <c r="F17" s="103">
        <f>E17/E$8*100</f>
        <v>22.989616034774212</v>
      </c>
      <c r="G17" s="104">
        <f t="shared" si="0"/>
        <v>0.21052631578948322</v>
      </c>
      <c r="H17" s="105">
        <f t="shared" si="1"/>
        <v>6</v>
      </c>
      <c r="J17" s="159">
        <f>IF($A17=1,D17,"")</f>
      </c>
      <c r="K17" s="159">
        <f t="shared" si="2"/>
      </c>
      <c r="L17" s="159">
        <f t="shared" si="3"/>
      </c>
      <c r="M17" s="159">
        <f t="shared" si="4"/>
      </c>
      <c r="N17" s="159">
        <f t="shared" si="5"/>
        <v>2850</v>
      </c>
      <c r="O17" s="159">
        <f>IF($A17=1,E17,"")</f>
      </c>
      <c r="P17" s="159">
        <f>IF($A17=2,E17,"")</f>
      </c>
      <c r="Q17" s="159">
        <f>IF($A17=3,E17,"")</f>
      </c>
      <c r="R17" s="159">
        <f>IF($A17=4,E17,"")</f>
      </c>
      <c r="S17" s="159">
        <f>IF($A17=5,E17,"")</f>
        <v>2856</v>
      </c>
    </row>
    <row r="18" spans="1:19" ht="13.5">
      <c r="A18" s="39">
        <v>5</v>
      </c>
      <c r="B18" s="102">
        <v>131</v>
      </c>
      <c r="C18" s="102" t="s">
        <v>172</v>
      </c>
      <c r="D18" s="157"/>
      <c r="E18" s="157">
        <v>571</v>
      </c>
      <c r="F18" s="103">
        <f aca="true" t="shared" si="6" ref="F18:F24">E18/E$8*100</f>
        <v>4.596313289865572</v>
      </c>
      <c r="G18" s="104"/>
      <c r="H18" s="105"/>
      <c r="J18" s="159">
        <f aca="true" t="shared" si="7" ref="J18:J24">IF($A18=1,D18,"")</f>
      </c>
      <c r="K18" s="159">
        <f t="shared" si="2"/>
      </c>
      <c r="L18" s="159">
        <f t="shared" si="3"/>
      </c>
      <c r="M18" s="159">
        <f t="shared" si="4"/>
      </c>
      <c r="N18" s="159">
        <f t="shared" si="5"/>
        <v>0</v>
      </c>
      <c r="O18" s="159">
        <f aca="true" t="shared" si="8" ref="O18:O24">IF($A18=1,E18,"")</f>
      </c>
      <c r="P18" s="159">
        <f aca="true" t="shared" si="9" ref="P18:P24">IF($A18=2,E18,"")</f>
      </c>
      <c r="Q18" s="159">
        <f aca="true" t="shared" si="10" ref="Q18:Q24">IF($A18=3,E18,"")</f>
      </c>
      <c r="R18" s="159">
        <f aca="true" t="shared" si="11" ref="R18:R24">IF($A18=4,E18,"")</f>
      </c>
      <c r="S18" s="159">
        <f aca="true" t="shared" si="12" ref="S18:S24">IF($A18=5,E18,"")</f>
        <v>571</v>
      </c>
    </row>
    <row r="19" spans="1:19" ht="13.5">
      <c r="A19" s="39">
        <v>5</v>
      </c>
      <c r="B19" s="102">
        <v>132</v>
      </c>
      <c r="C19" s="102" t="s">
        <v>173</v>
      </c>
      <c r="D19" s="157"/>
      <c r="E19" s="157">
        <v>593</v>
      </c>
      <c r="F19" s="103">
        <f t="shared" si="6"/>
        <v>4.773404169685262</v>
      </c>
      <c r="G19" s="104"/>
      <c r="H19" s="105"/>
      <c r="J19" s="159">
        <f t="shared" si="7"/>
      </c>
      <c r="K19" s="159">
        <f t="shared" si="2"/>
      </c>
      <c r="L19" s="159">
        <f t="shared" si="3"/>
      </c>
      <c r="M19" s="159">
        <f t="shared" si="4"/>
      </c>
      <c r="N19" s="159">
        <f t="shared" si="5"/>
        <v>0</v>
      </c>
      <c r="O19" s="159">
        <f t="shared" si="8"/>
      </c>
      <c r="P19" s="159">
        <f t="shared" si="9"/>
      </c>
      <c r="Q19" s="159">
        <f t="shared" si="10"/>
      </c>
      <c r="R19" s="159">
        <f t="shared" si="11"/>
      </c>
      <c r="S19" s="159">
        <f t="shared" si="12"/>
        <v>593</v>
      </c>
    </row>
    <row r="20" spans="1:19" ht="13.5">
      <c r="A20" s="39">
        <v>5</v>
      </c>
      <c r="B20" s="102">
        <v>133</v>
      </c>
      <c r="C20" s="102" t="s">
        <v>174</v>
      </c>
      <c r="D20" s="157"/>
      <c r="E20" s="157">
        <v>336</v>
      </c>
      <c r="F20" s="103">
        <f t="shared" si="6"/>
        <v>2.7046607099734365</v>
      </c>
      <c r="G20" s="104"/>
      <c r="H20" s="105"/>
      <c r="J20" s="159">
        <f t="shared" si="7"/>
      </c>
      <c r="K20" s="159">
        <f t="shared" si="2"/>
      </c>
      <c r="L20" s="159">
        <f t="shared" si="3"/>
      </c>
      <c r="M20" s="159">
        <f t="shared" si="4"/>
      </c>
      <c r="N20" s="159">
        <f t="shared" si="5"/>
        <v>0</v>
      </c>
      <c r="O20" s="159">
        <f t="shared" si="8"/>
      </c>
      <c r="P20" s="159">
        <f t="shared" si="9"/>
      </c>
      <c r="Q20" s="159">
        <f t="shared" si="10"/>
      </c>
      <c r="R20" s="159">
        <f t="shared" si="11"/>
      </c>
      <c r="S20" s="159">
        <f t="shared" si="12"/>
        <v>336</v>
      </c>
    </row>
    <row r="21" spans="1:19" ht="13.5">
      <c r="A21" s="39">
        <v>5</v>
      </c>
      <c r="B21" s="102">
        <v>134</v>
      </c>
      <c r="C21" s="102" t="s">
        <v>175</v>
      </c>
      <c r="D21" s="157"/>
      <c r="E21" s="157">
        <v>485</v>
      </c>
      <c r="F21" s="103">
        <f t="shared" si="6"/>
        <v>3.904048941479514</v>
      </c>
      <c r="G21" s="104"/>
      <c r="H21" s="105"/>
      <c r="J21" s="159">
        <f t="shared" si="7"/>
      </c>
      <c r="K21" s="159">
        <f t="shared" si="2"/>
      </c>
      <c r="L21" s="159">
        <f t="shared" si="3"/>
      </c>
      <c r="M21" s="159">
        <f t="shared" si="4"/>
      </c>
      <c r="N21" s="159">
        <f t="shared" si="5"/>
        <v>0</v>
      </c>
      <c r="O21" s="159">
        <f t="shared" si="8"/>
      </c>
      <c r="P21" s="159">
        <f t="shared" si="9"/>
      </c>
      <c r="Q21" s="159">
        <f t="shared" si="10"/>
      </c>
      <c r="R21" s="159">
        <f t="shared" si="11"/>
      </c>
      <c r="S21" s="159">
        <f t="shared" si="12"/>
        <v>485</v>
      </c>
    </row>
    <row r="22" spans="1:19" ht="13.5">
      <c r="A22" s="39">
        <v>5</v>
      </c>
      <c r="B22" s="102">
        <v>135</v>
      </c>
      <c r="C22" s="102" t="s">
        <v>176</v>
      </c>
      <c r="D22" s="157"/>
      <c r="E22" s="157">
        <v>328</v>
      </c>
      <c r="F22" s="103">
        <f t="shared" si="6"/>
        <v>2.6402640264026402</v>
      </c>
      <c r="G22" s="104"/>
      <c r="H22" s="105"/>
      <c r="J22" s="159">
        <f t="shared" si="7"/>
      </c>
      <c r="K22" s="159">
        <f t="shared" si="2"/>
      </c>
      <c r="L22" s="159">
        <f t="shared" si="3"/>
      </c>
      <c r="M22" s="159">
        <f t="shared" si="4"/>
      </c>
      <c r="N22" s="159">
        <f t="shared" si="5"/>
        <v>0</v>
      </c>
      <c r="O22" s="159">
        <f t="shared" si="8"/>
      </c>
      <c r="P22" s="159">
        <f t="shared" si="9"/>
      </c>
      <c r="Q22" s="159">
        <f t="shared" si="10"/>
      </c>
      <c r="R22" s="159">
        <f t="shared" si="11"/>
      </c>
      <c r="S22" s="159">
        <f t="shared" si="12"/>
        <v>328</v>
      </c>
    </row>
    <row r="23" spans="1:19" ht="13.5">
      <c r="A23" s="39">
        <v>5</v>
      </c>
      <c r="B23" s="102">
        <v>136</v>
      </c>
      <c r="C23" s="102" t="s">
        <v>177</v>
      </c>
      <c r="D23" s="157"/>
      <c r="E23" s="157">
        <v>406</v>
      </c>
      <c r="F23" s="103">
        <f t="shared" si="6"/>
        <v>3.2681316912179024</v>
      </c>
      <c r="G23" s="104"/>
      <c r="H23" s="105"/>
      <c r="J23" s="159">
        <f t="shared" si="7"/>
      </c>
      <c r="K23" s="159">
        <f t="shared" si="2"/>
      </c>
      <c r="L23" s="159">
        <f t="shared" si="3"/>
      </c>
      <c r="M23" s="159">
        <f t="shared" si="4"/>
      </c>
      <c r="N23" s="159">
        <f t="shared" si="5"/>
        <v>0</v>
      </c>
      <c r="O23" s="159">
        <f t="shared" si="8"/>
      </c>
      <c r="P23" s="159">
        <f t="shared" si="9"/>
      </c>
      <c r="Q23" s="159">
        <f t="shared" si="10"/>
      </c>
      <c r="R23" s="159">
        <f t="shared" si="11"/>
      </c>
      <c r="S23" s="159">
        <f t="shared" si="12"/>
        <v>406</v>
      </c>
    </row>
    <row r="24" spans="1:19" ht="13.5">
      <c r="A24" s="39">
        <v>5</v>
      </c>
      <c r="B24" s="102">
        <v>137</v>
      </c>
      <c r="C24" s="102" t="s">
        <v>178</v>
      </c>
      <c r="D24" s="157"/>
      <c r="E24" s="157">
        <v>137</v>
      </c>
      <c r="F24" s="103">
        <f t="shared" si="6"/>
        <v>1.1027932061498833</v>
      </c>
      <c r="G24" s="104"/>
      <c r="H24" s="105"/>
      <c r="J24" s="159">
        <f t="shared" si="7"/>
      </c>
      <c r="K24" s="159">
        <f t="shared" si="2"/>
      </c>
      <c r="L24" s="159">
        <f t="shared" si="3"/>
      </c>
      <c r="M24" s="159">
        <f t="shared" si="4"/>
      </c>
      <c r="N24" s="159">
        <f t="shared" si="5"/>
        <v>0</v>
      </c>
      <c r="O24" s="159">
        <f t="shared" si="8"/>
      </c>
      <c r="P24" s="159">
        <f t="shared" si="9"/>
      </c>
      <c r="Q24" s="159">
        <f t="shared" si="10"/>
      </c>
      <c r="R24" s="159">
        <f t="shared" si="11"/>
      </c>
      <c r="S24" s="159">
        <f t="shared" si="12"/>
        <v>137</v>
      </c>
    </row>
    <row r="25" spans="1:19" ht="13.5">
      <c r="A25" s="39">
        <v>2</v>
      </c>
      <c r="B25" s="102">
        <v>203</v>
      </c>
      <c r="C25" s="102" t="s">
        <v>40</v>
      </c>
      <c r="D25" s="157">
        <v>755</v>
      </c>
      <c r="E25" s="157">
        <v>760</v>
      </c>
      <c r="F25" s="103">
        <f>E25/E$8*100</f>
        <v>6.11768493922563</v>
      </c>
      <c r="G25" s="104">
        <f t="shared" si="0"/>
        <v>0.6622516556291425</v>
      </c>
      <c r="H25" s="105">
        <f t="shared" si="1"/>
        <v>5</v>
      </c>
      <c r="J25" s="159">
        <f aca="true" t="shared" si="13" ref="J25:J64">IF($A25=1,D25,"")</f>
      </c>
      <c r="K25" s="159">
        <f aca="true" t="shared" si="14" ref="K25:K64">IF($A25=2,$D25,"")</f>
        <v>755</v>
      </c>
      <c r="L25" s="159">
        <f aca="true" t="shared" si="15" ref="L25:L64">IF($A25=3,$D25,"")</f>
      </c>
      <c r="M25" s="159">
        <f aca="true" t="shared" si="16" ref="M25:M64">IF($A25=4,$D25,"")</f>
      </c>
      <c r="N25" s="159">
        <f aca="true" t="shared" si="17" ref="N25:N64">IF($A25=5,$D25,"")</f>
      </c>
      <c r="O25" s="159">
        <f aca="true" t="shared" si="18" ref="O25:O64">IF($A25=1,E25,"")</f>
      </c>
      <c r="P25" s="159">
        <f aca="true" t="shared" si="19" ref="P25:P64">IF($A25=2,E25,"")</f>
        <v>760</v>
      </c>
      <c r="Q25" s="159">
        <f aca="true" t="shared" si="20" ref="Q25:Q64">IF($A25=3,E25,"")</f>
      </c>
      <c r="R25" s="159">
        <f aca="true" t="shared" si="21" ref="R25:R64">IF($A25=4,E25,"")</f>
      </c>
      <c r="S25" s="159">
        <f aca="true" t="shared" si="22" ref="S25:S64">IF($A25=5,E25,"")</f>
      </c>
    </row>
    <row r="26" spans="1:19" ht="13.5">
      <c r="A26" s="39">
        <v>1</v>
      </c>
      <c r="B26" s="102">
        <v>205</v>
      </c>
      <c r="C26" s="102" t="s">
        <v>41</v>
      </c>
      <c r="D26" s="157">
        <v>47</v>
      </c>
      <c r="E26" s="157">
        <v>45</v>
      </c>
      <c r="F26" s="103">
        <f>E26/E$8*100</f>
        <v>0.36223134508572813</v>
      </c>
      <c r="G26" s="104">
        <f t="shared" si="0"/>
        <v>-4.255319148936165</v>
      </c>
      <c r="H26" s="105">
        <f t="shared" si="1"/>
        <v>-2</v>
      </c>
      <c r="J26" s="159">
        <f t="shared" si="13"/>
        <v>47</v>
      </c>
      <c r="K26" s="159">
        <f t="shared" si="14"/>
      </c>
      <c r="L26" s="159">
        <f t="shared" si="15"/>
      </c>
      <c r="M26" s="159">
        <f t="shared" si="16"/>
      </c>
      <c r="N26" s="159">
        <f t="shared" si="17"/>
      </c>
      <c r="O26" s="159">
        <f t="shared" si="18"/>
        <v>45</v>
      </c>
      <c r="P26" s="159">
        <f t="shared" si="19"/>
      </c>
      <c r="Q26" s="159">
        <f t="shared" si="20"/>
      </c>
      <c r="R26" s="159">
        <f t="shared" si="21"/>
      </c>
      <c r="S26" s="159">
        <f t="shared" si="22"/>
      </c>
    </row>
    <row r="27" spans="1:19" ht="13.5">
      <c r="A27" s="39">
        <v>2</v>
      </c>
      <c r="B27" s="102">
        <v>206</v>
      </c>
      <c r="C27" s="102" t="s">
        <v>42</v>
      </c>
      <c r="D27" s="157">
        <v>236</v>
      </c>
      <c r="E27" s="157">
        <v>235</v>
      </c>
      <c r="F27" s="103">
        <f aca="true" t="shared" si="23" ref="F27:F71">E27/E$8*100</f>
        <v>1.8916525798921355</v>
      </c>
      <c r="G27" s="104">
        <f t="shared" si="0"/>
        <v>-0.4237288135593209</v>
      </c>
      <c r="H27" s="105">
        <f t="shared" si="1"/>
        <v>-1</v>
      </c>
      <c r="J27" s="159">
        <f t="shared" si="13"/>
      </c>
      <c r="K27" s="159">
        <f t="shared" si="14"/>
        <v>236</v>
      </c>
      <c r="L27" s="159">
        <f t="shared" si="15"/>
      </c>
      <c r="M27" s="159">
        <f t="shared" si="16"/>
      </c>
      <c r="N27" s="159">
        <f t="shared" si="17"/>
      </c>
      <c r="O27" s="159">
        <f t="shared" si="18"/>
      </c>
      <c r="P27" s="159">
        <f t="shared" si="19"/>
        <v>235</v>
      </c>
      <c r="Q27" s="159">
        <f t="shared" si="20"/>
      </c>
      <c r="R27" s="159">
        <f t="shared" si="21"/>
      </c>
      <c r="S27" s="159">
        <f t="shared" si="22"/>
      </c>
    </row>
    <row r="28" spans="1:19" ht="13.5">
      <c r="A28" s="39">
        <v>2</v>
      </c>
      <c r="B28" s="102">
        <v>207</v>
      </c>
      <c r="C28" s="102" t="s">
        <v>43</v>
      </c>
      <c r="D28" s="157">
        <v>345</v>
      </c>
      <c r="E28" s="157">
        <v>355</v>
      </c>
      <c r="F28" s="103">
        <f t="shared" si="23"/>
        <v>2.857602833454077</v>
      </c>
      <c r="G28" s="104">
        <f t="shared" si="0"/>
        <v>2.898550724637672</v>
      </c>
      <c r="H28" s="105">
        <f t="shared" si="1"/>
        <v>10</v>
      </c>
      <c r="J28" s="159">
        <f t="shared" si="13"/>
      </c>
      <c r="K28" s="159">
        <f t="shared" si="14"/>
        <v>345</v>
      </c>
      <c r="L28" s="159">
        <f t="shared" si="15"/>
      </c>
      <c r="M28" s="159">
        <f t="shared" si="16"/>
      </c>
      <c r="N28" s="159">
        <f t="shared" si="17"/>
      </c>
      <c r="O28" s="159">
        <f t="shared" si="18"/>
      </c>
      <c r="P28" s="159">
        <f t="shared" si="19"/>
        <v>355</v>
      </c>
      <c r="Q28" s="159">
        <f t="shared" si="20"/>
      </c>
      <c r="R28" s="159">
        <f t="shared" si="21"/>
      </c>
      <c r="S28" s="159">
        <f t="shared" si="22"/>
      </c>
    </row>
    <row r="29" spans="1:19" ht="13.5">
      <c r="A29" s="39">
        <v>1</v>
      </c>
      <c r="B29" s="102">
        <v>208</v>
      </c>
      <c r="C29" s="102" t="s">
        <v>44</v>
      </c>
      <c r="D29" s="157">
        <v>79</v>
      </c>
      <c r="E29" s="157">
        <v>75</v>
      </c>
      <c r="F29" s="103">
        <f t="shared" si="23"/>
        <v>0.6037189084762135</v>
      </c>
      <c r="G29" s="104">
        <f t="shared" si="0"/>
        <v>-5.063291139240511</v>
      </c>
      <c r="H29" s="105">
        <f t="shared" si="1"/>
        <v>-4</v>
      </c>
      <c r="J29" s="159">
        <f t="shared" si="13"/>
        <v>79</v>
      </c>
      <c r="K29" s="159">
        <f t="shared" si="14"/>
      </c>
      <c r="L29" s="159">
        <f t="shared" si="15"/>
      </c>
      <c r="M29" s="159">
        <f t="shared" si="16"/>
      </c>
      <c r="N29" s="159">
        <f t="shared" si="17"/>
      </c>
      <c r="O29" s="159">
        <f t="shared" si="18"/>
        <v>75</v>
      </c>
      <c r="P29" s="159">
        <f t="shared" si="19"/>
      </c>
      <c r="Q29" s="159">
        <f t="shared" si="20"/>
      </c>
      <c r="R29" s="159">
        <f t="shared" si="21"/>
      </c>
      <c r="S29" s="159">
        <f t="shared" si="22"/>
      </c>
    </row>
    <row r="30" spans="1:19" ht="13.5">
      <c r="A30" s="39">
        <v>4</v>
      </c>
      <c r="B30" s="102">
        <v>209</v>
      </c>
      <c r="C30" s="102" t="s">
        <v>45</v>
      </c>
      <c r="D30" s="157">
        <v>380</v>
      </c>
      <c r="E30" s="157">
        <v>378</v>
      </c>
      <c r="F30" s="103">
        <f t="shared" si="23"/>
        <v>3.042743298720116</v>
      </c>
      <c r="G30" s="104">
        <f t="shared" si="0"/>
        <v>-0.5263157894736858</v>
      </c>
      <c r="H30" s="105">
        <f t="shared" si="1"/>
        <v>-2</v>
      </c>
      <c r="J30" s="159">
        <f t="shared" si="13"/>
      </c>
      <c r="K30" s="159">
        <f t="shared" si="14"/>
      </c>
      <c r="L30" s="159">
        <f t="shared" si="15"/>
      </c>
      <c r="M30" s="159">
        <f t="shared" si="16"/>
        <v>380</v>
      </c>
      <c r="N30" s="159">
        <f t="shared" si="17"/>
      </c>
      <c r="O30" s="159">
        <f t="shared" si="18"/>
      </c>
      <c r="P30" s="159">
        <f t="shared" si="19"/>
      </c>
      <c r="Q30" s="159">
        <f t="shared" si="20"/>
      </c>
      <c r="R30" s="159">
        <f t="shared" si="21"/>
        <v>378</v>
      </c>
      <c r="S30" s="159">
        <f t="shared" si="22"/>
      </c>
    </row>
    <row r="31" spans="1:19" ht="13.5">
      <c r="A31" s="39">
        <v>2</v>
      </c>
      <c r="B31" s="102">
        <v>210</v>
      </c>
      <c r="C31" s="102" t="s">
        <v>46</v>
      </c>
      <c r="D31" s="157">
        <v>1003</v>
      </c>
      <c r="E31" s="157">
        <v>1005</v>
      </c>
      <c r="F31" s="103">
        <f t="shared" si="23"/>
        <v>8.08983337358126</v>
      </c>
      <c r="G31" s="104">
        <f t="shared" si="0"/>
        <v>0.1994017946161497</v>
      </c>
      <c r="H31" s="105">
        <f t="shared" si="1"/>
        <v>2</v>
      </c>
      <c r="J31" s="159">
        <f t="shared" si="13"/>
      </c>
      <c r="K31" s="159">
        <f t="shared" si="14"/>
        <v>1003</v>
      </c>
      <c r="L31" s="159">
        <f t="shared" si="15"/>
      </c>
      <c r="M31" s="159">
        <f t="shared" si="16"/>
      </c>
      <c r="N31" s="159">
        <f t="shared" si="17"/>
      </c>
      <c r="O31" s="159">
        <f t="shared" si="18"/>
      </c>
      <c r="P31" s="159">
        <f t="shared" si="19"/>
        <v>1005</v>
      </c>
      <c r="Q31" s="159">
        <f t="shared" si="20"/>
      </c>
      <c r="R31" s="159">
        <f t="shared" si="21"/>
      </c>
      <c r="S31" s="159">
        <f t="shared" si="22"/>
      </c>
    </row>
    <row r="32" spans="1:19" ht="13.5">
      <c r="A32" s="39">
        <v>4</v>
      </c>
      <c r="B32" s="102">
        <v>211</v>
      </c>
      <c r="C32" s="102" t="s">
        <v>47</v>
      </c>
      <c r="D32" s="157">
        <v>737</v>
      </c>
      <c r="E32" s="157">
        <v>737</v>
      </c>
      <c r="F32" s="103">
        <f aca="true" t="shared" si="24" ref="F32:F37">E32/E$8*100</f>
        <v>5.932544473959591</v>
      </c>
      <c r="G32" s="104">
        <f t="shared" si="0"/>
        <v>0</v>
      </c>
      <c r="H32" s="105">
        <f t="shared" si="1"/>
        <v>0</v>
      </c>
      <c r="J32" s="159">
        <f t="shared" si="13"/>
      </c>
      <c r="K32" s="159">
        <f t="shared" si="14"/>
      </c>
      <c r="L32" s="159">
        <f t="shared" si="15"/>
      </c>
      <c r="M32" s="159">
        <f t="shared" si="16"/>
        <v>737</v>
      </c>
      <c r="N32" s="159">
        <f t="shared" si="17"/>
      </c>
      <c r="O32" s="159">
        <f t="shared" si="18"/>
      </c>
      <c r="P32" s="159">
        <f t="shared" si="19"/>
      </c>
      <c r="Q32" s="159">
        <f t="shared" si="20"/>
      </c>
      <c r="R32" s="159">
        <f t="shared" si="21"/>
        <v>737</v>
      </c>
      <c r="S32" s="159">
        <f t="shared" si="22"/>
      </c>
    </row>
    <row r="33" spans="1:19" ht="13.5">
      <c r="A33" s="39">
        <v>4</v>
      </c>
      <c r="B33" s="102">
        <v>212</v>
      </c>
      <c r="C33" s="102" t="s">
        <v>48</v>
      </c>
      <c r="D33" s="157">
        <v>534</v>
      </c>
      <c r="E33" s="157">
        <v>540</v>
      </c>
      <c r="F33" s="103">
        <f t="shared" si="24"/>
        <v>4.346776141028736</v>
      </c>
      <c r="G33" s="104">
        <f t="shared" si="0"/>
        <v>1.1235955056179803</v>
      </c>
      <c r="H33" s="105">
        <f t="shared" si="1"/>
        <v>6</v>
      </c>
      <c r="J33" s="159">
        <f t="shared" si="13"/>
      </c>
      <c r="K33" s="159">
        <f t="shared" si="14"/>
      </c>
      <c r="L33" s="159">
        <f t="shared" si="15"/>
      </c>
      <c r="M33" s="159">
        <f t="shared" si="16"/>
        <v>534</v>
      </c>
      <c r="N33" s="159">
        <f t="shared" si="17"/>
      </c>
      <c r="O33" s="159">
        <f t="shared" si="18"/>
      </c>
      <c r="P33" s="159">
        <f t="shared" si="19"/>
      </c>
      <c r="Q33" s="159">
        <f t="shared" si="20"/>
      </c>
      <c r="R33" s="159">
        <f t="shared" si="21"/>
        <v>540</v>
      </c>
      <c r="S33" s="159">
        <f t="shared" si="22"/>
      </c>
    </row>
    <row r="34" spans="1:19" ht="13.5">
      <c r="A34" s="39">
        <v>4</v>
      </c>
      <c r="B34" s="102">
        <v>213</v>
      </c>
      <c r="C34" s="102" t="s">
        <v>49</v>
      </c>
      <c r="D34" s="157">
        <v>441</v>
      </c>
      <c r="E34" s="157">
        <v>433</v>
      </c>
      <c r="F34" s="103">
        <f t="shared" si="24"/>
        <v>3.4854704982693394</v>
      </c>
      <c r="G34" s="104">
        <f t="shared" si="0"/>
        <v>-1.814058956916098</v>
      </c>
      <c r="H34" s="105">
        <f t="shared" si="1"/>
        <v>-8</v>
      </c>
      <c r="J34" s="159">
        <f t="shared" si="13"/>
      </c>
      <c r="K34" s="159">
        <f t="shared" si="14"/>
      </c>
      <c r="L34" s="159">
        <f t="shared" si="15"/>
      </c>
      <c r="M34" s="159">
        <f t="shared" si="16"/>
        <v>441</v>
      </c>
      <c r="N34" s="159">
        <f t="shared" si="17"/>
      </c>
      <c r="O34" s="159">
        <f t="shared" si="18"/>
      </c>
      <c r="P34" s="159">
        <f t="shared" si="19"/>
      </c>
      <c r="Q34" s="159">
        <f t="shared" si="20"/>
      </c>
      <c r="R34" s="159">
        <f t="shared" si="21"/>
        <v>433</v>
      </c>
      <c r="S34" s="159">
        <f t="shared" si="22"/>
      </c>
    </row>
    <row r="35" spans="1:19" ht="13.5">
      <c r="A35" s="39">
        <v>4</v>
      </c>
      <c r="B35" s="102">
        <v>214</v>
      </c>
      <c r="C35" s="102" t="s">
        <v>50</v>
      </c>
      <c r="D35" s="157">
        <v>379</v>
      </c>
      <c r="E35" s="157">
        <v>366</v>
      </c>
      <c r="F35" s="103">
        <f t="shared" si="24"/>
        <v>2.9461482733639217</v>
      </c>
      <c r="G35" s="104">
        <f t="shared" si="0"/>
        <v>-3.430079155672827</v>
      </c>
      <c r="H35" s="105">
        <f t="shared" si="1"/>
        <v>-13</v>
      </c>
      <c r="J35" s="159">
        <f t="shared" si="13"/>
      </c>
      <c r="K35" s="159">
        <f t="shared" si="14"/>
      </c>
      <c r="L35" s="159">
        <f t="shared" si="15"/>
      </c>
      <c r="M35" s="159">
        <f t="shared" si="16"/>
        <v>379</v>
      </c>
      <c r="N35" s="159">
        <f t="shared" si="17"/>
      </c>
      <c r="O35" s="159">
        <f t="shared" si="18"/>
      </c>
      <c r="P35" s="159">
        <f t="shared" si="19"/>
      </c>
      <c r="Q35" s="159">
        <f t="shared" si="20"/>
      </c>
      <c r="R35" s="159">
        <f t="shared" si="21"/>
        <v>366</v>
      </c>
      <c r="S35" s="159">
        <f t="shared" si="22"/>
      </c>
    </row>
    <row r="36" spans="1:19" ht="13.5">
      <c r="A36" s="39">
        <v>2</v>
      </c>
      <c r="B36" s="102">
        <v>215</v>
      </c>
      <c r="C36" s="102" t="s">
        <v>51</v>
      </c>
      <c r="D36" s="157">
        <v>184</v>
      </c>
      <c r="E36" s="157">
        <v>189</v>
      </c>
      <c r="F36" s="103">
        <f t="shared" si="24"/>
        <v>1.521371649360058</v>
      </c>
      <c r="G36" s="104">
        <f t="shared" si="0"/>
        <v>2.717391304347827</v>
      </c>
      <c r="H36" s="105">
        <f t="shared" si="1"/>
        <v>5</v>
      </c>
      <c r="J36" s="159">
        <f t="shared" si="13"/>
      </c>
      <c r="K36" s="159">
        <f t="shared" si="14"/>
        <v>184</v>
      </c>
      <c r="L36" s="159">
        <f t="shared" si="15"/>
      </c>
      <c r="M36" s="159">
        <f t="shared" si="16"/>
      </c>
      <c r="N36" s="159">
        <f t="shared" si="17"/>
      </c>
      <c r="O36" s="159">
        <f t="shared" si="18"/>
      </c>
      <c r="P36" s="159">
        <f t="shared" si="19"/>
        <v>189</v>
      </c>
      <c r="Q36" s="159">
        <f t="shared" si="20"/>
      </c>
      <c r="R36" s="159">
        <f t="shared" si="21"/>
      </c>
      <c r="S36" s="159">
        <f t="shared" si="22"/>
      </c>
    </row>
    <row r="37" spans="1:19" ht="13.5">
      <c r="A37" s="39">
        <v>4</v>
      </c>
      <c r="B37" s="102">
        <v>216</v>
      </c>
      <c r="C37" s="102" t="s">
        <v>52</v>
      </c>
      <c r="D37" s="157">
        <v>272</v>
      </c>
      <c r="E37" s="157">
        <v>273</v>
      </c>
      <c r="F37" s="103">
        <f t="shared" si="24"/>
        <v>2.197536826853417</v>
      </c>
      <c r="G37" s="104">
        <f t="shared" si="0"/>
        <v>0.3676470588235281</v>
      </c>
      <c r="H37" s="105">
        <f t="shared" si="1"/>
        <v>1</v>
      </c>
      <c r="J37" s="159">
        <f t="shared" si="13"/>
      </c>
      <c r="K37" s="159">
        <f t="shared" si="14"/>
      </c>
      <c r="L37" s="159">
        <f t="shared" si="15"/>
      </c>
      <c r="M37" s="159">
        <f t="shared" si="16"/>
        <v>272</v>
      </c>
      <c r="N37" s="159">
        <f t="shared" si="17"/>
      </c>
      <c r="O37" s="159">
        <f t="shared" si="18"/>
      </c>
      <c r="P37" s="159">
        <f t="shared" si="19"/>
      </c>
      <c r="Q37" s="159">
        <f t="shared" si="20"/>
      </c>
      <c r="R37" s="159">
        <f t="shared" si="21"/>
        <v>273</v>
      </c>
      <c r="S37" s="159">
        <f t="shared" si="22"/>
      </c>
    </row>
    <row r="38" spans="1:19" ht="13.5">
      <c r="A38" s="39">
        <v>1</v>
      </c>
      <c r="B38" s="102">
        <v>219</v>
      </c>
      <c r="C38" s="102" t="s">
        <v>53</v>
      </c>
      <c r="D38" s="157">
        <v>23</v>
      </c>
      <c r="E38" s="157">
        <v>19</v>
      </c>
      <c r="F38" s="103">
        <f t="shared" si="23"/>
        <v>0.15294212348064073</v>
      </c>
      <c r="G38" s="104">
        <f t="shared" si="0"/>
        <v>-17.391304347826086</v>
      </c>
      <c r="H38" s="105">
        <f t="shared" si="1"/>
        <v>-4</v>
      </c>
      <c r="J38" s="159">
        <f t="shared" si="13"/>
        <v>23</v>
      </c>
      <c r="K38" s="159">
        <f t="shared" si="14"/>
      </c>
      <c r="L38" s="159">
        <f t="shared" si="15"/>
      </c>
      <c r="M38" s="159">
        <f t="shared" si="16"/>
      </c>
      <c r="N38" s="159">
        <f t="shared" si="17"/>
      </c>
      <c r="O38" s="159">
        <f t="shared" si="18"/>
        <v>19</v>
      </c>
      <c r="P38" s="159">
        <f t="shared" si="19"/>
      </c>
      <c r="Q38" s="159">
        <f t="shared" si="20"/>
      </c>
      <c r="R38" s="159">
        <f t="shared" si="21"/>
      </c>
      <c r="S38" s="159">
        <f t="shared" si="22"/>
      </c>
    </row>
    <row r="39" spans="1:19" ht="13.5">
      <c r="A39" s="39">
        <v>2</v>
      </c>
      <c r="B39" s="102">
        <v>220</v>
      </c>
      <c r="C39" s="102" t="s">
        <v>54</v>
      </c>
      <c r="D39" s="157">
        <v>138</v>
      </c>
      <c r="E39" s="157">
        <v>136</v>
      </c>
      <c r="F39" s="103">
        <f>E39/E$8*100</f>
        <v>1.0947436207035337</v>
      </c>
      <c r="G39" s="104">
        <f>(E39/D39-1)*100</f>
        <v>-1.449275362318836</v>
      </c>
      <c r="H39" s="105">
        <f t="shared" si="1"/>
        <v>-2</v>
      </c>
      <c r="J39" s="159">
        <f t="shared" si="13"/>
      </c>
      <c r="K39" s="159">
        <f t="shared" si="14"/>
        <v>138</v>
      </c>
      <c r="L39" s="159">
        <f t="shared" si="15"/>
      </c>
      <c r="M39" s="159">
        <f t="shared" si="16"/>
      </c>
      <c r="N39" s="159">
        <f t="shared" si="17"/>
      </c>
      <c r="O39" s="159">
        <f t="shared" si="18"/>
      </c>
      <c r="P39" s="159">
        <f t="shared" si="19"/>
        <v>136</v>
      </c>
      <c r="Q39" s="159">
        <f t="shared" si="20"/>
      </c>
      <c r="R39" s="159">
        <f t="shared" si="21"/>
      </c>
      <c r="S39" s="159">
        <f t="shared" si="22"/>
      </c>
    </row>
    <row r="40" spans="1:19" ht="13.5">
      <c r="A40" s="39">
        <v>5</v>
      </c>
      <c r="B40" s="102">
        <v>221</v>
      </c>
      <c r="C40" s="102" t="s">
        <v>55</v>
      </c>
      <c r="D40" s="157">
        <v>205</v>
      </c>
      <c r="E40" s="157">
        <v>204</v>
      </c>
      <c r="F40" s="103">
        <f>E40/E$8*100</f>
        <v>1.6421154310553008</v>
      </c>
      <c r="G40" s="104">
        <f>(E40/D40-1)*100</f>
        <v>-0.4878048780487809</v>
      </c>
      <c r="H40" s="105">
        <f t="shared" si="1"/>
        <v>-1</v>
      </c>
      <c r="J40" s="159">
        <f t="shared" si="13"/>
      </c>
      <c r="K40" s="159">
        <f t="shared" si="14"/>
      </c>
      <c r="L40" s="159">
        <f t="shared" si="15"/>
      </c>
      <c r="M40" s="159">
        <f t="shared" si="16"/>
      </c>
      <c r="N40" s="159">
        <f t="shared" si="17"/>
        <v>205</v>
      </c>
      <c r="O40" s="159">
        <f t="shared" si="18"/>
      </c>
      <c r="P40" s="159">
        <f t="shared" si="19"/>
      </c>
      <c r="Q40" s="159">
        <f t="shared" si="20"/>
      </c>
      <c r="R40" s="159">
        <f t="shared" si="21"/>
      </c>
      <c r="S40" s="159">
        <f t="shared" si="22"/>
        <v>204</v>
      </c>
    </row>
    <row r="41" spans="1:19" ht="13.5">
      <c r="A41" s="39">
        <v>1</v>
      </c>
      <c r="B41" s="102">
        <v>222</v>
      </c>
      <c r="C41" s="106" t="s">
        <v>131</v>
      </c>
      <c r="D41" s="157">
        <v>93</v>
      </c>
      <c r="E41" s="157">
        <v>90</v>
      </c>
      <c r="F41" s="103">
        <f>E41/E$8*100</f>
        <v>0.7244626901714563</v>
      </c>
      <c r="G41" s="104">
        <f>(E41/D41-1)*100</f>
        <v>-3.2258064516129004</v>
      </c>
      <c r="H41" s="105">
        <f t="shared" si="1"/>
        <v>-3</v>
      </c>
      <c r="J41" s="159">
        <f t="shared" si="13"/>
        <v>93</v>
      </c>
      <c r="K41" s="159">
        <f t="shared" si="14"/>
      </c>
      <c r="L41" s="159">
        <f t="shared" si="15"/>
      </c>
      <c r="M41" s="159">
        <f t="shared" si="16"/>
      </c>
      <c r="N41" s="159">
        <f t="shared" si="17"/>
      </c>
      <c r="O41" s="159">
        <f t="shared" si="18"/>
        <v>90</v>
      </c>
      <c r="P41" s="159">
        <f t="shared" si="19"/>
      </c>
      <c r="Q41" s="159">
        <f t="shared" si="20"/>
      </c>
      <c r="R41" s="159">
        <f t="shared" si="21"/>
      </c>
      <c r="S41" s="159">
        <f t="shared" si="22"/>
      </c>
    </row>
    <row r="42" spans="1:19" ht="13.5">
      <c r="A42" s="39">
        <v>4</v>
      </c>
      <c r="B42" s="102">
        <v>223</v>
      </c>
      <c r="C42" s="106" t="s">
        <v>132</v>
      </c>
      <c r="D42" s="157">
        <v>131</v>
      </c>
      <c r="E42" s="157">
        <v>134</v>
      </c>
      <c r="F42" s="103">
        <f t="shared" si="23"/>
        <v>1.0786444498108347</v>
      </c>
      <c r="G42" s="104">
        <f aca="true" t="shared" si="25" ref="G42:G47">(E42/D42-1)*100</f>
        <v>2.2900763358778553</v>
      </c>
      <c r="H42" s="105">
        <f t="shared" si="1"/>
        <v>3</v>
      </c>
      <c r="J42" s="159">
        <f t="shared" si="13"/>
      </c>
      <c r="K42" s="159">
        <f t="shared" si="14"/>
      </c>
      <c r="L42" s="159">
        <f t="shared" si="15"/>
      </c>
      <c r="M42" s="159">
        <f t="shared" si="16"/>
        <v>131</v>
      </c>
      <c r="N42" s="159">
        <f t="shared" si="17"/>
      </c>
      <c r="O42" s="159">
        <f t="shared" si="18"/>
      </c>
      <c r="P42" s="159">
        <f t="shared" si="19"/>
      </c>
      <c r="Q42" s="159">
        <f t="shared" si="20"/>
      </c>
      <c r="R42" s="159">
        <f t="shared" si="21"/>
        <v>134</v>
      </c>
      <c r="S42" s="159">
        <f t="shared" si="22"/>
      </c>
    </row>
    <row r="43" spans="1:19" ht="13.5">
      <c r="A43" s="39">
        <v>4</v>
      </c>
      <c r="B43" s="102">
        <v>224</v>
      </c>
      <c r="C43" s="106" t="s">
        <v>133</v>
      </c>
      <c r="D43" s="157">
        <v>198</v>
      </c>
      <c r="E43" s="157">
        <v>188</v>
      </c>
      <c r="F43" s="103">
        <f t="shared" si="23"/>
        <v>1.5133220639137084</v>
      </c>
      <c r="G43" s="104">
        <f t="shared" si="25"/>
        <v>-5.05050505050505</v>
      </c>
      <c r="H43" s="105">
        <f t="shared" si="1"/>
        <v>-10</v>
      </c>
      <c r="J43" s="159">
        <f t="shared" si="13"/>
      </c>
      <c r="K43" s="159">
        <f t="shared" si="14"/>
      </c>
      <c r="L43" s="159">
        <f t="shared" si="15"/>
      </c>
      <c r="M43" s="159">
        <f t="shared" si="16"/>
        <v>198</v>
      </c>
      <c r="N43" s="159">
        <f t="shared" si="17"/>
      </c>
      <c r="O43" s="159">
        <f t="shared" si="18"/>
      </c>
      <c r="P43" s="159">
        <f t="shared" si="19"/>
      </c>
      <c r="Q43" s="159">
        <f t="shared" si="20"/>
      </c>
      <c r="R43" s="159">
        <f t="shared" si="21"/>
        <v>188</v>
      </c>
      <c r="S43" s="159">
        <f t="shared" si="22"/>
      </c>
    </row>
    <row r="44" spans="1:19" ht="13.5">
      <c r="A44" s="39">
        <v>1</v>
      </c>
      <c r="B44" s="102">
        <v>225</v>
      </c>
      <c r="C44" s="106" t="s">
        <v>134</v>
      </c>
      <c r="D44" s="157">
        <v>138</v>
      </c>
      <c r="E44" s="157">
        <v>126</v>
      </c>
      <c r="F44" s="103">
        <f t="shared" si="23"/>
        <v>1.0142477662400387</v>
      </c>
      <c r="G44" s="104">
        <f t="shared" si="25"/>
        <v>-8.695652173913048</v>
      </c>
      <c r="H44" s="105">
        <f t="shared" si="1"/>
        <v>-12</v>
      </c>
      <c r="J44" s="159">
        <f t="shared" si="13"/>
        <v>138</v>
      </c>
      <c r="K44" s="159">
        <f t="shared" si="14"/>
      </c>
      <c r="L44" s="159">
        <f t="shared" si="15"/>
      </c>
      <c r="M44" s="159">
        <f t="shared" si="16"/>
      </c>
      <c r="N44" s="159">
        <f t="shared" si="17"/>
      </c>
      <c r="O44" s="159">
        <f t="shared" si="18"/>
        <v>126</v>
      </c>
      <c r="P44" s="159">
        <f t="shared" si="19"/>
      </c>
      <c r="Q44" s="159">
        <f t="shared" si="20"/>
      </c>
      <c r="R44" s="159">
        <f t="shared" si="21"/>
      </c>
      <c r="S44" s="159">
        <f t="shared" si="22"/>
      </c>
    </row>
    <row r="45" spans="1:19" ht="13.5">
      <c r="A45" s="39">
        <v>4</v>
      </c>
      <c r="B45" s="102">
        <v>226</v>
      </c>
      <c r="C45" s="106" t="s">
        <v>135</v>
      </c>
      <c r="D45" s="157">
        <v>237</v>
      </c>
      <c r="E45" s="157">
        <v>240</v>
      </c>
      <c r="F45" s="103">
        <f t="shared" si="23"/>
        <v>1.931900507123883</v>
      </c>
      <c r="G45" s="104">
        <f t="shared" si="25"/>
        <v>1.2658227848101333</v>
      </c>
      <c r="H45" s="105">
        <f t="shared" si="1"/>
        <v>3</v>
      </c>
      <c r="J45" s="159">
        <f t="shared" si="13"/>
      </c>
      <c r="K45" s="159">
        <f t="shared" si="14"/>
      </c>
      <c r="L45" s="159">
        <f t="shared" si="15"/>
      </c>
      <c r="M45" s="159">
        <f t="shared" si="16"/>
        <v>237</v>
      </c>
      <c r="N45" s="159">
        <f t="shared" si="17"/>
      </c>
      <c r="O45" s="159">
        <f t="shared" si="18"/>
      </c>
      <c r="P45" s="159">
        <f t="shared" si="19"/>
      </c>
      <c r="Q45" s="159">
        <f t="shared" si="20"/>
      </c>
      <c r="R45" s="159">
        <f t="shared" si="21"/>
        <v>240</v>
      </c>
      <c r="S45" s="159">
        <f t="shared" si="22"/>
      </c>
    </row>
    <row r="46" spans="1:19" ht="13.5">
      <c r="A46" s="39">
        <v>1</v>
      </c>
      <c r="B46" s="102">
        <v>301</v>
      </c>
      <c r="C46" s="102" t="s">
        <v>56</v>
      </c>
      <c r="D46" s="157">
        <v>10</v>
      </c>
      <c r="E46" s="157">
        <v>8</v>
      </c>
      <c r="F46" s="103">
        <f t="shared" si="23"/>
        <v>0.0643966835707961</v>
      </c>
      <c r="G46" s="104">
        <f t="shared" si="25"/>
        <v>-19.999999999999996</v>
      </c>
      <c r="H46" s="105">
        <f t="shared" si="1"/>
        <v>-2</v>
      </c>
      <c r="J46" s="159">
        <f t="shared" si="13"/>
        <v>10</v>
      </c>
      <c r="K46" s="159">
        <f t="shared" si="14"/>
      </c>
      <c r="L46" s="159">
        <f t="shared" si="15"/>
      </c>
      <c r="M46" s="159">
        <f t="shared" si="16"/>
      </c>
      <c r="N46" s="159">
        <f t="shared" si="17"/>
      </c>
      <c r="O46" s="159">
        <f t="shared" si="18"/>
        <v>8</v>
      </c>
      <c r="P46" s="159">
        <f t="shared" si="19"/>
      </c>
      <c r="Q46" s="159">
        <f t="shared" si="20"/>
      </c>
      <c r="R46" s="159">
        <f t="shared" si="21"/>
      </c>
      <c r="S46" s="159">
        <f t="shared" si="22"/>
      </c>
    </row>
    <row r="47" spans="1:19" ht="13.5">
      <c r="A47" s="39">
        <v>1</v>
      </c>
      <c r="B47" s="102">
        <v>302</v>
      </c>
      <c r="C47" s="102" t="s">
        <v>57</v>
      </c>
      <c r="D47" s="157">
        <v>12</v>
      </c>
      <c r="E47" s="157">
        <v>14</v>
      </c>
      <c r="F47" s="103">
        <f t="shared" si="23"/>
        <v>0.1126941962488932</v>
      </c>
      <c r="G47" s="104">
        <f t="shared" si="25"/>
        <v>16.666666666666675</v>
      </c>
      <c r="H47" s="105">
        <f t="shared" si="1"/>
        <v>2</v>
      </c>
      <c r="J47" s="159">
        <f t="shared" si="13"/>
        <v>12</v>
      </c>
      <c r="K47" s="159">
        <f t="shared" si="14"/>
      </c>
      <c r="L47" s="159">
        <f t="shared" si="15"/>
      </c>
      <c r="M47" s="159">
        <f t="shared" si="16"/>
      </c>
      <c r="N47" s="159">
        <f t="shared" si="17"/>
      </c>
      <c r="O47" s="159">
        <f t="shared" si="18"/>
        <v>14</v>
      </c>
      <c r="P47" s="159">
        <f t="shared" si="19"/>
      </c>
      <c r="Q47" s="159">
        <f t="shared" si="20"/>
      </c>
      <c r="R47" s="159">
        <f t="shared" si="21"/>
      </c>
      <c r="S47" s="159">
        <f t="shared" si="22"/>
      </c>
    </row>
    <row r="48" spans="1:19" ht="13.5">
      <c r="A48" s="39">
        <v>1</v>
      </c>
      <c r="B48" s="102">
        <v>304</v>
      </c>
      <c r="C48" s="102" t="s">
        <v>58</v>
      </c>
      <c r="D48" s="157">
        <v>10</v>
      </c>
      <c r="E48" s="157">
        <v>10</v>
      </c>
      <c r="F48" s="103">
        <f t="shared" si="23"/>
        <v>0.08049585446349514</v>
      </c>
      <c r="G48" s="104">
        <f>(E48/D48-1)*100</f>
        <v>0</v>
      </c>
      <c r="H48" s="105">
        <f t="shared" si="1"/>
        <v>0</v>
      </c>
      <c r="J48" s="159">
        <f t="shared" si="13"/>
        <v>10</v>
      </c>
      <c r="K48" s="159">
        <f t="shared" si="14"/>
      </c>
      <c r="L48" s="159">
        <f t="shared" si="15"/>
      </c>
      <c r="M48" s="159">
        <f t="shared" si="16"/>
      </c>
      <c r="N48" s="159">
        <f t="shared" si="17"/>
      </c>
      <c r="O48" s="159">
        <f t="shared" si="18"/>
        <v>10</v>
      </c>
      <c r="P48" s="159">
        <f t="shared" si="19"/>
      </c>
      <c r="Q48" s="159">
        <f t="shared" si="20"/>
      </c>
      <c r="R48" s="159">
        <f t="shared" si="21"/>
      </c>
      <c r="S48" s="159">
        <f t="shared" si="22"/>
      </c>
    </row>
    <row r="49" spans="1:19" ht="13.5">
      <c r="A49" s="39">
        <v>1</v>
      </c>
      <c r="B49" s="102">
        <v>305</v>
      </c>
      <c r="C49" s="102" t="s">
        <v>59</v>
      </c>
      <c r="D49" s="157">
        <v>13</v>
      </c>
      <c r="E49" s="157">
        <v>13</v>
      </c>
      <c r="F49" s="103">
        <f t="shared" si="23"/>
        <v>0.10464461080254366</v>
      </c>
      <c r="G49" s="104">
        <f>(E49/D49-1)*100</f>
        <v>0</v>
      </c>
      <c r="H49" s="105">
        <f t="shared" si="1"/>
        <v>0</v>
      </c>
      <c r="J49" s="159">
        <f t="shared" si="13"/>
        <v>13</v>
      </c>
      <c r="K49" s="159">
        <f t="shared" si="14"/>
      </c>
      <c r="L49" s="159">
        <f t="shared" si="15"/>
      </c>
      <c r="M49" s="159">
        <f t="shared" si="16"/>
      </c>
      <c r="N49" s="159">
        <f t="shared" si="17"/>
      </c>
      <c r="O49" s="159">
        <f t="shared" si="18"/>
        <v>13</v>
      </c>
      <c r="P49" s="159">
        <f t="shared" si="19"/>
      </c>
      <c r="Q49" s="159">
        <f t="shared" si="20"/>
      </c>
      <c r="R49" s="159">
        <f t="shared" si="21"/>
      </c>
      <c r="S49" s="159">
        <f t="shared" si="22"/>
      </c>
    </row>
    <row r="50" spans="1:19" ht="13.5">
      <c r="A50" s="39">
        <v>1</v>
      </c>
      <c r="B50" s="102">
        <v>306</v>
      </c>
      <c r="C50" s="102" t="s">
        <v>60</v>
      </c>
      <c r="D50" s="157">
        <v>40</v>
      </c>
      <c r="E50" s="157">
        <v>40</v>
      </c>
      <c r="F50" s="103">
        <f t="shared" si="23"/>
        <v>0.32198341785398055</v>
      </c>
      <c r="G50" s="104">
        <f>(E50/D50-1)*100</f>
        <v>0</v>
      </c>
      <c r="H50" s="105">
        <f t="shared" si="1"/>
        <v>0</v>
      </c>
      <c r="J50" s="159">
        <f t="shared" si="13"/>
        <v>40</v>
      </c>
      <c r="K50" s="159">
        <f t="shared" si="14"/>
      </c>
      <c r="L50" s="159">
        <f t="shared" si="15"/>
      </c>
      <c r="M50" s="159">
        <f t="shared" si="16"/>
      </c>
      <c r="N50" s="159">
        <f t="shared" si="17"/>
      </c>
      <c r="O50" s="159">
        <f t="shared" si="18"/>
        <v>40</v>
      </c>
      <c r="P50" s="159">
        <f t="shared" si="19"/>
      </c>
      <c r="Q50" s="159">
        <f t="shared" si="20"/>
      </c>
      <c r="R50" s="159">
        <f t="shared" si="21"/>
      </c>
      <c r="S50" s="159">
        <f t="shared" si="22"/>
      </c>
    </row>
    <row r="51" spans="1:19" ht="13.5">
      <c r="A51" s="39">
        <v>2</v>
      </c>
      <c r="B51" s="102">
        <v>325</v>
      </c>
      <c r="C51" s="102" t="s">
        <v>61</v>
      </c>
      <c r="D51" s="157">
        <v>82</v>
      </c>
      <c r="E51" s="157">
        <v>88</v>
      </c>
      <c r="F51" s="103">
        <f t="shared" si="23"/>
        <v>0.7083635192787571</v>
      </c>
      <c r="G51" s="104">
        <f>(E51/D51-1)*100</f>
        <v>7.317073170731714</v>
      </c>
      <c r="H51" s="105">
        <f t="shared" si="1"/>
        <v>6</v>
      </c>
      <c r="J51" s="159">
        <f t="shared" si="13"/>
      </c>
      <c r="K51" s="159">
        <f t="shared" si="14"/>
        <v>82</v>
      </c>
      <c r="L51" s="159">
        <f t="shared" si="15"/>
      </c>
      <c r="M51" s="159">
        <f t="shared" si="16"/>
      </c>
      <c r="N51" s="159">
        <f t="shared" si="17"/>
      </c>
      <c r="O51" s="159">
        <f t="shared" si="18"/>
      </c>
      <c r="P51" s="159">
        <f t="shared" si="19"/>
        <v>88</v>
      </c>
      <c r="Q51" s="159">
        <f t="shared" si="20"/>
      </c>
      <c r="R51" s="159">
        <f t="shared" si="21"/>
      </c>
      <c r="S51" s="159">
        <f t="shared" si="22"/>
      </c>
    </row>
    <row r="52" spans="1:19" ht="13.5">
      <c r="A52" s="39">
        <v>2</v>
      </c>
      <c r="B52" s="102">
        <v>341</v>
      </c>
      <c r="C52" s="102" t="s">
        <v>62</v>
      </c>
      <c r="D52" s="157">
        <v>124</v>
      </c>
      <c r="E52" s="157">
        <v>120</v>
      </c>
      <c r="F52" s="103">
        <f t="shared" si="23"/>
        <v>0.9659502535619415</v>
      </c>
      <c r="G52" s="104">
        <f>(E52/D52-1)*100</f>
        <v>-3.2258064516129004</v>
      </c>
      <c r="H52" s="105">
        <f t="shared" si="1"/>
        <v>-4</v>
      </c>
      <c r="J52" s="159">
        <f t="shared" si="13"/>
      </c>
      <c r="K52" s="159">
        <f t="shared" si="14"/>
        <v>124</v>
      </c>
      <c r="L52" s="159">
        <f t="shared" si="15"/>
      </c>
      <c r="M52" s="159">
        <f t="shared" si="16"/>
      </c>
      <c r="N52" s="159">
        <f t="shared" si="17"/>
      </c>
      <c r="O52" s="159">
        <f t="shared" si="18"/>
      </c>
      <c r="P52" s="159">
        <f t="shared" si="19"/>
        <v>120</v>
      </c>
      <c r="Q52" s="159">
        <f t="shared" si="20"/>
      </c>
      <c r="R52" s="159">
        <f t="shared" si="21"/>
      </c>
      <c r="S52" s="159">
        <f t="shared" si="22"/>
      </c>
    </row>
    <row r="53" spans="1:19" ht="13.5">
      <c r="A53" s="39">
        <v>2</v>
      </c>
      <c r="B53" s="102">
        <v>342</v>
      </c>
      <c r="C53" s="102" t="s">
        <v>63</v>
      </c>
      <c r="D53" s="157">
        <v>141</v>
      </c>
      <c r="E53" s="157">
        <v>133</v>
      </c>
      <c r="F53" s="103">
        <f t="shared" si="23"/>
        <v>1.0705948643644851</v>
      </c>
      <c r="G53" s="104">
        <f aca="true" t="shared" si="26" ref="G53:G60">(E53/D53-1)*100</f>
        <v>-5.6737588652482245</v>
      </c>
      <c r="H53" s="105">
        <f t="shared" si="1"/>
        <v>-8</v>
      </c>
      <c r="J53" s="159">
        <f t="shared" si="13"/>
      </c>
      <c r="K53" s="159">
        <f t="shared" si="14"/>
        <v>141</v>
      </c>
      <c r="L53" s="159">
        <f t="shared" si="15"/>
      </c>
      <c r="M53" s="159">
        <f t="shared" si="16"/>
      </c>
      <c r="N53" s="159">
        <f t="shared" si="17"/>
      </c>
      <c r="O53" s="159">
        <f t="shared" si="18"/>
      </c>
      <c r="P53" s="159">
        <f t="shared" si="19"/>
        <v>133</v>
      </c>
      <c r="Q53" s="159">
        <f t="shared" si="20"/>
      </c>
      <c r="R53" s="159">
        <f t="shared" si="21"/>
      </c>
      <c r="S53" s="159">
        <f t="shared" si="22"/>
      </c>
    </row>
    <row r="54" spans="1:19" ht="13.5">
      <c r="A54" s="39">
        <v>2</v>
      </c>
      <c r="B54" s="102">
        <v>344</v>
      </c>
      <c r="C54" s="102" t="s">
        <v>64</v>
      </c>
      <c r="D54" s="157">
        <v>59</v>
      </c>
      <c r="E54" s="157">
        <v>63</v>
      </c>
      <c r="F54" s="103">
        <f t="shared" si="23"/>
        <v>0.5071238831200193</v>
      </c>
      <c r="G54" s="104">
        <f t="shared" si="26"/>
        <v>6.779661016949157</v>
      </c>
      <c r="H54" s="105">
        <f t="shared" si="1"/>
        <v>4</v>
      </c>
      <c r="J54" s="159">
        <f t="shared" si="13"/>
      </c>
      <c r="K54" s="159">
        <f t="shared" si="14"/>
        <v>59</v>
      </c>
      <c r="L54" s="159">
        <f t="shared" si="15"/>
      </c>
      <c r="M54" s="159">
        <f t="shared" si="16"/>
      </c>
      <c r="N54" s="159">
        <f t="shared" si="17"/>
      </c>
      <c r="O54" s="159">
        <f t="shared" si="18"/>
      </c>
      <c r="P54" s="159">
        <f t="shared" si="19"/>
        <v>63</v>
      </c>
      <c r="Q54" s="159">
        <f t="shared" si="20"/>
      </c>
      <c r="R54" s="159">
        <f t="shared" si="21"/>
      </c>
      <c r="S54" s="159">
        <f t="shared" si="22"/>
      </c>
    </row>
    <row r="55" spans="1:19" ht="13.5">
      <c r="A55" s="39">
        <v>2</v>
      </c>
      <c r="B55" s="102">
        <v>361</v>
      </c>
      <c r="C55" s="102" t="s">
        <v>65</v>
      </c>
      <c r="D55" s="157">
        <v>47</v>
      </c>
      <c r="E55" s="157">
        <v>48</v>
      </c>
      <c r="F55" s="103">
        <f t="shared" si="23"/>
        <v>0.38638010142477663</v>
      </c>
      <c r="G55" s="104">
        <f t="shared" si="26"/>
        <v>2.127659574468077</v>
      </c>
      <c r="H55" s="105">
        <f t="shared" si="1"/>
        <v>1</v>
      </c>
      <c r="J55" s="159">
        <f t="shared" si="13"/>
      </c>
      <c r="K55" s="159">
        <f t="shared" si="14"/>
        <v>47</v>
      </c>
      <c r="L55" s="159">
        <f t="shared" si="15"/>
      </c>
      <c r="M55" s="159">
        <f t="shared" si="16"/>
      </c>
      <c r="N55" s="159">
        <f t="shared" si="17"/>
      </c>
      <c r="O55" s="159">
        <f t="shared" si="18"/>
      </c>
      <c r="P55" s="159">
        <f t="shared" si="19"/>
        <v>48</v>
      </c>
      <c r="Q55" s="159">
        <f t="shared" si="20"/>
      </c>
      <c r="R55" s="159">
        <f t="shared" si="21"/>
      </c>
      <c r="S55" s="159">
        <f t="shared" si="22"/>
      </c>
    </row>
    <row r="56" spans="1:19" ht="13.5">
      <c r="A56" s="39">
        <v>2</v>
      </c>
      <c r="B56" s="102">
        <v>381</v>
      </c>
      <c r="C56" s="102" t="s">
        <v>66</v>
      </c>
      <c r="D56" s="157">
        <v>58</v>
      </c>
      <c r="E56" s="157">
        <v>57</v>
      </c>
      <c r="F56" s="103">
        <f t="shared" si="23"/>
        <v>0.4588263704419222</v>
      </c>
      <c r="G56" s="104">
        <f t="shared" si="26"/>
        <v>-1.7241379310344862</v>
      </c>
      <c r="H56" s="105">
        <f t="shared" si="1"/>
        <v>-1</v>
      </c>
      <c r="J56" s="159">
        <f t="shared" si="13"/>
      </c>
      <c r="K56" s="159">
        <f t="shared" si="14"/>
        <v>58</v>
      </c>
      <c r="L56" s="159">
        <f t="shared" si="15"/>
      </c>
      <c r="M56" s="159">
        <f t="shared" si="16"/>
      </c>
      <c r="N56" s="159">
        <f t="shared" si="17"/>
      </c>
      <c r="O56" s="159">
        <f t="shared" si="18"/>
      </c>
      <c r="P56" s="159">
        <f t="shared" si="19"/>
        <v>57</v>
      </c>
      <c r="Q56" s="159">
        <f t="shared" si="20"/>
      </c>
      <c r="R56" s="159">
        <f t="shared" si="21"/>
      </c>
      <c r="S56" s="159">
        <f t="shared" si="22"/>
      </c>
    </row>
    <row r="57" spans="1:19" ht="13.5">
      <c r="A57" s="39">
        <v>3</v>
      </c>
      <c r="B57" s="102">
        <v>383</v>
      </c>
      <c r="C57" s="102" t="s">
        <v>67</v>
      </c>
      <c r="D57" s="157">
        <v>51</v>
      </c>
      <c r="E57" s="157">
        <v>49</v>
      </c>
      <c r="F57" s="103">
        <f t="shared" si="23"/>
        <v>0.3944296868711262</v>
      </c>
      <c r="G57" s="104">
        <f t="shared" si="26"/>
        <v>-3.9215686274509776</v>
      </c>
      <c r="H57" s="105">
        <f t="shared" si="1"/>
        <v>-2</v>
      </c>
      <c r="J57" s="159">
        <f t="shared" si="13"/>
      </c>
      <c r="K57" s="159">
        <f t="shared" si="14"/>
      </c>
      <c r="L57" s="159">
        <f t="shared" si="15"/>
        <v>51</v>
      </c>
      <c r="M57" s="159">
        <f t="shared" si="16"/>
      </c>
      <c r="N57" s="159">
        <f t="shared" si="17"/>
      </c>
      <c r="O57" s="159">
        <f t="shared" si="18"/>
      </c>
      <c r="P57" s="159">
        <f t="shared" si="19"/>
      </c>
      <c r="Q57" s="159">
        <f t="shared" si="20"/>
        <v>49</v>
      </c>
      <c r="R57" s="159">
        <f t="shared" si="21"/>
      </c>
      <c r="S57" s="159">
        <f t="shared" si="22"/>
      </c>
    </row>
    <row r="58" spans="1:19" ht="13.5">
      <c r="A58" s="39">
        <v>4</v>
      </c>
      <c r="B58" s="102">
        <v>401</v>
      </c>
      <c r="C58" s="102" t="s">
        <v>68</v>
      </c>
      <c r="D58" s="157">
        <v>70</v>
      </c>
      <c r="E58" s="157">
        <v>67</v>
      </c>
      <c r="F58" s="103">
        <f t="shared" si="23"/>
        <v>0.5393222249054174</v>
      </c>
      <c r="G58" s="104">
        <f t="shared" si="26"/>
        <v>-4.285714285714281</v>
      </c>
      <c r="H58" s="105">
        <f t="shared" si="1"/>
        <v>-3</v>
      </c>
      <c r="J58" s="159">
        <f t="shared" si="13"/>
      </c>
      <c r="K58" s="159">
        <f t="shared" si="14"/>
      </c>
      <c r="L58" s="159">
        <f t="shared" si="15"/>
      </c>
      <c r="M58" s="159">
        <f t="shared" si="16"/>
        <v>70</v>
      </c>
      <c r="N58" s="159">
        <f t="shared" si="17"/>
      </c>
      <c r="O58" s="159">
        <f t="shared" si="18"/>
      </c>
      <c r="P58" s="159">
        <f t="shared" si="19"/>
      </c>
      <c r="Q58" s="159">
        <f t="shared" si="20"/>
      </c>
      <c r="R58" s="159">
        <f t="shared" si="21"/>
        <v>67</v>
      </c>
      <c r="S58" s="159">
        <f t="shared" si="22"/>
      </c>
    </row>
    <row r="59" spans="1:19" ht="13.5">
      <c r="A59" s="39">
        <v>4</v>
      </c>
      <c r="B59" s="102">
        <v>402</v>
      </c>
      <c r="C59" s="102" t="s">
        <v>69</v>
      </c>
      <c r="D59" s="157">
        <v>146</v>
      </c>
      <c r="E59" s="157">
        <v>155</v>
      </c>
      <c r="F59" s="103">
        <f t="shared" si="23"/>
        <v>1.2476857441841744</v>
      </c>
      <c r="G59" s="104">
        <f t="shared" si="26"/>
        <v>6.164383561643838</v>
      </c>
      <c r="H59" s="105">
        <f t="shared" si="1"/>
        <v>9</v>
      </c>
      <c r="J59" s="159">
        <f t="shared" si="13"/>
      </c>
      <c r="K59" s="159">
        <f t="shared" si="14"/>
      </c>
      <c r="L59" s="159">
        <f t="shared" si="15"/>
      </c>
      <c r="M59" s="159">
        <f t="shared" si="16"/>
        <v>146</v>
      </c>
      <c r="N59" s="159">
        <f t="shared" si="17"/>
      </c>
      <c r="O59" s="159">
        <f t="shared" si="18"/>
      </c>
      <c r="P59" s="159">
        <f t="shared" si="19"/>
      </c>
      <c r="Q59" s="159">
        <f t="shared" si="20"/>
      </c>
      <c r="R59" s="159">
        <f t="shared" si="21"/>
        <v>155</v>
      </c>
      <c r="S59" s="159">
        <f t="shared" si="22"/>
      </c>
    </row>
    <row r="60" spans="1:19" ht="13.5">
      <c r="A60" s="39">
        <v>4</v>
      </c>
      <c r="B60" s="102">
        <v>424</v>
      </c>
      <c r="C60" s="102" t="s">
        <v>70</v>
      </c>
      <c r="D60" s="157">
        <v>167</v>
      </c>
      <c r="E60" s="157">
        <v>165</v>
      </c>
      <c r="F60" s="103">
        <f t="shared" si="23"/>
        <v>1.3281815986476697</v>
      </c>
      <c r="G60" s="104">
        <f t="shared" si="26"/>
        <v>-1.19760479041916</v>
      </c>
      <c r="H60" s="105">
        <f t="shared" si="1"/>
        <v>-2</v>
      </c>
      <c r="J60" s="159">
        <f t="shared" si="13"/>
      </c>
      <c r="K60" s="159">
        <f t="shared" si="14"/>
      </c>
      <c r="L60" s="159">
        <f t="shared" si="15"/>
      </c>
      <c r="M60" s="159">
        <f t="shared" si="16"/>
        <v>167</v>
      </c>
      <c r="N60" s="159">
        <f t="shared" si="17"/>
      </c>
      <c r="O60" s="159">
        <f t="shared" si="18"/>
      </c>
      <c r="P60" s="159">
        <f t="shared" si="19"/>
      </c>
      <c r="Q60" s="159">
        <f t="shared" si="20"/>
      </c>
      <c r="R60" s="159">
        <f t="shared" si="21"/>
        <v>165</v>
      </c>
      <c r="S60" s="159">
        <f t="shared" si="22"/>
      </c>
    </row>
    <row r="61" spans="1:19" ht="13.5">
      <c r="A61" s="39">
        <v>4</v>
      </c>
      <c r="B61" s="102">
        <v>426</v>
      </c>
      <c r="C61" s="102" t="s">
        <v>71</v>
      </c>
      <c r="D61" s="157">
        <v>27</v>
      </c>
      <c r="E61" s="157">
        <v>25</v>
      </c>
      <c r="F61" s="103">
        <f t="shared" si="23"/>
        <v>0.20123963615873783</v>
      </c>
      <c r="G61" s="104">
        <f>(E61/D61-1)*100</f>
        <v>-7.4074074074074066</v>
      </c>
      <c r="H61" s="105">
        <f t="shared" si="1"/>
        <v>-2</v>
      </c>
      <c r="J61" s="159">
        <f t="shared" si="13"/>
      </c>
      <c r="K61" s="159">
        <f t="shared" si="14"/>
      </c>
      <c r="L61" s="159">
        <f t="shared" si="15"/>
      </c>
      <c r="M61" s="159">
        <f t="shared" si="16"/>
        <v>27</v>
      </c>
      <c r="N61" s="159">
        <f t="shared" si="17"/>
      </c>
      <c r="O61" s="159">
        <f t="shared" si="18"/>
      </c>
      <c r="P61" s="159">
        <f t="shared" si="19"/>
      </c>
      <c r="Q61" s="159">
        <f t="shared" si="20"/>
      </c>
      <c r="R61" s="159">
        <f t="shared" si="21"/>
        <v>25</v>
      </c>
      <c r="S61" s="159">
        <f t="shared" si="22"/>
      </c>
    </row>
    <row r="62" spans="1:19" ht="13.5">
      <c r="A62" s="39">
        <v>4</v>
      </c>
      <c r="B62" s="102">
        <v>429</v>
      </c>
      <c r="C62" s="106" t="s">
        <v>139</v>
      </c>
      <c r="D62" s="157">
        <v>29</v>
      </c>
      <c r="E62" s="157">
        <v>25</v>
      </c>
      <c r="F62" s="103">
        <f t="shared" si="23"/>
        <v>0.20123963615873783</v>
      </c>
      <c r="G62" s="104">
        <f>(E62/D62-1)*100</f>
        <v>-13.793103448275868</v>
      </c>
      <c r="H62" s="105">
        <f t="shared" si="1"/>
        <v>-4</v>
      </c>
      <c r="J62" s="159">
        <f t="shared" si="13"/>
      </c>
      <c r="K62" s="159">
        <f t="shared" si="14"/>
      </c>
      <c r="L62" s="159">
        <f t="shared" si="15"/>
      </c>
      <c r="M62" s="159">
        <f t="shared" si="16"/>
        <v>29</v>
      </c>
      <c r="N62" s="159">
        <f t="shared" si="17"/>
      </c>
      <c r="O62" s="159">
        <f t="shared" si="18"/>
      </c>
      <c r="P62" s="159">
        <f t="shared" si="19"/>
      </c>
      <c r="Q62" s="159">
        <f t="shared" si="20"/>
      </c>
      <c r="R62" s="159">
        <f t="shared" si="21"/>
        <v>25</v>
      </c>
      <c r="S62" s="159">
        <f t="shared" si="22"/>
      </c>
    </row>
    <row r="63" spans="1:19" ht="13.5">
      <c r="A63" s="39">
        <v>4</v>
      </c>
      <c r="B63" s="102">
        <v>461</v>
      </c>
      <c r="C63" s="102" t="s">
        <v>72</v>
      </c>
      <c r="D63" s="157">
        <v>101</v>
      </c>
      <c r="E63" s="157">
        <v>103</v>
      </c>
      <c r="F63" s="103">
        <f t="shared" si="23"/>
        <v>0.8291073009739999</v>
      </c>
      <c r="G63" s="104">
        <f>(E63/D63-1)*100</f>
        <v>1.980198019801982</v>
      </c>
      <c r="H63" s="105">
        <f t="shared" si="1"/>
        <v>2</v>
      </c>
      <c r="J63" s="159">
        <f t="shared" si="13"/>
      </c>
      <c r="K63" s="159">
        <f t="shared" si="14"/>
      </c>
      <c r="L63" s="159">
        <f t="shared" si="15"/>
      </c>
      <c r="M63" s="159">
        <f t="shared" si="16"/>
        <v>101</v>
      </c>
      <c r="N63" s="159">
        <f t="shared" si="17"/>
      </c>
      <c r="O63" s="159">
        <f t="shared" si="18"/>
      </c>
      <c r="P63" s="159">
        <f t="shared" si="19"/>
      </c>
      <c r="Q63" s="159">
        <f t="shared" si="20"/>
      </c>
      <c r="R63" s="159">
        <f t="shared" si="21"/>
        <v>103</v>
      </c>
      <c r="S63" s="159">
        <f t="shared" si="22"/>
      </c>
    </row>
    <row r="64" spans="1:19" ht="13.5">
      <c r="A64" s="39">
        <v>5</v>
      </c>
      <c r="B64" s="102">
        <v>503</v>
      </c>
      <c r="C64" s="102" t="s">
        <v>73</v>
      </c>
      <c r="D64" s="157">
        <v>87</v>
      </c>
      <c r="E64" s="157">
        <v>85</v>
      </c>
      <c r="F64" s="103">
        <f t="shared" si="23"/>
        <v>0.6842147629397086</v>
      </c>
      <c r="G64" s="104">
        <f>(E64/D64-1)*100</f>
        <v>-2.298850574712641</v>
      </c>
      <c r="H64" s="105">
        <f t="shared" si="1"/>
        <v>-2</v>
      </c>
      <c r="J64" s="159">
        <f t="shared" si="13"/>
      </c>
      <c r="K64" s="159">
        <f t="shared" si="14"/>
      </c>
      <c r="L64" s="159">
        <f t="shared" si="15"/>
      </c>
      <c r="M64" s="159">
        <f t="shared" si="16"/>
      </c>
      <c r="N64" s="159">
        <f t="shared" si="17"/>
        <v>87</v>
      </c>
      <c r="O64" s="159">
        <f t="shared" si="18"/>
      </c>
      <c r="P64" s="159">
        <f t="shared" si="19"/>
      </c>
      <c r="Q64" s="159">
        <f t="shared" si="20"/>
      </c>
      <c r="R64" s="159">
        <f t="shared" si="21"/>
      </c>
      <c r="S64" s="159">
        <f t="shared" si="22"/>
        <v>85</v>
      </c>
    </row>
    <row r="65" spans="3:19" ht="13.5">
      <c r="C65" s="141"/>
      <c r="D65" s="153" t="s">
        <v>184</v>
      </c>
      <c r="E65" s="154" t="s">
        <v>185</v>
      </c>
      <c r="F65" s="103"/>
      <c r="G65" s="104"/>
      <c r="H65" s="105"/>
      <c r="J65" s="160">
        <f>SUM(J13:J64)</f>
        <v>465</v>
      </c>
      <c r="K65" s="160">
        <f>SUM(K13:K64)</f>
        <v>3172</v>
      </c>
      <c r="L65" s="160">
        <f>SUM(L17:L64)+L13</f>
        <v>1897</v>
      </c>
      <c r="M65" s="160">
        <f>SUM(M13:M64)</f>
        <v>3849</v>
      </c>
      <c r="N65" s="160">
        <f>SUM(N13:N64)</f>
        <v>3142</v>
      </c>
      <c r="O65" s="160">
        <f>SUM(O13:O64)</f>
        <v>440</v>
      </c>
      <c r="P65" s="160">
        <f>SUM(P13:P64)</f>
        <v>3189</v>
      </c>
      <c r="Q65" s="160">
        <f>SUM(Q17:Q64)+Q13</f>
        <v>1820</v>
      </c>
      <c r="R65" s="160">
        <f>SUM(R13:R64)</f>
        <v>3829</v>
      </c>
      <c r="S65" s="160">
        <f>SUM(S18:S64)</f>
        <v>3145</v>
      </c>
    </row>
    <row r="66" spans="3:8" ht="13.5">
      <c r="C66" s="143" t="s">
        <v>147</v>
      </c>
      <c r="D66" s="144">
        <f>J65</f>
        <v>465</v>
      </c>
      <c r="E66" s="145">
        <f>O65</f>
        <v>440</v>
      </c>
      <c r="F66" s="103">
        <f t="shared" si="23"/>
        <v>3.5418175963937855</v>
      </c>
      <c r="G66" s="104">
        <f aca="true" t="shared" si="27" ref="G66:G71">(E66/D66-1)*100</f>
        <v>-5.376344086021501</v>
      </c>
      <c r="H66" s="105">
        <f t="shared" si="1"/>
        <v>-25</v>
      </c>
    </row>
    <row r="67" spans="3:8" ht="13.5">
      <c r="C67" s="143" t="s">
        <v>118</v>
      </c>
      <c r="D67" s="146">
        <f>K65</f>
        <v>3172</v>
      </c>
      <c r="E67" s="145">
        <f>P65</f>
        <v>3189</v>
      </c>
      <c r="F67" s="103">
        <f t="shared" si="23"/>
        <v>25.6701279884086</v>
      </c>
      <c r="G67" s="104">
        <f t="shared" si="27"/>
        <v>0.5359394703656983</v>
      </c>
      <c r="H67" s="105">
        <f t="shared" si="1"/>
        <v>17</v>
      </c>
    </row>
    <row r="68" spans="3:8" ht="13.5">
      <c r="C68" s="143" t="s">
        <v>119</v>
      </c>
      <c r="D68" s="146">
        <f>L65</f>
        <v>1897</v>
      </c>
      <c r="E68" s="145">
        <f>Q65</f>
        <v>1820</v>
      </c>
      <c r="F68" s="103">
        <f t="shared" si="23"/>
        <v>14.650245512356113</v>
      </c>
      <c r="G68" s="104">
        <f t="shared" si="27"/>
        <v>-4.059040590405905</v>
      </c>
      <c r="H68" s="105">
        <f t="shared" si="1"/>
        <v>-77</v>
      </c>
    </row>
    <row r="69" spans="3:8" ht="13.5">
      <c r="C69" s="143" t="s">
        <v>148</v>
      </c>
      <c r="D69" s="146">
        <f>M65</f>
        <v>3849</v>
      </c>
      <c r="E69" s="145">
        <f>R65</f>
        <v>3829</v>
      </c>
      <c r="F69" s="103">
        <f t="shared" si="23"/>
        <v>30.821862674072285</v>
      </c>
      <c r="G69" s="104">
        <f t="shared" si="27"/>
        <v>-0.5196154845414358</v>
      </c>
      <c r="H69" s="105">
        <f t="shared" si="1"/>
        <v>-20</v>
      </c>
    </row>
    <row r="70" spans="3:8" ht="13.5">
      <c r="C70" s="143" t="s">
        <v>120</v>
      </c>
      <c r="D70" s="146">
        <f>N65</f>
        <v>3142</v>
      </c>
      <c r="E70" s="145">
        <f>S65</f>
        <v>3145</v>
      </c>
      <c r="F70" s="103">
        <f t="shared" si="23"/>
        <v>25.31594622876922</v>
      </c>
      <c r="G70" s="104">
        <f t="shared" si="27"/>
        <v>0.09548058561426043</v>
      </c>
      <c r="H70" s="105">
        <f t="shared" si="1"/>
        <v>3</v>
      </c>
    </row>
    <row r="71" spans="3:8" ht="13.5">
      <c r="C71" s="174" t="s">
        <v>171</v>
      </c>
      <c r="D71" s="148">
        <f>SUM(D66:D70)</f>
        <v>12525</v>
      </c>
      <c r="E71" s="149">
        <f>SUM(E66:E70)</f>
        <v>12423</v>
      </c>
      <c r="F71" s="103">
        <f t="shared" si="23"/>
        <v>100</v>
      </c>
      <c r="G71" s="104">
        <f t="shared" si="27"/>
        <v>-0.8143712574850248</v>
      </c>
      <c r="H71" s="105">
        <f t="shared" si="1"/>
        <v>-102</v>
      </c>
    </row>
    <row r="75" spans="1:2" ht="13.5">
      <c r="A75" s="55" t="s">
        <v>157</v>
      </c>
      <c r="B75" s="55"/>
    </row>
    <row r="76" spans="1:10" ht="13.5">
      <c r="A76" s="161">
        <v>2</v>
      </c>
      <c r="B76" s="161">
        <v>207</v>
      </c>
      <c r="C76" s="161" t="s">
        <v>43</v>
      </c>
      <c r="D76" s="183">
        <v>345</v>
      </c>
      <c r="E76" s="162">
        <v>355</v>
      </c>
      <c r="F76" s="163">
        <v>2.857602833454077</v>
      </c>
      <c r="G76" s="164">
        <v>2.898550724637672</v>
      </c>
      <c r="H76" s="165">
        <v>10</v>
      </c>
      <c r="J76" s="55" t="s">
        <v>186</v>
      </c>
    </row>
    <row r="77" spans="1:8" ht="13.5">
      <c r="A77" s="161">
        <v>4</v>
      </c>
      <c r="B77" s="161">
        <v>402</v>
      </c>
      <c r="C77" s="161" t="s">
        <v>69</v>
      </c>
      <c r="D77" s="183">
        <v>146</v>
      </c>
      <c r="E77" s="162">
        <v>155</v>
      </c>
      <c r="F77" s="163">
        <v>1.2476857441841744</v>
      </c>
      <c r="G77" s="164">
        <v>6.164383561643838</v>
      </c>
      <c r="H77" s="165">
        <v>9</v>
      </c>
    </row>
    <row r="78" spans="1:10" ht="13.5">
      <c r="A78" s="161">
        <v>5</v>
      </c>
      <c r="B78" s="161">
        <v>130</v>
      </c>
      <c r="C78" s="161" t="s">
        <v>39</v>
      </c>
      <c r="D78" s="183">
        <v>2850</v>
      </c>
      <c r="E78" s="162">
        <v>2856</v>
      </c>
      <c r="F78" s="163">
        <v>22.989616034774212</v>
      </c>
      <c r="G78" s="164">
        <v>0.21052631578948322</v>
      </c>
      <c r="H78" s="165">
        <v>6</v>
      </c>
      <c r="J78" s="55" t="s">
        <v>192</v>
      </c>
    </row>
    <row r="79" spans="1:8" ht="13.5">
      <c r="A79" s="161">
        <v>4</v>
      </c>
      <c r="B79" s="161">
        <v>212</v>
      </c>
      <c r="C79" s="161" t="s">
        <v>48</v>
      </c>
      <c r="D79" s="183">
        <v>534</v>
      </c>
      <c r="E79" s="162">
        <v>540</v>
      </c>
      <c r="F79" s="163">
        <v>4.346776141028736</v>
      </c>
      <c r="G79" s="164">
        <v>1.1235955056179803</v>
      </c>
      <c r="H79" s="165">
        <v>6</v>
      </c>
    </row>
    <row r="80" spans="1:8" ht="13.5">
      <c r="A80" s="161">
        <v>2</v>
      </c>
      <c r="B80" s="161">
        <v>325</v>
      </c>
      <c r="C80" s="161" t="s">
        <v>61</v>
      </c>
      <c r="D80" s="183">
        <v>82</v>
      </c>
      <c r="E80" s="162">
        <v>88</v>
      </c>
      <c r="F80" s="163">
        <v>0.7083635192787571</v>
      </c>
      <c r="G80" s="164">
        <v>7.317073170731714</v>
      </c>
      <c r="H80" s="165">
        <v>6</v>
      </c>
    </row>
    <row r="81" spans="1:8" ht="13.5">
      <c r="A81" s="161">
        <v>2</v>
      </c>
      <c r="B81" s="161">
        <v>203</v>
      </c>
      <c r="C81" s="161" t="s">
        <v>40</v>
      </c>
      <c r="D81" s="183">
        <v>755</v>
      </c>
      <c r="E81" s="162">
        <v>760</v>
      </c>
      <c r="F81" s="163">
        <v>6.11768493922563</v>
      </c>
      <c r="G81" s="164">
        <v>0.6622516556291425</v>
      </c>
      <c r="H81" s="165">
        <v>5</v>
      </c>
    </row>
    <row r="82" spans="1:8" ht="13.5">
      <c r="A82" s="161">
        <v>2</v>
      </c>
      <c r="B82" s="161">
        <v>215</v>
      </c>
      <c r="C82" s="161" t="s">
        <v>51</v>
      </c>
      <c r="D82" s="183">
        <v>184</v>
      </c>
      <c r="E82" s="162">
        <v>189</v>
      </c>
      <c r="F82" s="163">
        <v>1.521371649360058</v>
      </c>
      <c r="G82" s="164">
        <v>2.717391304347827</v>
      </c>
      <c r="H82" s="165">
        <v>5</v>
      </c>
    </row>
    <row r="83" spans="1:8" ht="13.5">
      <c r="A83" s="161">
        <v>2</v>
      </c>
      <c r="B83" s="161">
        <v>344</v>
      </c>
      <c r="C83" s="161" t="s">
        <v>64</v>
      </c>
      <c r="D83" s="183">
        <v>59</v>
      </c>
      <c r="E83" s="162">
        <v>63</v>
      </c>
      <c r="F83" s="163">
        <v>0.5071238831200193</v>
      </c>
      <c r="G83" s="164">
        <v>6.779661016949157</v>
      </c>
      <c r="H83" s="165">
        <v>4</v>
      </c>
    </row>
    <row r="84" spans="1:8" ht="13.5">
      <c r="A84" s="161">
        <v>4</v>
      </c>
      <c r="B84" s="161">
        <v>226</v>
      </c>
      <c r="C84" s="161" t="s">
        <v>135</v>
      </c>
      <c r="D84" s="183">
        <v>237</v>
      </c>
      <c r="E84" s="162">
        <v>240</v>
      </c>
      <c r="F84" s="163">
        <v>1.931900507123883</v>
      </c>
      <c r="G84" s="164">
        <v>1.2658227848101333</v>
      </c>
      <c r="H84" s="165">
        <v>3</v>
      </c>
    </row>
    <row r="85" spans="1:8" ht="13.5">
      <c r="A85" s="161">
        <v>4</v>
      </c>
      <c r="B85" s="161">
        <v>223</v>
      </c>
      <c r="C85" s="161" t="s">
        <v>132</v>
      </c>
      <c r="D85" s="183">
        <v>131</v>
      </c>
      <c r="E85" s="162">
        <v>134</v>
      </c>
      <c r="F85" s="163">
        <v>1.0786444498108347</v>
      </c>
      <c r="G85" s="164">
        <v>2.2900763358778553</v>
      </c>
      <c r="H85" s="165">
        <v>3</v>
      </c>
    </row>
    <row r="86" spans="1:8" ht="13.5">
      <c r="A86" s="161">
        <v>2</v>
      </c>
      <c r="B86" s="161">
        <v>210</v>
      </c>
      <c r="C86" s="161" t="s">
        <v>46</v>
      </c>
      <c r="D86" s="183">
        <v>1003</v>
      </c>
      <c r="E86" s="162">
        <v>1005</v>
      </c>
      <c r="F86" s="163">
        <v>8.08983337358126</v>
      </c>
      <c r="G86" s="164">
        <v>0.1994017946161497</v>
      </c>
      <c r="H86" s="165">
        <v>2</v>
      </c>
    </row>
    <row r="87" spans="1:8" ht="13.5">
      <c r="A87" s="161">
        <v>4</v>
      </c>
      <c r="B87" s="161">
        <v>461</v>
      </c>
      <c r="C87" s="161" t="s">
        <v>72</v>
      </c>
      <c r="D87" s="183">
        <v>101</v>
      </c>
      <c r="E87" s="162">
        <v>103</v>
      </c>
      <c r="F87" s="163">
        <v>0.8291073009739999</v>
      </c>
      <c r="G87" s="164">
        <v>1.980198019801982</v>
      </c>
      <c r="H87" s="165">
        <v>2</v>
      </c>
    </row>
    <row r="88" spans="1:8" ht="13.5">
      <c r="A88" s="161">
        <v>1</v>
      </c>
      <c r="B88" s="161">
        <v>302</v>
      </c>
      <c r="C88" s="161" t="s">
        <v>57</v>
      </c>
      <c r="D88" s="183">
        <v>12</v>
      </c>
      <c r="E88" s="162">
        <v>14</v>
      </c>
      <c r="F88" s="163">
        <v>0.1126941962488932</v>
      </c>
      <c r="G88" s="164">
        <v>16.666666666666675</v>
      </c>
      <c r="H88" s="165">
        <v>2</v>
      </c>
    </row>
    <row r="89" spans="1:8" ht="13.5">
      <c r="A89" s="161">
        <v>4</v>
      </c>
      <c r="B89" s="161">
        <v>216</v>
      </c>
      <c r="C89" s="161" t="s">
        <v>52</v>
      </c>
      <c r="D89" s="183">
        <v>272</v>
      </c>
      <c r="E89" s="162">
        <v>273</v>
      </c>
      <c r="F89" s="163">
        <v>2.197536826853417</v>
      </c>
      <c r="G89" s="164">
        <v>0.3676470588235281</v>
      </c>
      <c r="H89" s="165">
        <v>1</v>
      </c>
    </row>
    <row r="90" spans="1:8" ht="13.5">
      <c r="A90" s="161">
        <v>2</v>
      </c>
      <c r="B90" s="161">
        <v>361</v>
      </c>
      <c r="C90" s="161" t="s">
        <v>65</v>
      </c>
      <c r="D90" s="183">
        <v>47</v>
      </c>
      <c r="E90" s="162">
        <v>48</v>
      </c>
      <c r="F90" s="163">
        <v>0.38638010142477663</v>
      </c>
      <c r="G90" s="164">
        <v>2.127659574468077</v>
      </c>
      <c r="H90" s="165">
        <v>1</v>
      </c>
    </row>
    <row r="91" spans="1:8" ht="13.5">
      <c r="A91" s="161">
        <v>4</v>
      </c>
      <c r="B91" s="161">
        <v>211</v>
      </c>
      <c r="C91" s="161" t="s">
        <v>47</v>
      </c>
      <c r="D91" s="183">
        <v>737</v>
      </c>
      <c r="E91" s="162">
        <v>737</v>
      </c>
      <c r="F91" s="163">
        <v>5.932544473959591</v>
      </c>
      <c r="G91" s="164">
        <v>0</v>
      </c>
      <c r="H91" s="165">
        <v>0</v>
      </c>
    </row>
    <row r="92" spans="1:8" ht="13.5">
      <c r="A92" s="161">
        <v>1</v>
      </c>
      <c r="B92" s="161">
        <v>306</v>
      </c>
      <c r="C92" s="161" t="s">
        <v>60</v>
      </c>
      <c r="D92" s="183">
        <v>40</v>
      </c>
      <c r="E92" s="162">
        <v>40</v>
      </c>
      <c r="F92" s="163">
        <v>0.32198341785398055</v>
      </c>
      <c r="G92" s="164">
        <v>0</v>
      </c>
      <c r="H92" s="165">
        <v>0</v>
      </c>
    </row>
    <row r="93" spans="1:8" ht="13.5">
      <c r="A93" s="161">
        <v>1</v>
      </c>
      <c r="B93" s="161">
        <v>305</v>
      </c>
      <c r="C93" s="161" t="s">
        <v>59</v>
      </c>
      <c r="D93" s="183">
        <v>13</v>
      </c>
      <c r="E93" s="162">
        <v>13</v>
      </c>
      <c r="F93" s="163">
        <v>0.10464461080254366</v>
      </c>
      <c r="G93" s="164">
        <v>0</v>
      </c>
      <c r="H93" s="165">
        <v>0</v>
      </c>
    </row>
    <row r="94" spans="1:8" ht="13.5">
      <c r="A94" s="161">
        <v>1</v>
      </c>
      <c r="B94" s="161">
        <v>304</v>
      </c>
      <c r="C94" s="161" t="s">
        <v>58</v>
      </c>
      <c r="D94" s="183">
        <v>10</v>
      </c>
      <c r="E94" s="162">
        <v>10</v>
      </c>
      <c r="F94" s="163">
        <v>0.08049585446349514</v>
      </c>
      <c r="G94" s="164">
        <v>0</v>
      </c>
      <c r="H94" s="165">
        <v>0</v>
      </c>
    </row>
    <row r="95" spans="1:8" ht="13.5">
      <c r="A95" s="161">
        <v>2</v>
      </c>
      <c r="B95" s="161">
        <v>206</v>
      </c>
      <c r="C95" s="161" t="s">
        <v>42</v>
      </c>
      <c r="D95" s="183">
        <v>236</v>
      </c>
      <c r="E95" s="162">
        <v>235</v>
      </c>
      <c r="F95" s="163">
        <v>1.8916525798921355</v>
      </c>
      <c r="G95" s="164">
        <v>-0.4237288135593209</v>
      </c>
      <c r="H95" s="165">
        <v>-1</v>
      </c>
    </row>
    <row r="96" spans="1:8" ht="13.5">
      <c r="A96" s="161">
        <v>5</v>
      </c>
      <c r="B96" s="161">
        <v>221</v>
      </c>
      <c r="C96" s="161" t="s">
        <v>55</v>
      </c>
      <c r="D96" s="183">
        <v>205</v>
      </c>
      <c r="E96" s="162">
        <v>204</v>
      </c>
      <c r="F96" s="163">
        <v>1.6421154310553008</v>
      </c>
      <c r="G96" s="164">
        <v>-0.4878048780487809</v>
      </c>
      <c r="H96" s="165">
        <v>-1</v>
      </c>
    </row>
    <row r="97" spans="1:8" ht="13.5">
      <c r="A97" s="161">
        <v>2</v>
      </c>
      <c r="B97" s="161">
        <v>381</v>
      </c>
      <c r="C97" s="161" t="s">
        <v>66</v>
      </c>
      <c r="D97" s="183">
        <v>58</v>
      </c>
      <c r="E97" s="162">
        <v>57</v>
      </c>
      <c r="F97" s="163">
        <v>0.4588263704419222</v>
      </c>
      <c r="G97" s="164">
        <v>-1.7241379310344862</v>
      </c>
      <c r="H97" s="165">
        <v>-1</v>
      </c>
    </row>
    <row r="98" spans="1:8" ht="13.5">
      <c r="A98" s="161">
        <v>4</v>
      </c>
      <c r="B98" s="161">
        <v>209</v>
      </c>
      <c r="C98" s="161" t="s">
        <v>45</v>
      </c>
      <c r="D98" s="183">
        <v>380</v>
      </c>
      <c r="E98" s="162">
        <v>378</v>
      </c>
      <c r="F98" s="163">
        <v>3.042743298720116</v>
      </c>
      <c r="G98" s="164">
        <v>-0.5263157894736858</v>
      </c>
      <c r="H98" s="165">
        <v>-2</v>
      </c>
    </row>
    <row r="99" spans="1:8" ht="13.5">
      <c r="A99" s="161">
        <v>4</v>
      </c>
      <c r="B99" s="161">
        <v>424</v>
      </c>
      <c r="C99" s="161" t="s">
        <v>70</v>
      </c>
      <c r="D99" s="183">
        <v>167</v>
      </c>
      <c r="E99" s="162">
        <v>165</v>
      </c>
      <c r="F99" s="163">
        <v>1.3281815986476697</v>
      </c>
      <c r="G99" s="164">
        <v>-1.19760479041916</v>
      </c>
      <c r="H99" s="165">
        <v>-2</v>
      </c>
    </row>
    <row r="100" spans="1:8" ht="13.5">
      <c r="A100" s="161">
        <v>2</v>
      </c>
      <c r="B100" s="161">
        <v>220</v>
      </c>
      <c r="C100" s="161" t="s">
        <v>54</v>
      </c>
      <c r="D100" s="183">
        <v>138</v>
      </c>
      <c r="E100" s="162">
        <v>136</v>
      </c>
      <c r="F100" s="163">
        <v>1.0947436207035337</v>
      </c>
      <c r="G100" s="164">
        <v>-1.449275362318836</v>
      </c>
      <c r="H100" s="165">
        <v>-2</v>
      </c>
    </row>
    <row r="101" spans="1:8" ht="13.5">
      <c r="A101" s="161">
        <v>5</v>
      </c>
      <c r="B101" s="161">
        <v>503</v>
      </c>
      <c r="C101" s="161" t="s">
        <v>73</v>
      </c>
      <c r="D101" s="183">
        <v>87</v>
      </c>
      <c r="E101" s="162">
        <v>85</v>
      </c>
      <c r="F101" s="163">
        <v>0.6842147629397086</v>
      </c>
      <c r="G101" s="164">
        <v>-2.298850574712641</v>
      </c>
      <c r="H101" s="165">
        <v>-2</v>
      </c>
    </row>
    <row r="102" spans="1:8" ht="13.5">
      <c r="A102" s="161">
        <v>3</v>
      </c>
      <c r="B102" s="161">
        <v>383</v>
      </c>
      <c r="C102" s="161" t="s">
        <v>67</v>
      </c>
      <c r="D102" s="183">
        <v>51</v>
      </c>
      <c r="E102" s="162">
        <v>49</v>
      </c>
      <c r="F102" s="163">
        <v>0.3944296868711262</v>
      </c>
      <c r="G102" s="164">
        <v>-3.9215686274509776</v>
      </c>
      <c r="H102" s="165">
        <v>-2</v>
      </c>
    </row>
    <row r="103" spans="1:8" ht="13.5">
      <c r="A103" s="161">
        <v>1</v>
      </c>
      <c r="B103" s="161">
        <v>205</v>
      </c>
      <c r="C103" s="161" t="s">
        <v>41</v>
      </c>
      <c r="D103" s="183">
        <v>47</v>
      </c>
      <c r="E103" s="162">
        <v>45</v>
      </c>
      <c r="F103" s="163">
        <v>0.36223134508572813</v>
      </c>
      <c r="G103" s="164">
        <v>-4.255319148936165</v>
      </c>
      <c r="H103" s="165">
        <v>-2</v>
      </c>
    </row>
    <row r="104" spans="1:8" ht="13.5">
      <c r="A104" s="161">
        <v>4</v>
      </c>
      <c r="B104" s="161">
        <v>426</v>
      </c>
      <c r="C104" s="161" t="s">
        <v>71</v>
      </c>
      <c r="D104" s="183">
        <v>27</v>
      </c>
      <c r="E104" s="162">
        <v>25</v>
      </c>
      <c r="F104" s="163">
        <v>0.20123963615873783</v>
      </c>
      <c r="G104" s="164">
        <v>-7.4074074074074066</v>
      </c>
      <c r="H104" s="165">
        <v>-2</v>
      </c>
    </row>
    <row r="105" spans="1:8" ht="13.5">
      <c r="A105" s="161">
        <v>1</v>
      </c>
      <c r="B105" s="161">
        <v>301</v>
      </c>
      <c r="C105" s="161" t="s">
        <v>56</v>
      </c>
      <c r="D105" s="183">
        <v>10</v>
      </c>
      <c r="E105" s="162">
        <v>8</v>
      </c>
      <c r="F105" s="163">
        <v>0.0643966835707961</v>
      </c>
      <c r="G105" s="164">
        <v>-20</v>
      </c>
      <c r="H105" s="165">
        <v>-2</v>
      </c>
    </row>
    <row r="106" spans="1:8" ht="13.5">
      <c r="A106" s="161">
        <v>1</v>
      </c>
      <c r="B106" s="161">
        <v>222</v>
      </c>
      <c r="C106" s="161" t="s">
        <v>131</v>
      </c>
      <c r="D106" s="183">
        <v>93</v>
      </c>
      <c r="E106" s="162">
        <v>90</v>
      </c>
      <c r="F106" s="163">
        <v>0.7244626901714563</v>
      </c>
      <c r="G106" s="164">
        <v>-3.2258064516129004</v>
      </c>
      <c r="H106" s="165">
        <v>-3</v>
      </c>
    </row>
    <row r="107" spans="1:8" ht="13.5">
      <c r="A107" s="161">
        <v>4</v>
      </c>
      <c r="B107" s="161">
        <v>401</v>
      </c>
      <c r="C107" s="161" t="s">
        <v>68</v>
      </c>
      <c r="D107" s="183">
        <v>70</v>
      </c>
      <c r="E107" s="162">
        <v>67</v>
      </c>
      <c r="F107" s="163">
        <v>0.5393222249054174</v>
      </c>
      <c r="G107" s="164">
        <v>-4.285714285714281</v>
      </c>
      <c r="H107" s="165">
        <v>-3</v>
      </c>
    </row>
    <row r="108" spans="1:8" ht="13.5">
      <c r="A108" s="161">
        <v>2</v>
      </c>
      <c r="B108" s="161">
        <v>341</v>
      </c>
      <c r="C108" s="161" t="s">
        <v>62</v>
      </c>
      <c r="D108" s="183">
        <v>124</v>
      </c>
      <c r="E108" s="162">
        <v>120</v>
      </c>
      <c r="F108" s="163">
        <v>0.9659502535619415</v>
      </c>
      <c r="G108" s="164">
        <v>-3.2258064516129004</v>
      </c>
      <c r="H108" s="165">
        <v>-4</v>
      </c>
    </row>
    <row r="109" spans="1:8" ht="13.5">
      <c r="A109" s="161">
        <v>1</v>
      </c>
      <c r="B109" s="161">
        <v>208</v>
      </c>
      <c r="C109" s="161" t="s">
        <v>44</v>
      </c>
      <c r="D109" s="183">
        <v>79</v>
      </c>
      <c r="E109" s="162">
        <v>75</v>
      </c>
      <c r="F109" s="163">
        <v>0.6037189084762135</v>
      </c>
      <c r="G109" s="164">
        <v>-5.063291139240511</v>
      </c>
      <c r="H109" s="165">
        <v>-4</v>
      </c>
    </row>
    <row r="110" spans="1:8" ht="13.5">
      <c r="A110" s="161">
        <v>4</v>
      </c>
      <c r="B110" s="161">
        <v>429</v>
      </c>
      <c r="C110" s="161" t="s">
        <v>139</v>
      </c>
      <c r="D110" s="183">
        <v>29</v>
      </c>
      <c r="E110" s="162">
        <v>25</v>
      </c>
      <c r="F110" s="163">
        <v>0.20123963615873783</v>
      </c>
      <c r="G110" s="164">
        <v>-13.793103448275868</v>
      </c>
      <c r="H110" s="165">
        <v>-4</v>
      </c>
    </row>
    <row r="111" spans="1:8" ht="13.5">
      <c r="A111" s="161">
        <v>1</v>
      </c>
      <c r="B111" s="161">
        <v>219</v>
      </c>
      <c r="C111" s="161" t="s">
        <v>53</v>
      </c>
      <c r="D111" s="183">
        <v>23</v>
      </c>
      <c r="E111" s="162">
        <v>19</v>
      </c>
      <c r="F111" s="163">
        <v>0.15294212348064073</v>
      </c>
      <c r="G111" s="164">
        <v>-17.391304347826086</v>
      </c>
      <c r="H111" s="165">
        <v>-4</v>
      </c>
    </row>
    <row r="112" spans="1:8" ht="13.5">
      <c r="A112" s="161">
        <v>4</v>
      </c>
      <c r="B112" s="161">
        <v>213</v>
      </c>
      <c r="C112" s="161" t="s">
        <v>49</v>
      </c>
      <c r="D112" s="183">
        <v>441</v>
      </c>
      <c r="E112" s="162">
        <v>433</v>
      </c>
      <c r="F112" s="163">
        <v>3.4854704982693394</v>
      </c>
      <c r="G112" s="164">
        <v>-1.814058956916098</v>
      </c>
      <c r="H112" s="165">
        <v>-8</v>
      </c>
    </row>
    <row r="113" spans="1:8" ht="13.5">
      <c r="A113" s="161">
        <v>2</v>
      </c>
      <c r="B113" s="161">
        <v>342</v>
      </c>
      <c r="C113" s="161" t="s">
        <v>63</v>
      </c>
      <c r="D113" s="183">
        <v>141</v>
      </c>
      <c r="E113" s="162">
        <v>133</v>
      </c>
      <c r="F113" s="163">
        <v>1.0705948643644851</v>
      </c>
      <c r="G113" s="164">
        <v>-5.6737588652482245</v>
      </c>
      <c r="H113" s="165">
        <v>-8</v>
      </c>
    </row>
    <row r="114" spans="1:8" ht="13.5">
      <c r="A114" s="161">
        <v>4</v>
      </c>
      <c r="B114" s="161">
        <v>224</v>
      </c>
      <c r="C114" s="161" t="s">
        <v>133</v>
      </c>
      <c r="D114" s="183">
        <v>198</v>
      </c>
      <c r="E114" s="162">
        <v>188</v>
      </c>
      <c r="F114" s="163">
        <v>1.5133220639137084</v>
      </c>
      <c r="G114" s="164">
        <v>-5.05050505050505</v>
      </c>
      <c r="H114" s="165">
        <v>-10</v>
      </c>
    </row>
    <row r="115" spans="1:8" ht="13.5">
      <c r="A115" s="161">
        <v>1</v>
      </c>
      <c r="B115" s="161">
        <v>225</v>
      </c>
      <c r="C115" s="161" t="s">
        <v>134</v>
      </c>
      <c r="D115" s="183">
        <v>138</v>
      </c>
      <c r="E115" s="162">
        <v>126</v>
      </c>
      <c r="F115" s="163">
        <v>1.0142477662400387</v>
      </c>
      <c r="G115" s="164">
        <v>-8.695652173913048</v>
      </c>
      <c r="H115" s="165">
        <v>-12</v>
      </c>
    </row>
    <row r="116" spans="1:8" ht="13.5">
      <c r="A116" s="161">
        <v>4</v>
      </c>
      <c r="B116" s="161">
        <v>214</v>
      </c>
      <c r="C116" s="161" t="s">
        <v>50</v>
      </c>
      <c r="D116" s="183">
        <v>379</v>
      </c>
      <c r="E116" s="162">
        <v>366</v>
      </c>
      <c r="F116" s="163">
        <v>2.9461482733639217</v>
      </c>
      <c r="G116" s="164">
        <v>-3.430079155672827</v>
      </c>
      <c r="H116" s="165">
        <v>-13</v>
      </c>
    </row>
    <row r="117" spans="1:8" ht="13.5">
      <c r="A117" s="161">
        <v>3</v>
      </c>
      <c r="B117" s="161">
        <v>100</v>
      </c>
      <c r="C117" s="161" t="s">
        <v>38</v>
      </c>
      <c r="D117" s="183">
        <v>1846</v>
      </c>
      <c r="E117" s="162">
        <v>1771</v>
      </c>
      <c r="F117" s="163">
        <v>14.255815825484989</v>
      </c>
      <c r="G117" s="164">
        <v>-4.062838569880823</v>
      </c>
      <c r="H117" s="165">
        <v>-75</v>
      </c>
    </row>
    <row r="120" spans="1:8" ht="13.5">
      <c r="A120" s="39">
        <v>4</v>
      </c>
      <c r="B120" s="39">
        <v>424</v>
      </c>
      <c r="C120" s="39" t="s">
        <v>70</v>
      </c>
      <c r="D120" s="39">
        <v>167</v>
      </c>
      <c r="E120" s="60">
        <v>165</v>
      </c>
      <c r="F120" s="67">
        <v>1.3281815986476697</v>
      </c>
      <c r="G120" s="97">
        <v>-1.19760479041916</v>
      </c>
      <c r="H120" s="99">
        <v>-2</v>
      </c>
    </row>
    <row r="121" spans="1:8" ht="13.5">
      <c r="A121" s="39">
        <v>4</v>
      </c>
      <c r="B121" s="39">
        <v>402</v>
      </c>
      <c r="C121" s="39" t="s">
        <v>69</v>
      </c>
      <c r="D121" s="39">
        <v>146</v>
      </c>
      <c r="E121" s="60">
        <v>155</v>
      </c>
      <c r="F121" s="67">
        <v>1.2476857441841744</v>
      </c>
      <c r="G121" s="97">
        <v>6.164383561643838</v>
      </c>
      <c r="H121" s="99">
        <v>9</v>
      </c>
    </row>
    <row r="122" spans="1:8" ht="13.5">
      <c r="A122" s="39">
        <v>2</v>
      </c>
      <c r="B122" s="39">
        <v>342</v>
      </c>
      <c r="C122" s="39" t="s">
        <v>63</v>
      </c>
      <c r="D122" s="39">
        <v>141</v>
      </c>
      <c r="E122" s="60">
        <v>133</v>
      </c>
      <c r="F122" s="67">
        <v>1.0705948643644851</v>
      </c>
      <c r="G122" s="97">
        <v>-5.6737588652482245</v>
      </c>
      <c r="H122" s="99">
        <v>-8</v>
      </c>
    </row>
    <row r="123" spans="1:8" ht="13.5">
      <c r="A123" s="39">
        <v>2</v>
      </c>
      <c r="B123" s="39">
        <v>341</v>
      </c>
      <c r="C123" s="39" t="s">
        <v>62</v>
      </c>
      <c r="D123" s="39">
        <v>124</v>
      </c>
      <c r="E123" s="60">
        <v>120</v>
      </c>
      <c r="F123" s="67">
        <v>0.9659502535619415</v>
      </c>
      <c r="G123" s="97">
        <v>-3.2258064516129004</v>
      </c>
      <c r="H123" s="99">
        <v>-4</v>
      </c>
    </row>
    <row r="124" spans="1:8" ht="13.5">
      <c r="A124" s="39">
        <v>4</v>
      </c>
      <c r="B124" s="39">
        <v>461</v>
      </c>
      <c r="C124" s="39" t="s">
        <v>72</v>
      </c>
      <c r="D124" s="39">
        <v>101</v>
      </c>
      <c r="E124" s="60">
        <v>103</v>
      </c>
      <c r="F124" s="67">
        <v>0.8291073009739999</v>
      </c>
      <c r="G124" s="97">
        <v>1.980198019801982</v>
      </c>
      <c r="H124" s="99">
        <v>2</v>
      </c>
    </row>
    <row r="125" spans="1:8" ht="13.5">
      <c r="A125" s="39">
        <v>2</v>
      </c>
      <c r="B125" s="39">
        <v>325</v>
      </c>
      <c r="C125" s="39" t="s">
        <v>61</v>
      </c>
      <c r="D125" s="39">
        <v>82</v>
      </c>
      <c r="E125" s="60">
        <v>88</v>
      </c>
      <c r="F125" s="67">
        <v>0.7083635192787571</v>
      </c>
      <c r="G125" s="97">
        <v>7.317073170731714</v>
      </c>
      <c r="H125" s="99">
        <v>6</v>
      </c>
    </row>
    <row r="126" spans="1:8" ht="13.5">
      <c r="A126" s="39">
        <v>5</v>
      </c>
      <c r="B126" s="39">
        <v>503</v>
      </c>
      <c r="C126" s="39" t="s">
        <v>73</v>
      </c>
      <c r="D126" s="39">
        <v>87</v>
      </c>
      <c r="E126" s="60">
        <v>85</v>
      </c>
      <c r="F126" s="67">
        <v>0.6842147629397086</v>
      </c>
      <c r="G126" s="97">
        <v>-2.298850574712641</v>
      </c>
      <c r="H126" s="99">
        <v>-2</v>
      </c>
    </row>
    <row r="127" spans="1:8" ht="13.5">
      <c r="A127" s="39">
        <v>4</v>
      </c>
      <c r="B127" s="39">
        <v>401</v>
      </c>
      <c r="C127" s="39" t="s">
        <v>68</v>
      </c>
      <c r="D127" s="39">
        <v>70</v>
      </c>
      <c r="E127" s="60">
        <v>67</v>
      </c>
      <c r="F127" s="67">
        <v>0.5393222249054174</v>
      </c>
      <c r="G127" s="97">
        <v>-4.285714285714281</v>
      </c>
      <c r="H127" s="99">
        <v>-3</v>
      </c>
    </row>
    <row r="128" spans="1:8" ht="13.5">
      <c r="A128" s="39">
        <v>2</v>
      </c>
      <c r="B128" s="39">
        <v>344</v>
      </c>
      <c r="C128" s="39" t="s">
        <v>64</v>
      </c>
      <c r="D128" s="39">
        <v>59</v>
      </c>
      <c r="E128" s="60">
        <v>63</v>
      </c>
      <c r="F128" s="67">
        <v>0.5071238831200193</v>
      </c>
      <c r="G128" s="97">
        <v>6.779661016949157</v>
      </c>
      <c r="H128" s="99">
        <v>4</v>
      </c>
    </row>
    <row r="129" spans="1:8" ht="13.5">
      <c r="A129" s="39">
        <v>2</v>
      </c>
      <c r="B129" s="39">
        <v>381</v>
      </c>
      <c r="C129" s="39" t="s">
        <v>66</v>
      </c>
      <c r="D129" s="39">
        <v>58</v>
      </c>
      <c r="E129" s="60">
        <v>57</v>
      </c>
      <c r="F129" s="67">
        <v>0.4588263704419222</v>
      </c>
      <c r="G129" s="97">
        <v>-1.7241379310344862</v>
      </c>
      <c r="H129" s="99">
        <v>-1</v>
      </c>
    </row>
    <row r="130" spans="1:8" ht="13.5">
      <c r="A130" s="39">
        <v>3</v>
      </c>
      <c r="B130" s="39">
        <v>383</v>
      </c>
      <c r="C130" s="39" t="s">
        <v>67</v>
      </c>
      <c r="D130" s="39">
        <v>51</v>
      </c>
      <c r="E130" s="60">
        <v>49</v>
      </c>
      <c r="F130" s="67">
        <v>0.3944296868711262</v>
      </c>
      <c r="G130" s="97">
        <v>-3.9215686274509776</v>
      </c>
      <c r="H130" s="99">
        <v>-2</v>
      </c>
    </row>
    <row r="131" spans="1:8" ht="13.5">
      <c r="A131" s="39">
        <v>2</v>
      </c>
      <c r="B131" s="39">
        <v>361</v>
      </c>
      <c r="C131" s="39" t="s">
        <v>65</v>
      </c>
      <c r="D131" s="39">
        <v>47</v>
      </c>
      <c r="E131" s="60">
        <v>48</v>
      </c>
      <c r="F131" s="67">
        <v>0.38638010142477663</v>
      </c>
      <c r="G131" s="97">
        <v>2.127659574468077</v>
      </c>
      <c r="H131" s="99">
        <v>1</v>
      </c>
    </row>
    <row r="132" spans="1:8" ht="13.5">
      <c r="A132" s="39">
        <v>1</v>
      </c>
      <c r="B132" s="39">
        <v>306</v>
      </c>
      <c r="C132" s="39" t="s">
        <v>60</v>
      </c>
      <c r="D132" s="39">
        <v>40</v>
      </c>
      <c r="E132" s="60">
        <v>40</v>
      </c>
      <c r="F132" s="67">
        <v>0.32198341785398055</v>
      </c>
      <c r="G132" s="97">
        <v>0</v>
      </c>
      <c r="H132" s="99">
        <v>0</v>
      </c>
    </row>
    <row r="133" spans="1:8" ht="13.5">
      <c r="A133" s="39">
        <v>4</v>
      </c>
      <c r="B133" s="39">
        <v>426</v>
      </c>
      <c r="C133" s="39" t="s">
        <v>71</v>
      </c>
      <c r="D133" s="39">
        <v>27</v>
      </c>
      <c r="E133" s="60">
        <v>25</v>
      </c>
      <c r="F133" s="67">
        <v>0.20123963615873783</v>
      </c>
      <c r="G133" s="97">
        <v>-7.4074074074074066</v>
      </c>
      <c r="H133" s="99">
        <v>-2</v>
      </c>
    </row>
    <row r="134" spans="1:8" ht="13.5">
      <c r="A134" s="39">
        <v>4</v>
      </c>
      <c r="B134" s="39">
        <v>429</v>
      </c>
      <c r="C134" s="39" t="s">
        <v>139</v>
      </c>
      <c r="D134" s="39">
        <v>29</v>
      </c>
      <c r="E134" s="60">
        <v>25</v>
      </c>
      <c r="F134" s="67">
        <v>0.20123963615873783</v>
      </c>
      <c r="G134" s="97">
        <v>-13.793103448275868</v>
      </c>
      <c r="H134" s="99">
        <v>-4</v>
      </c>
    </row>
    <row r="135" spans="1:8" ht="13.5">
      <c r="A135" s="39">
        <v>1</v>
      </c>
      <c r="B135" s="39">
        <v>302</v>
      </c>
      <c r="C135" s="39" t="s">
        <v>57</v>
      </c>
      <c r="D135" s="39">
        <v>12</v>
      </c>
      <c r="E135" s="60">
        <v>14</v>
      </c>
      <c r="F135" s="67">
        <v>0.1126941962488932</v>
      </c>
      <c r="G135" s="97">
        <v>16.666666666666675</v>
      </c>
      <c r="H135" s="99">
        <v>2</v>
      </c>
    </row>
    <row r="136" spans="1:8" ht="13.5">
      <c r="A136" s="39">
        <v>1</v>
      </c>
      <c r="B136" s="39">
        <v>305</v>
      </c>
      <c r="C136" s="39" t="s">
        <v>59</v>
      </c>
      <c r="D136" s="39">
        <v>13</v>
      </c>
      <c r="E136" s="60">
        <v>13</v>
      </c>
      <c r="F136" s="67">
        <v>0.10464461080254366</v>
      </c>
      <c r="G136" s="97">
        <v>0</v>
      </c>
      <c r="H136" s="99">
        <v>0</v>
      </c>
    </row>
    <row r="137" spans="1:8" ht="13.5">
      <c r="A137" s="39">
        <v>1</v>
      </c>
      <c r="B137" s="39">
        <v>304</v>
      </c>
      <c r="C137" s="39" t="s">
        <v>58</v>
      </c>
      <c r="D137" s="39">
        <v>10</v>
      </c>
      <c r="E137" s="60">
        <v>10</v>
      </c>
      <c r="F137" s="67">
        <v>0.08049585446349514</v>
      </c>
      <c r="G137" s="97">
        <v>0</v>
      </c>
      <c r="H137" s="99">
        <v>0</v>
      </c>
    </row>
    <row r="138" spans="1:8" ht="13.5">
      <c r="A138" s="39">
        <v>1</v>
      </c>
      <c r="B138" s="39">
        <v>301</v>
      </c>
      <c r="C138" s="39" t="s">
        <v>56</v>
      </c>
      <c r="D138" s="39">
        <v>10</v>
      </c>
      <c r="E138" s="60">
        <v>8</v>
      </c>
      <c r="F138" s="67">
        <v>0.0643966835707961</v>
      </c>
      <c r="G138" s="97">
        <v>-20</v>
      </c>
      <c r="H138" s="99">
        <v>-2</v>
      </c>
    </row>
  </sheetData>
  <printOptions/>
  <pageMargins left="0.5" right="0.41" top="0.88" bottom="0.46" header="0.43" footer="0.31"/>
  <pageSetup horizontalDpi="600" verticalDpi="600" orientation="landscape" paperSize="8" scale="65" r:id="rId1"/>
  <headerFooter alignWithMargins="0">
    <oddHeader>&amp;C&amp;A</oddHeader>
    <oddFooter>&amp;C- &amp;P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S137"/>
  <sheetViews>
    <sheetView workbookViewId="0" topLeftCell="A29">
      <selection activeCell="F10" sqref="F10"/>
    </sheetView>
  </sheetViews>
  <sheetFormatPr defaultColWidth="9.00390625" defaultRowHeight="13.5"/>
  <cols>
    <col min="1" max="1" width="7.875" style="39" customWidth="1"/>
    <col min="2" max="2" width="8.50390625" style="39" customWidth="1"/>
    <col min="3" max="3" width="12.50390625" style="39" bestFit="1" customWidth="1"/>
    <col min="4" max="4" width="9.00390625" style="56" customWidth="1"/>
    <col min="5" max="5" width="9.75390625" style="56" customWidth="1"/>
    <col min="6" max="6" width="10.375" style="67" customWidth="1"/>
    <col min="7" max="7" width="10.625" style="97" customWidth="1"/>
    <col min="8" max="8" width="9.625" style="99" customWidth="1"/>
    <col min="9" max="16384" width="9.00390625" style="39" customWidth="1"/>
  </cols>
  <sheetData>
    <row r="1" ht="13.5">
      <c r="A1" s="39" t="s">
        <v>84</v>
      </c>
    </row>
    <row r="3" ht="13.5">
      <c r="B3" s="39" t="s">
        <v>85</v>
      </c>
    </row>
    <row r="4" ht="13.5">
      <c r="D4" s="56" t="s">
        <v>2</v>
      </c>
    </row>
    <row r="6" spans="4:8" ht="13.5">
      <c r="D6" s="55" t="s">
        <v>158</v>
      </c>
      <c r="E6" s="61" t="s">
        <v>181</v>
      </c>
      <c r="F6" s="67" t="s">
        <v>11</v>
      </c>
      <c r="G6" s="97" t="s">
        <v>9</v>
      </c>
      <c r="H6" s="101" t="s">
        <v>123</v>
      </c>
    </row>
    <row r="7" spans="4:7" ht="13.5">
      <c r="D7" s="39" t="s">
        <v>83</v>
      </c>
      <c r="E7" s="60" t="s">
        <v>83</v>
      </c>
      <c r="F7" s="67" t="s">
        <v>34</v>
      </c>
      <c r="G7" s="97" t="s">
        <v>34</v>
      </c>
    </row>
    <row r="8" spans="3:8" ht="13.5">
      <c r="C8" s="39" t="s">
        <v>74</v>
      </c>
      <c r="D8" s="58">
        <f>D10+D11</f>
        <v>446948</v>
      </c>
      <c r="E8" s="58">
        <f>E10+E11</f>
        <v>456339</v>
      </c>
      <c r="F8" s="67">
        <v>100</v>
      </c>
      <c r="G8" s="97">
        <f>(E8/D8-1)*100</f>
        <v>2.1011392824221264</v>
      </c>
      <c r="H8" s="99">
        <f>E8-D8</f>
        <v>9391</v>
      </c>
    </row>
    <row r="9" spans="4:5" ht="13.5">
      <c r="D9" s="39"/>
      <c r="E9" s="39"/>
    </row>
    <row r="10" spans="3:8" ht="13.5">
      <c r="C10" s="39" t="s">
        <v>75</v>
      </c>
      <c r="D10" s="58">
        <f>D13+D17+SUM(D25:D45)</f>
        <v>402581</v>
      </c>
      <c r="E10" s="58">
        <f>E13+E17+SUM(E25:E45)</f>
        <v>409997</v>
      </c>
      <c r="F10" s="67">
        <f>E10/E8*100</f>
        <v>89.84483026872566</v>
      </c>
      <c r="G10" s="97">
        <f>(E10/D10-1)*100</f>
        <v>1.84211376095742</v>
      </c>
      <c r="H10" s="99">
        <f>E10-D10</f>
        <v>7416</v>
      </c>
    </row>
    <row r="11" spans="3:19" ht="13.5">
      <c r="C11" s="39" t="s">
        <v>76</v>
      </c>
      <c r="D11" s="175">
        <f>SUM(D46:D64)</f>
        <v>44367</v>
      </c>
      <c r="E11" s="175">
        <f>SUM(E46:E64)</f>
        <v>46342</v>
      </c>
      <c r="F11" s="67">
        <f>E11/E8*100</f>
        <v>10.155169731274338</v>
      </c>
      <c r="G11" s="97">
        <f>(E11/D11-1)*100</f>
        <v>4.451506750512779</v>
      </c>
      <c r="H11" s="99">
        <f>E11-D11</f>
        <v>1975</v>
      </c>
      <c r="J11" s="111"/>
      <c r="K11" s="112"/>
      <c r="L11" s="112" t="s">
        <v>162</v>
      </c>
      <c r="M11" s="113"/>
      <c r="N11" s="114"/>
      <c r="O11" s="115"/>
      <c r="P11" s="112"/>
      <c r="Q11" s="112" t="s">
        <v>182</v>
      </c>
      <c r="R11" s="113"/>
      <c r="S11" s="114"/>
    </row>
    <row r="12" spans="4:19" ht="13.5">
      <c r="D12" s="39"/>
      <c r="E12" s="60"/>
      <c r="J12" s="106" t="s">
        <v>147</v>
      </c>
      <c r="K12" s="106" t="s">
        <v>118</v>
      </c>
      <c r="L12" s="106" t="s">
        <v>119</v>
      </c>
      <c r="M12" s="106" t="s">
        <v>148</v>
      </c>
      <c r="N12" s="106" t="s">
        <v>120</v>
      </c>
      <c r="O12" s="106" t="s">
        <v>147</v>
      </c>
      <c r="P12" s="106" t="s">
        <v>118</v>
      </c>
      <c r="Q12" s="106" t="s">
        <v>119</v>
      </c>
      <c r="R12" s="106" t="s">
        <v>148</v>
      </c>
      <c r="S12" s="106" t="s">
        <v>120</v>
      </c>
    </row>
    <row r="13" spans="1:19" ht="13.5">
      <c r="A13" s="39">
        <v>3</v>
      </c>
      <c r="B13" s="102">
        <v>100</v>
      </c>
      <c r="C13" s="102" t="s">
        <v>38</v>
      </c>
      <c r="D13" s="157">
        <v>48729</v>
      </c>
      <c r="E13" s="157">
        <v>48283</v>
      </c>
      <c r="F13" s="103">
        <f>E13/E$8*100</f>
        <v>10.580511418046672</v>
      </c>
      <c r="G13" s="104">
        <f aca="true" t="shared" si="0" ref="G13:G38">(E13/D13-1)*100</f>
        <v>-0.9152660633298448</v>
      </c>
      <c r="H13" s="105">
        <f aca="true" t="shared" si="1" ref="H13:H71">E13-D13</f>
        <v>-446</v>
      </c>
      <c r="J13" s="159">
        <f>IF($A13=1,D13,"")</f>
      </c>
      <c r="K13" s="159">
        <f>IF($A13=2,$D13,"")</f>
      </c>
      <c r="L13" s="159">
        <f>IF($A13=3,$D13,"")</f>
        <v>48729</v>
      </c>
      <c r="M13" s="159">
        <f>IF($A13=4,$D13,"")</f>
      </c>
      <c r="N13" s="159">
        <f>IF($A13=5,$D13,"")</f>
      </c>
      <c r="O13" s="159">
        <f>IF($A13=1,E13,"")</f>
      </c>
      <c r="P13" s="159">
        <f>IF($A13=2,E13,"")</f>
      </c>
      <c r="Q13" s="159">
        <f>IF($A13=3,E13,"")</f>
        <v>48283</v>
      </c>
      <c r="R13" s="159">
        <f>IF($A13=4,E13,"")</f>
      </c>
      <c r="S13" s="159">
        <f>IF($A13=5,E13,"")</f>
      </c>
    </row>
    <row r="14" spans="1:19" ht="13.5">
      <c r="A14" s="39">
        <v>3</v>
      </c>
      <c r="B14" s="102">
        <v>101</v>
      </c>
      <c r="C14" s="106" t="s">
        <v>136</v>
      </c>
      <c r="D14" s="158">
        <v>7363</v>
      </c>
      <c r="E14" s="157">
        <v>7094</v>
      </c>
      <c r="F14" s="103">
        <f>E14/E$8*100</f>
        <v>1.5545460721086737</v>
      </c>
      <c r="G14" s="104">
        <f t="shared" si="0"/>
        <v>-3.6534021458644594</v>
      </c>
      <c r="H14" s="105">
        <f t="shared" si="1"/>
        <v>-269</v>
      </c>
      <c r="J14" s="159">
        <f aca="true" t="shared" si="2" ref="J14:J64">IF($A14=1,D14,"")</f>
      </c>
      <c r="K14" s="159">
        <f aca="true" t="shared" si="3" ref="K14:K64">IF($A14=2,$D14,"")</f>
      </c>
      <c r="L14" s="159">
        <f aca="true" t="shared" si="4" ref="L14:L64">IF($A14=3,$D14,"")</f>
        <v>7363</v>
      </c>
      <c r="M14" s="159">
        <f aca="true" t="shared" si="5" ref="M14:M64">IF($A14=4,$D14,"")</f>
      </c>
      <c r="N14" s="159">
        <f aca="true" t="shared" si="6" ref="N14:N64">IF($A14=5,$D14,"")</f>
      </c>
      <c r="O14" s="159">
        <f aca="true" t="shared" si="7" ref="O14:O64">IF($A14=1,E14,"")</f>
      </c>
      <c r="P14" s="159">
        <f aca="true" t="shared" si="8" ref="P14:P64">IF($A14=2,E14,"")</f>
      </c>
      <c r="Q14" s="159">
        <f aca="true" t="shared" si="9" ref="Q14:Q64">IF($A14=3,E14,"")</f>
        <v>7094</v>
      </c>
      <c r="R14" s="159">
        <f aca="true" t="shared" si="10" ref="R14:R64">IF($A14=4,E14,"")</f>
      </c>
      <c r="S14" s="159">
        <f aca="true" t="shared" si="11" ref="S14:S64">IF($A14=5,E14,"")</f>
      </c>
    </row>
    <row r="15" spans="1:19" ht="13.5">
      <c r="A15" s="39">
        <v>3</v>
      </c>
      <c r="B15" s="102">
        <v>102</v>
      </c>
      <c r="C15" s="106" t="s">
        <v>137</v>
      </c>
      <c r="D15" s="158">
        <v>15102</v>
      </c>
      <c r="E15" s="157">
        <v>14937</v>
      </c>
      <c r="F15" s="103">
        <f>E15/E$8*100</f>
        <v>3.2732245107255786</v>
      </c>
      <c r="G15" s="104">
        <f t="shared" si="0"/>
        <v>-1.0925705204608671</v>
      </c>
      <c r="H15" s="105">
        <f t="shared" si="1"/>
        <v>-165</v>
      </c>
      <c r="J15" s="159">
        <f t="shared" si="2"/>
      </c>
      <c r="K15" s="159">
        <f t="shared" si="3"/>
      </c>
      <c r="L15" s="159">
        <f t="shared" si="4"/>
        <v>15102</v>
      </c>
      <c r="M15" s="159">
        <f t="shared" si="5"/>
      </c>
      <c r="N15" s="159">
        <f t="shared" si="6"/>
      </c>
      <c r="O15" s="159">
        <f t="shared" si="7"/>
      </c>
      <c r="P15" s="159">
        <f t="shared" si="8"/>
      </c>
      <c r="Q15" s="159">
        <f t="shared" si="9"/>
        <v>14937</v>
      </c>
      <c r="R15" s="159">
        <f t="shared" si="10"/>
      </c>
      <c r="S15" s="159">
        <f t="shared" si="11"/>
      </c>
    </row>
    <row r="16" spans="1:19" ht="13.5">
      <c r="A16" s="39">
        <v>3</v>
      </c>
      <c r="B16" s="102">
        <v>103</v>
      </c>
      <c r="C16" s="106" t="s">
        <v>138</v>
      </c>
      <c r="D16" s="158">
        <v>26264</v>
      </c>
      <c r="E16" s="157">
        <v>26252</v>
      </c>
      <c r="F16" s="103">
        <f>E16/E$8*100</f>
        <v>5.7527408352124185</v>
      </c>
      <c r="G16" s="104">
        <f t="shared" si="0"/>
        <v>-0.045689917758151566</v>
      </c>
      <c r="H16" s="105">
        <f t="shared" si="1"/>
        <v>-12</v>
      </c>
      <c r="J16" s="159">
        <f t="shared" si="2"/>
      </c>
      <c r="K16" s="159">
        <f t="shared" si="3"/>
      </c>
      <c r="L16" s="159">
        <f t="shared" si="4"/>
        <v>26264</v>
      </c>
      <c r="M16" s="159">
        <f t="shared" si="5"/>
      </c>
      <c r="N16" s="159">
        <f t="shared" si="6"/>
      </c>
      <c r="O16" s="159">
        <f t="shared" si="7"/>
      </c>
      <c r="P16" s="159">
        <f t="shared" si="8"/>
      </c>
      <c r="Q16" s="159">
        <f t="shared" si="9"/>
        <v>26252</v>
      </c>
      <c r="R16" s="159">
        <f t="shared" si="10"/>
      </c>
      <c r="S16" s="159">
        <f t="shared" si="11"/>
      </c>
    </row>
    <row r="17" spans="1:19" ht="13.5">
      <c r="A17" s="39">
        <v>5</v>
      </c>
      <c r="B17" s="102">
        <v>202</v>
      </c>
      <c r="C17" s="102" t="s">
        <v>39</v>
      </c>
      <c r="D17" s="157">
        <v>92056</v>
      </c>
      <c r="E17" s="157">
        <v>91607</v>
      </c>
      <c r="F17" s="103">
        <f>E17/E$8*100</f>
        <v>20.074330705900657</v>
      </c>
      <c r="G17" s="104">
        <f t="shared" si="0"/>
        <v>-0.487746589032767</v>
      </c>
      <c r="H17" s="105">
        <f t="shared" si="1"/>
        <v>-449</v>
      </c>
      <c r="J17" s="159">
        <f t="shared" si="2"/>
      </c>
      <c r="K17" s="159">
        <f t="shared" si="3"/>
      </c>
      <c r="L17" s="159">
        <f t="shared" si="4"/>
      </c>
      <c r="M17" s="159">
        <f t="shared" si="5"/>
      </c>
      <c r="N17" s="159">
        <f t="shared" si="6"/>
        <v>92056</v>
      </c>
      <c r="O17" s="159">
        <f t="shared" si="7"/>
      </c>
      <c r="P17" s="159">
        <f t="shared" si="8"/>
      </c>
      <c r="Q17" s="159">
        <f t="shared" si="9"/>
      </c>
      <c r="R17" s="159">
        <f t="shared" si="10"/>
      </c>
      <c r="S17" s="159">
        <f t="shared" si="11"/>
        <v>91607</v>
      </c>
    </row>
    <row r="18" spans="1:19" ht="13.5">
      <c r="A18" s="39">
        <v>5</v>
      </c>
      <c r="B18" s="102">
        <v>131</v>
      </c>
      <c r="C18" s="102" t="s">
        <v>172</v>
      </c>
      <c r="D18" s="157"/>
      <c r="E18" s="157">
        <v>19165</v>
      </c>
      <c r="F18" s="103">
        <f aca="true" t="shared" si="12" ref="F18:F24">E18/E$8*100</f>
        <v>4.1997287104542895</v>
      </c>
      <c r="G18" s="178"/>
      <c r="H18" s="105"/>
      <c r="J18" s="159">
        <f aca="true" t="shared" si="13" ref="J18:J24">IF($A18=1,D18,"")</f>
      </c>
      <c r="K18" s="159">
        <f t="shared" si="3"/>
      </c>
      <c r="L18" s="159">
        <f t="shared" si="4"/>
      </c>
      <c r="M18" s="159">
        <f t="shared" si="5"/>
      </c>
      <c r="N18" s="159">
        <f t="shared" si="6"/>
        <v>0</v>
      </c>
      <c r="O18" s="159">
        <f aca="true" t="shared" si="14" ref="O18:O24">IF($A18=1,E18,"")</f>
      </c>
      <c r="P18" s="159">
        <f aca="true" t="shared" si="15" ref="P18:P24">IF($A18=2,E18,"")</f>
      </c>
      <c r="Q18" s="159">
        <f aca="true" t="shared" si="16" ref="Q18:Q24">IF($A18=3,E18,"")</f>
      </c>
      <c r="R18" s="159">
        <f aca="true" t="shared" si="17" ref="R18:R24">IF($A18=4,E18,"")</f>
      </c>
      <c r="S18" s="159">
        <f aca="true" t="shared" si="18" ref="S18:S24">IF($A18=5,E18,"")</f>
        <v>19165</v>
      </c>
    </row>
    <row r="19" spans="1:19" ht="13.5">
      <c r="A19" s="39">
        <v>5</v>
      </c>
      <c r="B19" s="102">
        <v>132</v>
      </c>
      <c r="C19" s="102" t="s">
        <v>173</v>
      </c>
      <c r="D19" s="157"/>
      <c r="E19" s="157">
        <v>14399</v>
      </c>
      <c r="F19" s="103">
        <f t="shared" si="12"/>
        <v>3.155329700069466</v>
      </c>
      <c r="G19" s="104"/>
      <c r="H19" s="105"/>
      <c r="J19" s="159">
        <f t="shared" si="13"/>
      </c>
      <c r="K19" s="159">
        <f t="shared" si="3"/>
      </c>
      <c r="L19" s="159">
        <f t="shared" si="4"/>
      </c>
      <c r="M19" s="159">
        <f t="shared" si="5"/>
      </c>
      <c r="N19" s="159">
        <f t="shared" si="6"/>
        <v>0</v>
      </c>
      <c r="O19" s="159">
        <f t="shared" si="14"/>
      </c>
      <c r="P19" s="159">
        <f t="shared" si="15"/>
      </c>
      <c r="Q19" s="159">
        <f t="shared" si="16"/>
      </c>
      <c r="R19" s="159">
        <f t="shared" si="17"/>
      </c>
      <c r="S19" s="159">
        <f t="shared" si="18"/>
        <v>14399</v>
      </c>
    </row>
    <row r="20" spans="1:19" ht="13.5">
      <c r="A20" s="39">
        <v>5</v>
      </c>
      <c r="B20" s="102">
        <v>133</v>
      </c>
      <c r="C20" s="102" t="s">
        <v>174</v>
      </c>
      <c r="D20" s="157"/>
      <c r="E20" s="157">
        <v>9004</v>
      </c>
      <c r="F20" s="103">
        <f t="shared" si="12"/>
        <v>1.9730945634714545</v>
      </c>
      <c r="G20" s="104"/>
      <c r="H20" s="105"/>
      <c r="J20" s="159">
        <f t="shared" si="13"/>
      </c>
      <c r="K20" s="159">
        <f t="shared" si="3"/>
      </c>
      <c r="L20" s="159">
        <f t="shared" si="4"/>
      </c>
      <c r="M20" s="159">
        <f t="shared" si="5"/>
      </c>
      <c r="N20" s="159">
        <f t="shared" si="6"/>
        <v>0</v>
      </c>
      <c r="O20" s="159">
        <f t="shared" si="14"/>
      </c>
      <c r="P20" s="159">
        <f t="shared" si="15"/>
      </c>
      <c r="Q20" s="159">
        <f t="shared" si="16"/>
      </c>
      <c r="R20" s="159">
        <f t="shared" si="17"/>
      </c>
      <c r="S20" s="159">
        <f t="shared" si="18"/>
        <v>9004</v>
      </c>
    </row>
    <row r="21" spans="1:19" ht="13.5">
      <c r="A21" s="39">
        <v>5</v>
      </c>
      <c r="B21" s="102">
        <v>134</v>
      </c>
      <c r="C21" s="102" t="s">
        <v>175</v>
      </c>
      <c r="D21" s="157"/>
      <c r="E21" s="157">
        <v>18783</v>
      </c>
      <c r="F21" s="103">
        <f t="shared" si="12"/>
        <v>4.1160190121817335</v>
      </c>
      <c r="G21" s="104"/>
      <c r="H21" s="105"/>
      <c r="J21" s="159">
        <f t="shared" si="13"/>
      </c>
      <c r="K21" s="159">
        <f t="shared" si="3"/>
      </c>
      <c r="L21" s="159">
        <f t="shared" si="4"/>
      </c>
      <c r="M21" s="159">
        <f t="shared" si="5"/>
      </c>
      <c r="N21" s="159">
        <f t="shared" si="6"/>
        <v>0</v>
      </c>
      <c r="O21" s="159">
        <f t="shared" si="14"/>
      </c>
      <c r="P21" s="159">
        <f t="shared" si="15"/>
      </c>
      <c r="Q21" s="159">
        <f t="shared" si="16"/>
      </c>
      <c r="R21" s="159">
        <f t="shared" si="17"/>
      </c>
      <c r="S21" s="159">
        <f t="shared" si="18"/>
        <v>18783</v>
      </c>
    </row>
    <row r="22" spans="1:19" ht="13.5">
      <c r="A22" s="39">
        <v>5</v>
      </c>
      <c r="B22" s="102">
        <v>135</v>
      </c>
      <c r="C22" s="102" t="s">
        <v>176</v>
      </c>
      <c r="D22" s="157"/>
      <c r="E22" s="157">
        <v>13179</v>
      </c>
      <c r="F22" s="103">
        <f t="shared" si="12"/>
        <v>2.887984590403187</v>
      </c>
      <c r="G22" s="104"/>
      <c r="H22" s="105"/>
      <c r="J22" s="159">
        <f t="shared" si="13"/>
      </c>
      <c r="K22" s="159">
        <f t="shared" si="3"/>
      </c>
      <c r="L22" s="159">
        <f t="shared" si="4"/>
      </c>
      <c r="M22" s="159">
        <f t="shared" si="5"/>
      </c>
      <c r="N22" s="159">
        <f t="shared" si="6"/>
        <v>0</v>
      </c>
      <c r="O22" s="159">
        <f t="shared" si="14"/>
      </c>
      <c r="P22" s="159">
        <f t="shared" si="15"/>
      </c>
      <c r="Q22" s="159">
        <f t="shared" si="16"/>
      </c>
      <c r="R22" s="159">
        <f t="shared" si="17"/>
      </c>
      <c r="S22" s="159">
        <f t="shared" si="18"/>
        <v>13179</v>
      </c>
    </row>
    <row r="23" spans="1:19" ht="13.5">
      <c r="A23" s="39">
        <v>5</v>
      </c>
      <c r="B23" s="102">
        <v>136</v>
      </c>
      <c r="C23" s="102" t="s">
        <v>177</v>
      </c>
      <c r="D23" s="157"/>
      <c r="E23" s="157">
        <v>13346</v>
      </c>
      <c r="F23" s="103">
        <f t="shared" si="12"/>
        <v>2.9245801914804566</v>
      </c>
      <c r="G23" s="104"/>
      <c r="H23" s="105"/>
      <c r="J23" s="159">
        <f t="shared" si="13"/>
      </c>
      <c r="K23" s="159">
        <f t="shared" si="3"/>
      </c>
      <c r="L23" s="159">
        <f t="shared" si="4"/>
      </c>
      <c r="M23" s="159">
        <f t="shared" si="5"/>
      </c>
      <c r="N23" s="159">
        <f t="shared" si="6"/>
        <v>0</v>
      </c>
      <c r="O23" s="159">
        <f t="shared" si="14"/>
      </c>
      <c r="P23" s="159">
        <f t="shared" si="15"/>
      </c>
      <c r="Q23" s="159">
        <f t="shared" si="16"/>
      </c>
      <c r="R23" s="159">
        <f t="shared" si="17"/>
      </c>
      <c r="S23" s="159">
        <f t="shared" si="18"/>
        <v>13346</v>
      </c>
    </row>
    <row r="24" spans="1:19" ht="13.5">
      <c r="A24" s="39">
        <v>5</v>
      </c>
      <c r="B24" s="102">
        <v>137</v>
      </c>
      <c r="C24" s="102" t="s">
        <v>178</v>
      </c>
      <c r="D24" s="157"/>
      <c r="E24" s="157">
        <v>3731</v>
      </c>
      <c r="F24" s="103">
        <f t="shared" si="12"/>
        <v>0.8175939378400707</v>
      </c>
      <c r="G24" s="104"/>
      <c r="H24" s="105"/>
      <c r="J24" s="159">
        <f t="shared" si="13"/>
      </c>
      <c r="K24" s="159">
        <f t="shared" si="3"/>
      </c>
      <c r="L24" s="159">
        <f t="shared" si="4"/>
      </c>
      <c r="M24" s="159">
        <f t="shared" si="5"/>
      </c>
      <c r="N24" s="159">
        <f t="shared" si="6"/>
        <v>0</v>
      </c>
      <c r="O24" s="159">
        <f t="shared" si="14"/>
      </c>
      <c r="P24" s="159">
        <f t="shared" si="15"/>
      </c>
      <c r="Q24" s="159">
        <f t="shared" si="16"/>
      </c>
      <c r="R24" s="159">
        <f t="shared" si="17"/>
      </c>
      <c r="S24" s="159">
        <f t="shared" si="18"/>
        <v>3731</v>
      </c>
    </row>
    <row r="25" spans="1:19" ht="13.5">
      <c r="A25" s="39">
        <v>2</v>
      </c>
      <c r="B25" s="102">
        <v>203</v>
      </c>
      <c r="C25" s="102" t="s">
        <v>40</v>
      </c>
      <c r="D25" s="157">
        <v>20818</v>
      </c>
      <c r="E25" s="157">
        <v>20970</v>
      </c>
      <c r="F25" s="103">
        <f>E25/E$8*100</f>
        <v>4.595267991558907</v>
      </c>
      <c r="G25" s="104">
        <f t="shared" si="0"/>
        <v>0.7301373811124945</v>
      </c>
      <c r="H25" s="105">
        <f t="shared" si="1"/>
        <v>152</v>
      </c>
      <c r="J25" s="159">
        <f t="shared" si="2"/>
      </c>
      <c r="K25" s="159">
        <f t="shared" si="3"/>
        <v>20818</v>
      </c>
      <c r="L25" s="159">
        <f t="shared" si="4"/>
      </c>
      <c r="M25" s="159">
        <f t="shared" si="5"/>
      </c>
      <c r="N25" s="159">
        <f t="shared" si="6"/>
      </c>
      <c r="O25" s="159">
        <f t="shared" si="7"/>
      </c>
      <c r="P25" s="159">
        <f t="shared" si="8"/>
        <v>20970</v>
      </c>
      <c r="Q25" s="159">
        <f t="shared" si="9"/>
      </c>
      <c r="R25" s="159">
        <f t="shared" si="10"/>
      </c>
      <c r="S25" s="159">
        <f t="shared" si="11"/>
      </c>
    </row>
    <row r="26" spans="1:19" ht="13.5">
      <c r="A26" s="39">
        <v>1</v>
      </c>
      <c r="B26" s="102">
        <v>205</v>
      </c>
      <c r="C26" s="102" t="s">
        <v>41</v>
      </c>
      <c r="D26" s="157">
        <v>380</v>
      </c>
      <c r="E26" s="157">
        <v>374</v>
      </c>
      <c r="F26" s="103">
        <f>E26/E$8*100</f>
        <v>0.08195661558621989</v>
      </c>
      <c r="G26" s="104">
        <f t="shared" si="0"/>
        <v>-1.5789473684210575</v>
      </c>
      <c r="H26" s="105">
        <f t="shared" si="1"/>
        <v>-6</v>
      </c>
      <c r="J26" s="159">
        <f t="shared" si="2"/>
        <v>380</v>
      </c>
      <c r="K26" s="159">
        <f t="shared" si="3"/>
      </c>
      <c r="L26" s="159">
        <f t="shared" si="4"/>
      </c>
      <c r="M26" s="159">
        <f t="shared" si="5"/>
      </c>
      <c r="N26" s="159">
        <f t="shared" si="6"/>
      </c>
      <c r="O26" s="159">
        <f t="shared" si="7"/>
        <v>374</v>
      </c>
      <c r="P26" s="159">
        <f t="shared" si="8"/>
      </c>
      <c r="Q26" s="159">
        <f t="shared" si="9"/>
      </c>
      <c r="R26" s="159">
        <f t="shared" si="10"/>
      </c>
      <c r="S26" s="159">
        <f t="shared" si="11"/>
      </c>
    </row>
    <row r="27" spans="1:19" ht="13.5">
      <c r="A27" s="39">
        <v>2</v>
      </c>
      <c r="B27" s="102">
        <v>206</v>
      </c>
      <c r="C27" s="102" t="s">
        <v>42</v>
      </c>
      <c r="D27" s="157">
        <v>7984</v>
      </c>
      <c r="E27" s="157">
        <v>8380</v>
      </c>
      <c r="F27" s="103">
        <f aca="true" t="shared" si="19" ref="F27:F71">E27/E$8*100</f>
        <v>1.8363541139372264</v>
      </c>
      <c r="G27" s="104">
        <f t="shared" si="0"/>
        <v>4.959919839679361</v>
      </c>
      <c r="H27" s="105">
        <f t="shared" si="1"/>
        <v>396</v>
      </c>
      <c r="J27" s="159">
        <f t="shared" si="2"/>
      </c>
      <c r="K27" s="159">
        <f t="shared" si="3"/>
        <v>7984</v>
      </c>
      <c r="L27" s="159">
        <f t="shared" si="4"/>
      </c>
      <c r="M27" s="159">
        <f t="shared" si="5"/>
      </c>
      <c r="N27" s="159">
        <f t="shared" si="6"/>
      </c>
      <c r="O27" s="159">
        <f t="shared" si="7"/>
      </c>
      <c r="P27" s="159">
        <f t="shared" si="8"/>
        <v>8380</v>
      </c>
      <c r="Q27" s="159">
        <f t="shared" si="9"/>
      </c>
      <c r="R27" s="159">
        <f t="shared" si="10"/>
      </c>
      <c r="S27" s="159">
        <f t="shared" si="11"/>
      </c>
    </row>
    <row r="28" spans="1:19" ht="13.5">
      <c r="A28" s="39">
        <v>2</v>
      </c>
      <c r="B28" s="102">
        <v>207</v>
      </c>
      <c r="C28" s="102" t="s">
        <v>43</v>
      </c>
      <c r="D28" s="157">
        <v>17747</v>
      </c>
      <c r="E28" s="157">
        <v>18745</v>
      </c>
      <c r="F28" s="103">
        <f t="shared" si="19"/>
        <v>4.107691869421636</v>
      </c>
      <c r="G28" s="104">
        <f t="shared" si="0"/>
        <v>5.623485659548089</v>
      </c>
      <c r="H28" s="105">
        <f t="shared" si="1"/>
        <v>998</v>
      </c>
      <c r="J28" s="159">
        <f t="shared" si="2"/>
      </c>
      <c r="K28" s="159">
        <f t="shared" si="3"/>
        <v>17747</v>
      </c>
      <c r="L28" s="159">
        <f t="shared" si="4"/>
      </c>
      <c r="M28" s="159">
        <f t="shared" si="5"/>
      </c>
      <c r="N28" s="159">
        <f t="shared" si="6"/>
      </c>
      <c r="O28" s="159">
        <f t="shared" si="7"/>
      </c>
      <c r="P28" s="159">
        <f t="shared" si="8"/>
        <v>18745</v>
      </c>
      <c r="Q28" s="159">
        <f t="shared" si="9"/>
      </c>
      <c r="R28" s="159">
        <f t="shared" si="10"/>
      </c>
      <c r="S28" s="159">
        <f t="shared" si="11"/>
      </c>
    </row>
    <row r="29" spans="1:19" ht="13.5">
      <c r="A29" s="39">
        <v>1</v>
      </c>
      <c r="B29" s="102">
        <v>208</v>
      </c>
      <c r="C29" s="102" t="s">
        <v>44</v>
      </c>
      <c r="D29" s="157">
        <v>1002</v>
      </c>
      <c r="E29" s="157">
        <v>1018</v>
      </c>
      <c r="F29" s="103">
        <f t="shared" si="19"/>
        <v>0.22307977183628835</v>
      </c>
      <c r="G29" s="104">
        <f t="shared" si="0"/>
        <v>1.5968063872255467</v>
      </c>
      <c r="H29" s="105">
        <f t="shared" si="1"/>
        <v>16</v>
      </c>
      <c r="J29" s="159">
        <f t="shared" si="2"/>
        <v>1002</v>
      </c>
      <c r="K29" s="159">
        <f t="shared" si="3"/>
      </c>
      <c r="L29" s="159">
        <f t="shared" si="4"/>
      </c>
      <c r="M29" s="159">
        <f t="shared" si="5"/>
      </c>
      <c r="N29" s="159">
        <f t="shared" si="6"/>
      </c>
      <c r="O29" s="159">
        <f t="shared" si="7"/>
        <v>1018</v>
      </c>
      <c r="P29" s="159">
        <f t="shared" si="8"/>
      </c>
      <c r="Q29" s="159">
        <f t="shared" si="9"/>
      </c>
      <c r="R29" s="159">
        <f t="shared" si="10"/>
      </c>
      <c r="S29" s="159">
        <f t="shared" si="11"/>
      </c>
    </row>
    <row r="30" spans="1:19" ht="13.5">
      <c r="A30" s="39">
        <v>4</v>
      </c>
      <c r="B30" s="102">
        <v>209</v>
      </c>
      <c r="C30" s="102" t="s">
        <v>45</v>
      </c>
      <c r="D30" s="157">
        <v>12259</v>
      </c>
      <c r="E30" s="157">
        <v>12390</v>
      </c>
      <c r="F30" s="103">
        <f t="shared" si="19"/>
        <v>2.715086810463274</v>
      </c>
      <c r="G30" s="104">
        <f t="shared" si="0"/>
        <v>1.0686026592707343</v>
      </c>
      <c r="H30" s="105">
        <f t="shared" si="1"/>
        <v>131</v>
      </c>
      <c r="J30" s="159">
        <f t="shared" si="2"/>
      </c>
      <c r="K30" s="159">
        <f t="shared" si="3"/>
      </c>
      <c r="L30" s="159">
        <f t="shared" si="4"/>
      </c>
      <c r="M30" s="159">
        <f t="shared" si="5"/>
        <v>12259</v>
      </c>
      <c r="N30" s="159">
        <f t="shared" si="6"/>
      </c>
      <c r="O30" s="159">
        <f t="shared" si="7"/>
      </c>
      <c r="P30" s="159">
        <f t="shared" si="8"/>
      </c>
      <c r="Q30" s="159">
        <f t="shared" si="9"/>
      </c>
      <c r="R30" s="159">
        <f t="shared" si="10"/>
        <v>12390</v>
      </c>
      <c r="S30" s="159">
        <f t="shared" si="11"/>
      </c>
    </row>
    <row r="31" spans="1:19" ht="13.5">
      <c r="A31" s="39">
        <v>2</v>
      </c>
      <c r="B31" s="102">
        <v>210</v>
      </c>
      <c r="C31" s="102" t="s">
        <v>46</v>
      </c>
      <c r="D31" s="157">
        <v>36110</v>
      </c>
      <c r="E31" s="157">
        <v>36533</v>
      </c>
      <c r="F31" s="103">
        <f t="shared" si="19"/>
        <v>8.005671222490298</v>
      </c>
      <c r="G31" s="104">
        <f t="shared" si="0"/>
        <v>1.171420659097211</v>
      </c>
      <c r="H31" s="105">
        <f t="shared" si="1"/>
        <v>423</v>
      </c>
      <c r="J31" s="159">
        <f t="shared" si="2"/>
      </c>
      <c r="K31" s="159">
        <f t="shared" si="3"/>
        <v>36110</v>
      </c>
      <c r="L31" s="159">
        <f t="shared" si="4"/>
      </c>
      <c r="M31" s="159">
        <f t="shared" si="5"/>
      </c>
      <c r="N31" s="159">
        <f t="shared" si="6"/>
      </c>
      <c r="O31" s="159">
        <f t="shared" si="7"/>
      </c>
      <c r="P31" s="159">
        <f t="shared" si="8"/>
        <v>36533</v>
      </c>
      <c r="Q31" s="159">
        <f t="shared" si="9"/>
      </c>
      <c r="R31" s="159">
        <f t="shared" si="10"/>
      </c>
      <c r="S31" s="159">
        <f t="shared" si="11"/>
      </c>
    </row>
    <row r="32" spans="1:19" ht="13.5">
      <c r="A32" s="39">
        <v>4</v>
      </c>
      <c r="B32" s="102">
        <v>211</v>
      </c>
      <c r="C32" s="102" t="s">
        <v>47</v>
      </c>
      <c r="D32" s="157">
        <v>39865</v>
      </c>
      <c r="E32" s="157">
        <v>40248</v>
      </c>
      <c r="F32" s="103">
        <f t="shared" si="19"/>
        <v>8.819758994957697</v>
      </c>
      <c r="G32" s="104">
        <f t="shared" si="0"/>
        <v>0.9607425059576125</v>
      </c>
      <c r="H32" s="105">
        <f t="shared" si="1"/>
        <v>383</v>
      </c>
      <c r="J32" s="159">
        <f t="shared" si="2"/>
      </c>
      <c r="K32" s="159">
        <f t="shared" si="3"/>
      </c>
      <c r="L32" s="159">
        <f t="shared" si="4"/>
      </c>
      <c r="M32" s="159">
        <f t="shared" si="5"/>
        <v>39865</v>
      </c>
      <c r="N32" s="159">
        <f t="shared" si="6"/>
      </c>
      <c r="O32" s="159">
        <f t="shared" si="7"/>
      </c>
      <c r="P32" s="159">
        <f t="shared" si="8"/>
      </c>
      <c r="Q32" s="159">
        <f t="shared" si="9"/>
      </c>
      <c r="R32" s="159">
        <f t="shared" si="10"/>
        <v>40248</v>
      </c>
      <c r="S32" s="159">
        <f t="shared" si="11"/>
      </c>
    </row>
    <row r="33" spans="1:19" ht="13.5">
      <c r="A33" s="39">
        <v>4</v>
      </c>
      <c r="B33" s="102">
        <v>212</v>
      </c>
      <c r="C33" s="102" t="s">
        <v>48</v>
      </c>
      <c r="D33" s="157">
        <v>11175</v>
      </c>
      <c r="E33" s="157">
        <v>11723</v>
      </c>
      <c r="F33" s="103">
        <f t="shared" si="19"/>
        <v>2.5689235414899887</v>
      </c>
      <c r="G33" s="104">
        <f t="shared" si="0"/>
        <v>4.903803131991058</v>
      </c>
      <c r="H33" s="105">
        <f t="shared" si="1"/>
        <v>548</v>
      </c>
      <c r="J33" s="159">
        <f t="shared" si="2"/>
      </c>
      <c r="K33" s="159">
        <f t="shared" si="3"/>
      </c>
      <c r="L33" s="159">
        <f t="shared" si="4"/>
      </c>
      <c r="M33" s="159">
        <f t="shared" si="5"/>
        <v>11175</v>
      </c>
      <c r="N33" s="159">
        <f t="shared" si="6"/>
      </c>
      <c r="O33" s="159">
        <f t="shared" si="7"/>
      </c>
      <c r="P33" s="159">
        <f t="shared" si="8"/>
      </c>
      <c r="Q33" s="159">
        <f t="shared" si="9"/>
      </c>
      <c r="R33" s="159">
        <f t="shared" si="10"/>
        <v>11723</v>
      </c>
      <c r="S33" s="159">
        <f t="shared" si="11"/>
      </c>
    </row>
    <row r="34" spans="1:19" ht="13.5">
      <c r="A34" s="39">
        <v>4</v>
      </c>
      <c r="B34" s="102">
        <v>213</v>
      </c>
      <c r="C34" s="102" t="s">
        <v>49</v>
      </c>
      <c r="D34" s="157">
        <v>21169</v>
      </c>
      <c r="E34" s="157">
        <v>22984</v>
      </c>
      <c r="F34" s="103">
        <f t="shared" si="19"/>
        <v>5.036606557844059</v>
      </c>
      <c r="G34" s="104">
        <f t="shared" si="0"/>
        <v>8.573857999905531</v>
      </c>
      <c r="H34" s="105">
        <f t="shared" si="1"/>
        <v>1815</v>
      </c>
      <c r="J34" s="159">
        <f t="shared" si="2"/>
      </c>
      <c r="K34" s="159">
        <f t="shared" si="3"/>
      </c>
      <c r="L34" s="159">
        <f t="shared" si="4"/>
      </c>
      <c r="M34" s="159">
        <f t="shared" si="5"/>
        <v>21169</v>
      </c>
      <c r="N34" s="159">
        <f t="shared" si="6"/>
      </c>
      <c r="O34" s="159">
        <f t="shared" si="7"/>
      </c>
      <c r="P34" s="159">
        <f t="shared" si="8"/>
      </c>
      <c r="Q34" s="159">
        <f t="shared" si="9"/>
      </c>
      <c r="R34" s="159">
        <f t="shared" si="10"/>
        <v>22984</v>
      </c>
      <c r="S34" s="159">
        <f t="shared" si="11"/>
      </c>
    </row>
    <row r="35" spans="1:19" ht="13.5">
      <c r="A35" s="39">
        <v>4</v>
      </c>
      <c r="B35" s="102">
        <v>214</v>
      </c>
      <c r="C35" s="102" t="s">
        <v>50</v>
      </c>
      <c r="D35" s="157">
        <v>11560</v>
      </c>
      <c r="E35" s="157">
        <v>11773</v>
      </c>
      <c r="F35" s="103">
        <f t="shared" si="19"/>
        <v>2.5798803082795905</v>
      </c>
      <c r="G35" s="104">
        <f t="shared" si="0"/>
        <v>1.8425605536332101</v>
      </c>
      <c r="H35" s="105">
        <f t="shared" si="1"/>
        <v>213</v>
      </c>
      <c r="J35" s="159">
        <f t="shared" si="2"/>
      </c>
      <c r="K35" s="159">
        <f t="shared" si="3"/>
      </c>
      <c r="L35" s="159">
        <f t="shared" si="4"/>
      </c>
      <c r="M35" s="159">
        <f t="shared" si="5"/>
        <v>11560</v>
      </c>
      <c r="N35" s="159">
        <f t="shared" si="6"/>
      </c>
      <c r="O35" s="159">
        <f t="shared" si="7"/>
      </c>
      <c r="P35" s="159">
        <f t="shared" si="8"/>
      </c>
      <c r="Q35" s="159">
        <f t="shared" si="9"/>
      </c>
      <c r="R35" s="159">
        <f t="shared" si="10"/>
        <v>11773</v>
      </c>
      <c r="S35" s="159">
        <f t="shared" si="11"/>
      </c>
    </row>
    <row r="36" spans="1:19" ht="13.5">
      <c r="A36" s="39">
        <v>2</v>
      </c>
      <c r="B36" s="102">
        <v>215</v>
      </c>
      <c r="C36" s="102" t="s">
        <v>51</v>
      </c>
      <c r="D36" s="157">
        <v>9612</v>
      </c>
      <c r="E36" s="157">
        <v>9589</v>
      </c>
      <c r="F36" s="103">
        <f t="shared" si="19"/>
        <v>2.101288734909793</v>
      </c>
      <c r="G36" s="104">
        <f t="shared" si="0"/>
        <v>-0.23928422804827543</v>
      </c>
      <c r="H36" s="105">
        <f t="shared" si="1"/>
        <v>-23</v>
      </c>
      <c r="J36" s="159">
        <f t="shared" si="2"/>
      </c>
      <c r="K36" s="159">
        <f t="shared" si="3"/>
        <v>9612</v>
      </c>
      <c r="L36" s="159">
        <f t="shared" si="4"/>
      </c>
      <c r="M36" s="159">
        <f t="shared" si="5"/>
      </c>
      <c r="N36" s="159">
        <f t="shared" si="6"/>
      </c>
      <c r="O36" s="159">
        <f t="shared" si="7"/>
      </c>
      <c r="P36" s="159">
        <f t="shared" si="8"/>
        <v>9589</v>
      </c>
      <c r="Q36" s="159">
        <f t="shared" si="9"/>
      </c>
      <c r="R36" s="159">
        <f t="shared" si="10"/>
      </c>
      <c r="S36" s="159">
        <f t="shared" si="11"/>
      </c>
    </row>
    <row r="37" spans="1:19" ht="13.5">
      <c r="A37" s="39">
        <v>4</v>
      </c>
      <c r="B37" s="102">
        <v>216</v>
      </c>
      <c r="C37" s="102" t="s">
        <v>52</v>
      </c>
      <c r="D37" s="157">
        <v>13505</v>
      </c>
      <c r="E37" s="157">
        <v>13937</v>
      </c>
      <c r="F37" s="103">
        <f t="shared" si="19"/>
        <v>3.0540891749335475</v>
      </c>
      <c r="G37" s="104">
        <f t="shared" si="0"/>
        <v>3.198815253609766</v>
      </c>
      <c r="H37" s="105">
        <f t="shared" si="1"/>
        <v>432</v>
      </c>
      <c r="J37" s="159">
        <f t="shared" si="2"/>
      </c>
      <c r="K37" s="159">
        <f t="shared" si="3"/>
      </c>
      <c r="L37" s="159">
        <f t="shared" si="4"/>
      </c>
      <c r="M37" s="159">
        <f t="shared" si="5"/>
        <v>13505</v>
      </c>
      <c r="N37" s="159">
        <f t="shared" si="6"/>
      </c>
      <c r="O37" s="159">
        <f t="shared" si="7"/>
      </c>
      <c r="P37" s="159">
        <f t="shared" si="8"/>
      </c>
      <c r="Q37" s="159">
        <f t="shared" si="9"/>
      </c>
      <c r="R37" s="159">
        <f t="shared" si="10"/>
        <v>13937</v>
      </c>
      <c r="S37" s="159">
        <f t="shared" si="11"/>
      </c>
    </row>
    <row r="38" spans="1:19" ht="13.5">
      <c r="A38" s="39">
        <v>1</v>
      </c>
      <c r="B38" s="102">
        <v>219</v>
      </c>
      <c r="C38" s="102" t="s">
        <v>53</v>
      </c>
      <c r="D38" s="157">
        <v>316</v>
      </c>
      <c r="E38" s="157">
        <v>304</v>
      </c>
      <c r="F38" s="103">
        <f t="shared" si="19"/>
        <v>0.06661714208077767</v>
      </c>
      <c r="G38" s="104">
        <f t="shared" si="0"/>
        <v>-3.797468354430378</v>
      </c>
      <c r="H38" s="105">
        <f t="shared" si="1"/>
        <v>-12</v>
      </c>
      <c r="J38" s="159">
        <f t="shared" si="2"/>
        <v>316</v>
      </c>
      <c r="K38" s="159">
        <f t="shared" si="3"/>
      </c>
      <c r="L38" s="159">
        <f t="shared" si="4"/>
      </c>
      <c r="M38" s="159">
        <f t="shared" si="5"/>
      </c>
      <c r="N38" s="159">
        <f t="shared" si="6"/>
      </c>
      <c r="O38" s="159">
        <f t="shared" si="7"/>
        <v>304</v>
      </c>
      <c r="P38" s="159">
        <f t="shared" si="8"/>
      </c>
      <c r="Q38" s="159">
        <f t="shared" si="9"/>
      </c>
      <c r="R38" s="159">
        <f t="shared" si="10"/>
      </c>
      <c r="S38" s="159">
        <f t="shared" si="11"/>
      </c>
    </row>
    <row r="39" spans="1:19" ht="13.5">
      <c r="A39" s="39">
        <v>2</v>
      </c>
      <c r="B39" s="102">
        <v>220</v>
      </c>
      <c r="C39" s="102" t="s">
        <v>54</v>
      </c>
      <c r="D39" s="157">
        <v>8582</v>
      </c>
      <c r="E39" s="157">
        <v>9249</v>
      </c>
      <c r="F39" s="103">
        <f>E39/E$8*100</f>
        <v>2.0267827207405023</v>
      </c>
      <c r="G39" s="104">
        <f>(E39/D39-1)*100</f>
        <v>7.772081099976691</v>
      </c>
      <c r="H39" s="105">
        <f t="shared" si="1"/>
        <v>667</v>
      </c>
      <c r="J39" s="159">
        <f t="shared" si="2"/>
      </c>
      <c r="K39" s="159">
        <f t="shared" si="3"/>
        <v>8582</v>
      </c>
      <c r="L39" s="159">
        <f t="shared" si="4"/>
      </c>
      <c r="M39" s="159">
        <f t="shared" si="5"/>
      </c>
      <c r="N39" s="159">
        <f t="shared" si="6"/>
      </c>
      <c r="O39" s="159">
        <f t="shared" si="7"/>
      </c>
      <c r="P39" s="159">
        <f t="shared" si="8"/>
        <v>9249</v>
      </c>
      <c r="Q39" s="159">
        <f t="shared" si="9"/>
      </c>
      <c r="R39" s="159">
        <f t="shared" si="10"/>
      </c>
      <c r="S39" s="159">
        <f t="shared" si="11"/>
      </c>
    </row>
    <row r="40" spans="1:19" ht="13.5">
      <c r="A40" s="39">
        <v>5</v>
      </c>
      <c r="B40" s="102">
        <v>221</v>
      </c>
      <c r="C40" s="102" t="s">
        <v>55</v>
      </c>
      <c r="D40" s="157">
        <v>20460</v>
      </c>
      <c r="E40" s="157">
        <v>21188</v>
      </c>
      <c r="F40" s="103">
        <f>E40/E$8*100</f>
        <v>4.64303949476157</v>
      </c>
      <c r="G40" s="104">
        <f>(E40/D40-1)*100</f>
        <v>3.558162267839693</v>
      </c>
      <c r="H40" s="105">
        <f t="shared" si="1"/>
        <v>728</v>
      </c>
      <c r="J40" s="159">
        <f t="shared" si="2"/>
      </c>
      <c r="K40" s="159">
        <f t="shared" si="3"/>
      </c>
      <c r="L40" s="159">
        <f t="shared" si="4"/>
      </c>
      <c r="M40" s="159">
        <f t="shared" si="5"/>
      </c>
      <c r="N40" s="159">
        <f t="shared" si="6"/>
        <v>20460</v>
      </c>
      <c r="O40" s="159">
        <f t="shared" si="7"/>
      </c>
      <c r="P40" s="159">
        <f t="shared" si="8"/>
      </c>
      <c r="Q40" s="159">
        <f t="shared" si="9"/>
      </c>
      <c r="R40" s="159">
        <f t="shared" si="10"/>
      </c>
      <c r="S40" s="159">
        <f t="shared" si="11"/>
        <v>21188</v>
      </c>
    </row>
    <row r="41" spans="1:19" ht="13.5">
      <c r="A41" s="39">
        <v>1</v>
      </c>
      <c r="B41" s="102">
        <v>222</v>
      </c>
      <c r="C41" s="106" t="s">
        <v>131</v>
      </c>
      <c r="D41" s="157">
        <v>1414</v>
      </c>
      <c r="E41" s="157">
        <v>1435</v>
      </c>
      <c r="F41" s="103">
        <f>E41/E$8*100</f>
        <v>0.31445920686156564</v>
      </c>
      <c r="G41" s="104">
        <f>(E41/D41-1)*100</f>
        <v>1.4851485148514865</v>
      </c>
      <c r="H41" s="105">
        <f t="shared" si="1"/>
        <v>21</v>
      </c>
      <c r="J41" s="159">
        <f t="shared" si="2"/>
        <v>1414</v>
      </c>
      <c r="K41" s="159">
        <f t="shared" si="3"/>
      </c>
      <c r="L41" s="159">
        <f t="shared" si="4"/>
      </c>
      <c r="M41" s="159">
        <f t="shared" si="5"/>
      </c>
      <c r="N41" s="159">
        <f t="shared" si="6"/>
      </c>
      <c r="O41" s="159">
        <f t="shared" si="7"/>
        <v>1435</v>
      </c>
      <c r="P41" s="159">
        <f t="shared" si="8"/>
      </c>
      <c r="Q41" s="159">
        <f t="shared" si="9"/>
      </c>
      <c r="R41" s="159">
        <f t="shared" si="10"/>
      </c>
      <c r="S41" s="159">
        <f t="shared" si="11"/>
      </c>
    </row>
    <row r="42" spans="1:19" ht="13.5">
      <c r="A42" s="39">
        <v>4</v>
      </c>
      <c r="B42" s="102">
        <v>223</v>
      </c>
      <c r="C42" s="106" t="s">
        <v>132</v>
      </c>
      <c r="D42" s="157">
        <v>3775</v>
      </c>
      <c r="E42" s="157">
        <v>4299</v>
      </c>
      <c r="F42" s="103">
        <f t="shared" si="19"/>
        <v>0.9420628085699447</v>
      </c>
      <c r="G42" s="104">
        <f aca="true" t="shared" si="20" ref="G42:G47">(E42/D42-1)*100</f>
        <v>13.880794701986755</v>
      </c>
      <c r="H42" s="105">
        <f t="shared" si="1"/>
        <v>524</v>
      </c>
      <c r="J42" s="159">
        <f t="shared" si="2"/>
      </c>
      <c r="K42" s="159">
        <f t="shared" si="3"/>
      </c>
      <c r="L42" s="159">
        <f t="shared" si="4"/>
      </c>
      <c r="M42" s="159">
        <f t="shared" si="5"/>
        <v>3775</v>
      </c>
      <c r="N42" s="159">
        <f t="shared" si="6"/>
      </c>
      <c r="O42" s="159">
        <f t="shared" si="7"/>
      </c>
      <c r="P42" s="159">
        <f t="shared" si="8"/>
      </c>
      <c r="Q42" s="159">
        <f t="shared" si="9"/>
      </c>
      <c r="R42" s="159">
        <f t="shared" si="10"/>
        <v>4299</v>
      </c>
      <c r="S42" s="159">
        <f t="shared" si="11"/>
      </c>
    </row>
    <row r="43" spans="1:19" ht="13.5">
      <c r="A43" s="39">
        <v>4</v>
      </c>
      <c r="B43" s="102">
        <v>224</v>
      </c>
      <c r="C43" s="106" t="s">
        <v>133</v>
      </c>
      <c r="D43" s="157">
        <v>8525</v>
      </c>
      <c r="E43" s="157">
        <v>8911</v>
      </c>
      <c r="F43" s="103">
        <f t="shared" si="19"/>
        <v>1.9527149772427952</v>
      </c>
      <c r="G43" s="104">
        <f t="shared" si="20"/>
        <v>4.527859237536647</v>
      </c>
      <c r="H43" s="105">
        <f t="shared" si="1"/>
        <v>386</v>
      </c>
      <c r="J43" s="159">
        <f t="shared" si="2"/>
      </c>
      <c r="K43" s="159">
        <f t="shared" si="3"/>
      </c>
      <c r="L43" s="159">
        <f t="shared" si="4"/>
      </c>
      <c r="M43" s="159">
        <f t="shared" si="5"/>
        <v>8525</v>
      </c>
      <c r="N43" s="159">
        <f t="shared" si="6"/>
      </c>
      <c r="O43" s="159">
        <f t="shared" si="7"/>
      </c>
      <c r="P43" s="159">
        <f t="shared" si="8"/>
      </c>
      <c r="Q43" s="159">
        <f t="shared" si="9"/>
      </c>
      <c r="R43" s="159">
        <f t="shared" si="10"/>
        <v>8911</v>
      </c>
      <c r="S43" s="159">
        <f t="shared" si="11"/>
      </c>
    </row>
    <row r="44" spans="1:19" ht="13.5">
      <c r="A44" s="39">
        <v>1</v>
      </c>
      <c r="B44" s="102">
        <v>225</v>
      </c>
      <c r="C44" s="106" t="s">
        <v>134</v>
      </c>
      <c r="D44" s="157">
        <v>4615</v>
      </c>
      <c r="E44" s="157">
        <v>3891</v>
      </c>
      <c r="F44" s="103">
        <f t="shared" si="19"/>
        <v>0.8526555915667958</v>
      </c>
      <c r="G44" s="104">
        <f t="shared" si="20"/>
        <v>-15.687973997833149</v>
      </c>
      <c r="H44" s="105">
        <f t="shared" si="1"/>
        <v>-724</v>
      </c>
      <c r="J44" s="159">
        <f t="shared" si="2"/>
        <v>4615</v>
      </c>
      <c r="K44" s="159">
        <f t="shared" si="3"/>
      </c>
      <c r="L44" s="159">
        <f t="shared" si="4"/>
      </c>
      <c r="M44" s="159">
        <f t="shared" si="5"/>
      </c>
      <c r="N44" s="159">
        <f t="shared" si="6"/>
      </c>
      <c r="O44" s="159">
        <f t="shared" si="7"/>
        <v>3891</v>
      </c>
      <c r="P44" s="159">
        <f t="shared" si="8"/>
      </c>
      <c r="Q44" s="159">
        <f t="shared" si="9"/>
      </c>
      <c r="R44" s="159">
        <f t="shared" si="10"/>
      </c>
      <c r="S44" s="159">
        <f t="shared" si="11"/>
      </c>
    </row>
    <row r="45" spans="1:19" ht="13.5">
      <c r="A45" s="39">
        <v>4</v>
      </c>
      <c r="B45" s="102">
        <v>226</v>
      </c>
      <c r="C45" s="106" t="s">
        <v>135</v>
      </c>
      <c r="D45" s="157">
        <v>10923</v>
      </c>
      <c r="E45" s="157">
        <v>12166</v>
      </c>
      <c r="F45" s="103">
        <f t="shared" si="19"/>
        <v>2.666000495245859</v>
      </c>
      <c r="G45" s="104">
        <f t="shared" si="20"/>
        <v>11.379657603222547</v>
      </c>
      <c r="H45" s="105">
        <f t="shared" si="1"/>
        <v>1243</v>
      </c>
      <c r="J45" s="159">
        <f t="shared" si="2"/>
      </c>
      <c r="K45" s="159">
        <f t="shared" si="3"/>
      </c>
      <c r="L45" s="159">
        <f t="shared" si="4"/>
      </c>
      <c r="M45" s="159">
        <f t="shared" si="5"/>
        <v>10923</v>
      </c>
      <c r="N45" s="159">
        <f t="shared" si="6"/>
      </c>
      <c r="O45" s="159">
        <f t="shared" si="7"/>
      </c>
      <c r="P45" s="159">
        <f t="shared" si="8"/>
      </c>
      <c r="Q45" s="159">
        <f t="shared" si="9"/>
      </c>
      <c r="R45" s="159">
        <f t="shared" si="10"/>
        <v>12166</v>
      </c>
      <c r="S45" s="159">
        <f t="shared" si="11"/>
      </c>
    </row>
    <row r="46" spans="1:19" ht="13.5">
      <c r="A46" s="39">
        <v>1</v>
      </c>
      <c r="B46" s="102">
        <v>301</v>
      </c>
      <c r="C46" s="102" t="s">
        <v>56</v>
      </c>
      <c r="D46" s="157">
        <v>67</v>
      </c>
      <c r="E46" s="157">
        <v>66</v>
      </c>
      <c r="F46" s="103">
        <f t="shared" si="19"/>
        <v>0.014462932162274098</v>
      </c>
      <c r="G46" s="104">
        <f t="shared" si="20"/>
        <v>-1.4925373134328401</v>
      </c>
      <c r="H46" s="105">
        <f t="shared" si="1"/>
        <v>-1</v>
      </c>
      <c r="J46" s="159">
        <f t="shared" si="2"/>
        <v>67</v>
      </c>
      <c r="K46" s="159">
        <f t="shared" si="3"/>
      </c>
      <c r="L46" s="159">
        <f t="shared" si="4"/>
      </c>
      <c r="M46" s="159">
        <f t="shared" si="5"/>
      </c>
      <c r="N46" s="159">
        <f t="shared" si="6"/>
      </c>
      <c r="O46" s="159">
        <f t="shared" si="7"/>
        <v>66</v>
      </c>
      <c r="P46" s="159">
        <f t="shared" si="8"/>
      </c>
      <c r="Q46" s="159">
        <f t="shared" si="9"/>
      </c>
      <c r="R46" s="159">
        <f t="shared" si="10"/>
      </c>
      <c r="S46" s="159">
        <f t="shared" si="11"/>
      </c>
    </row>
    <row r="47" spans="1:19" ht="13.5">
      <c r="A47" s="39">
        <v>1</v>
      </c>
      <c r="B47" s="102">
        <v>302</v>
      </c>
      <c r="C47" s="102" t="s">
        <v>57</v>
      </c>
      <c r="D47" s="157">
        <v>177</v>
      </c>
      <c r="E47" s="157">
        <v>185</v>
      </c>
      <c r="F47" s="103">
        <f t="shared" si="19"/>
        <v>0.04054003712152588</v>
      </c>
      <c r="G47" s="104">
        <f t="shared" si="20"/>
        <v>4.519774011299438</v>
      </c>
      <c r="H47" s="105">
        <f t="shared" si="1"/>
        <v>8</v>
      </c>
      <c r="J47" s="159">
        <f t="shared" si="2"/>
        <v>177</v>
      </c>
      <c r="K47" s="159">
        <f t="shared" si="3"/>
      </c>
      <c r="L47" s="159">
        <f t="shared" si="4"/>
      </c>
      <c r="M47" s="159">
        <f t="shared" si="5"/>
      </c>
      <c r="N47" s="159">
        <f t="shared" si="6"/>
      </c>
      <c r="O47" s="159">
        <f t="shared" si="7"/>
        <v>185</v>
      </c>
      <c r="P47" s="159">
        <f t="shared" si="8"/>
      </c>
      <c r="Q47" s="159">
        <f t="shared" si="9"/>
      </c>
      <c r="R47" s="159">
        <f t="shared" si="10"/>
      </c>
      <c r="S47" s="159">
        <f t="shared" si="11"/>
      </c>
    </row>
    <row r="48" spans="1:19" ht="13.5">
      <c r="A48" s="39">
        <v>1</v>
      </c>
      <c r="B48" s="102">
        <v>304</v>
      </c>
      <c r="C48" s="102" t="s">
        <v>58</v>
      </c>
      <c r="D48" s="157">
        <v>145</v>
      </c>
      <c r="E48" s="157">
        <v>150</v>
      </c>
      <c r="F48" s="103">
        <f t="shared" si="19"/>
        <v>0.03287030036880477</v>
      </c>
      <c r="G48" s="104">
        <f>(E48/D48-1)*100</f>
        <v>3.4482758620689724</v>
      </c>
      <c r="H48" s="105">
        <f t="shared" si="1"/>
        <v>5</v>
      </c>
      <c r="J48" s="159">
        <f t="shared" si="2"/>
        <v>145</v>
      </c>
      <c r="K48" s="159">
        <f t="shared" si="3"/>
      </c>
      <c r="L48" s="159">
        <f t="shared" si="4"/>
      </c>
      <c r="M48" s="159">
        <f t="shared" si="5"/>
      </c>
      <c r="N48" s="159">
        <f t="shared" si="6"/>
      </c>
      <c r="O48" s="159">
        <f t="shared" si="7"/>
        <v>150</v>
      </c>
      <c r="P48" s="159">
        <f t="shared" si="8"/>
      </c>
      <c r="Q48" s="159">
        <f t="shared" si="9"/>
      </c>
      <c r="R48" s="159">
        <f t="shared" si="10"/>
      </c>
      <c r="S48" s="159">
        <f t="shared" si="11"/>
      </c>
    </row>
    <row r="49" spans="1:19" ht="13.5">
      <c r="A49" s="39">
        <v>1</v>
      </c>
      <c r="B49" s="102">
        <v>305</v>
      </c>
      <c r="C49" s="102" t="s">
        <v>59</v>
      </c>
      <c r="D49" s="157">
        <v>134</v>
      </c>
      <c r="E49" s="157">
        <v>144</v>
      </c>
      <c r="F49" s="103">
        <f t="shared" si="19"/>
        <v>0.03155548835405258</v>
      </c>
      <c r="G49" s="104">
        <f>(E49/D49-1)*100</f>
        <v>7.462686567164178</v>
      </c>
      <c r="H49" s="105">
        <f t="shared" si="1"/>
        <v>10</v>
      </c>
      <c r="J49" s="159">
        <f t="shared" si="2"/>
        <v>134</v>
      </c>
      <c r="K49" s="159">
        <f t="shared" si="3"/>
      </c>
      <c r="L49" s="159">
        <f t="shared" si="4"/>
      </c>
      <c r="M49" s="159">
        <f t="shared" si="5"/>
      </c>
      <c r="N49" s="159">
        <f t="shared" si="6"/>
      </c>
      <c r="O49" s="159">
        <f t="shared" si="7"/>
        <v>144</v>
      </c>
      <c r="P49" s="159">
        <f t="shared" si="8"/>
      </c>
      <c r="Q49" s="159">
        <f t="shared" si="9"/>
      </c>
      <c r="R49" s="159">
        <f t="shared" si="10"/>
      </c>
      <c r="S49" s="159">
        <f t="shared" si="11"/>
      </c>
    </row>
    <row r="50" spans="1:19" ht="13.5">
      <c r="A50" s="39">
        <v>1</v>
      </c>
      <c r="B50" s="102">
        <v>306</v>
      </c>
      <c r="C50" s="102" t="s">
        <v>60</v>
      </c>
      <c r="D50" s="157">
        <v>514</v>
      </c>
      <c r="E50" s="157">
        <v>594</v>
      </c>
      <c r="F50" s="103">
        <f t="shared" si="19"/>
        <v>0.1301663894604669</v>
      </c>
      <c r="G50" s="104">
        <f>(E50/D50-1)*100</f>
        <v>15.56420233463034</v>
      </c>
      <c r="H50" s="105">
        <f t="shared" si="1"/>
        <v>80</v>
      </c>
      <c r="J50" s="159">
        <f t="shared" si="2"/>
        <v>514</v>
      </c>
      <c r="K50" s="159">
        <f t="shared" si="3"/>
      </c>
      <c r="L50" s="159">
        <f t="shared" si="4"/>
      </c>
      <c r="M50" s="159">
        <f t="shared" si="5"/>
      </c>
      <c r="N50" s="159">
        <f t="shared" si="6"/>
      </c>
      <c r="O50" s="159">
        <f t="shared" si="7"/>
        <v>594</v>
      </c>
      <c r="P50" s="159">
        <f t="shared" si="8"/>
      </c>
      <c r="Q50" s="159">
        <f t="shared" si="9"/>
      </c>
      <c r="R50" s="159">
        <f t="shared" si="10"/>
      </c>
      <c r="S50" s="159">
        <f t="shared" si="11"/>
      </c>
    </row>
    <row r="51" spans="1:19" ht="13.5">
      <c r="A51" s="39">
        <v>2</v>
      </c>
      <c r="B51" s="102">
        <v>325</v>
      </c>
      <c r="C51" s="102" t="s">
        <v>61</v>
      </c>
      <c r="D51" s="157">
        <v>1878</v>
      </c>
      <c r="E51" s="157">
        <v>1892</v>
      </c>
      <c r="F51" s="103">
        <f t="shared" si="19"/>
        <v>0.4146040553185242</v>
      </c>
      <c r="G51" s="104">
        <f>(E51/D51-1)*100</f>
        <v>0.7454739084131967</v>
      </c>
      <c r="H51" s="105">
        <f t="shared" si="1"/>
        <v>14</v>
      </c>
      <c r="J51" s="159">
        <f t="shared" si="2"/>
      </c>
      <c r="K51" s="159">
        <f t="shared" si="3"/>
        <v>1878</v>
      </c>
      <c r="L51" s="159">
        <f t="shared" si="4"/>
      </c>
      <c r="M51" s="159">
        <f t="shared" si="5"/>
      </c>
      <c r="N51" s="159">
        <f t="shared" si="6"/>
      </c>
      <c r="O51" s="159">
        <f t="shared" si="7"/>
      </c>
      <c r="P51" s="159">
        <f t="shared" si="8"/>
        <v>1892</v>
      </c>
      <c r="Q51" s="159">
        <f t="shared" si="9"/>
      </c>
      <c r="R51" s="159">
        <f t="shared" si="10"/>
      </c>
      <c r="S51" s="159">
        <f t="shared" si="11"/>
      </c>
    </row>
    <row r="52" spans="1:19" ht="13.5">
      <c r="A52" s="39">
        <v>2</v>
      </c>
      <c r="B52" s="102">
        <v>341</v>
      </c>
      <c r="C52" s="102" t="s">
        <v>62</v>
      </c>
      <c r="D52" s="157">
        <v>3841</v>
      </c>
      <c r="E52" s="157">
        <v>3918</v>
      </c>
      <c r="F52" s="103">
        <f t="shared" si="19"/>
        <v>0.8585722456331806</v>
      </c>
      <c r="G52" s="104">
        <f>(E52/D52-1)*100</f>
        <v>2.004686279614676</v>
      </c>
      <c r="H52" s="105">
        <f t="shared" si="1"/>
        <v>77</v>
      </c>
      <c r="J52" s="159">
        <f t="shared" si="2"/>
      </c>
      <c r="K52" s="159">
        <f t="shared" si="3"/>
        <v>3841</v>
      </c>
      <c r="L52" s="159">
        <f t="shared" si="4"/>
      </c>
      <c r="M52" s="159">
        <f t="shared" si="5"/>
      </c>
      <c r="N52" s="159">
        <f t="shared" si="6"/>
      </c>
      <c r="O52" s="159">
        <f t="shared" si="7"/>
      </c>
      <c r="P52" s="159">
        <f t="shared" si="8"/>
        <v>3918</v>
      </c>
      <c r="Q52" s="159">
        <f t="shared" si="9"/>
      </c>
      <c r="R52" s="159">
        <f t="shared" si="10"/>
      </c>
      <c r="S52" s="159">
        <f t="shared" si="11"/>
      </c>
    </row>
    <row r="53" spans="1:19" ht="13.5">
      <c r="A53" s="39">
        <v>2</v>
      </c>
      <c r="B53" s="102">
        <v>342</v>
      </c>
      <c r="C53" s="102" t="s">
        <v>63</v>
      </c>
      <c r="D53" s="157">
        <v>6601</v>
      </c>
      <c r="E53" s="157">
        <v>6665</v>
      </c>
      <c r="F53" s="103">
        <f t="shared" si="19"/>
        <v>1.460537013053892</v>
      </c>
      <c r="G53" s="104">
        <f aca="true" t="shared" si="21" ref="G53:G71">(E53/D53-1)*100</f>
        <v>0.9695500681714986</v>
      </c>
      <c r="H53" s="105">
        <f t="shared" si="1"/>
        <v>64</v>
      </c>
      <c r="J53" s="159">
        <f t="shared" si="2"/>
      </c>
      <c r="K53" s="159">
        <f t="shared" si="3"/>
        <v>6601</v>
      </c>
      <c r="L53" s="159">
        <f t="shared" si="4"/>
      </c>
      <c r="M53" s="159">
        <f t="shared" si="5"/>
      </c>
      <c r="N53" s="159">
        <f t="shared" si="6"/>
      </c>
      <c r="O53" s="159">
        <f t="shared" si="7"/>
      </c>
      <c r="P53" s="159">
        <f t="shared" si="8"/>
        <v>6665</v>
      </c>
      <c r="Q53" s="159">
        <f t="shared" si="9"/>
      </c>
      <c r="R53" s="159">
        <f t="shared" si="10"/>
      </c>
      <c r="S53" s="159">
        <f t="shared" si="11"/>
      </c>
    </row>
    <row r="54" spans="1:19" ht="13.5">
      <c r="A54" s="39">
        <v>2</v>
      </c>
      <c r="B54" s="102">
        <v>344</v>
      </c>
      <c r="C54" s="102" t="s">
        <v>64</v>
      </c>
      <c r="D54" s="157">
        <v>2751</v>
      </c>
      <c r="E54" s="157">
        <v>2959</v>
      </c>
      <c r="F54" s="103">
        <f t="shared" si="19"/>
        <v>0.6484214586086221</v>
      </c>
      <c r="G54" s="104">
        <f t="shared" si="21"/>
        <v>7.560886950199919</v>
      </c>
      <c r="H54" s="105">
        <f t="shared" si="1"/>
        <v>208</v>
      </c>
      <c r="J54" s="159">
        <f t="shared" si="2"/>
      </c>
      <c r="K54" s="159">
        <f t="shared" si="3"/>
        <v>2751</v>
      </c>
      <c r="L54" s="159">
        <f t="shared" si="4"/>
      </c>
      <c r="M54" s="159">
        <f t="shared" si="5"/>
      </c>
      <c r="N54" s="159">
        <f t="shared" si="6"/>
      </c>
      <c r="O54" s="159">
        <f t="shared" si="7"/>
      </c>
      <c r="P54" s="159">
        <f t="shared" si="8"/>
        <v>2959</v>
      </c>
      <c r="Q54" s="159">
        <f t="shared" si="9"/>
      </c>
      <c r="R54" s="159">
        <f t="shared" si="10"/>
      </c>
      <c r="S54" s="159">
        <f t="shared" si="11"/>
      </c>
    </row>
    <row r="55" spans="1:19" ht="13.5">
      <c r="A55" s="39">
        <v>2</v>
      </c>
      <c r="B55" s="102">
        <v>361</v>
      </c>
      <c r="C55" s="102" t="s">
        <v>65</v>
      </c>
      <c r="D55" s="157">
        <v>1592</v>
      </c>
      <c r="E55" s="157">
        <v>1598</v>
      </c>
      <c r="F55" s="103">
        <f t="shared" si="19"/>
        <v>0.3501782665956668</v>
      </c>
      <c r="G55" s="104">
        <f t="shared" si="21"/>
        <v>0.37688442211054607</v>
      </c>
      <c r="H55" s="105">
        <f t="shared" si="1"/>
        <v>6</v>
      </c>
      <c r="J55" s="159">
        <f t="shared" si="2"/>
      </c>
      <c r="K55" s="159">
        <f t="shared" si="3"/>
        <v>1592</v>
      </c>
      <c r="L55" s="159">
        <f t="shared" si="4"/>
      </c>
      <c r="M55" s="159">
        <f t="shared" si="5"/>
      </c>
      <c r="N55" s="159">
        <f t="shared" si="6"/>
      </c>
      <c r="O55" s="159">
        <f t="shared" si="7"/>
      </c>
      <c r="P55" s="159">
        <f t="shared" si="8"/>
        <v>1598</v>
      </c>
      <c r="Q55" s="159">
        <f t="shared" si="9"/>
      </c>
      <c r="R55" s="159">
        <f t="shared" si="10"/>
      </c>
      <c r="S55" s="159">
        <f t="shared" si="11"/>
      </c>
    </row>
    <row r="56" spans="1:19" ht="13.5">
      <c r="A56" s="39">
        <v>2</v>
      </c>
      <c r="B56" s="102">
        <v>381</v>
      </c>
      <c r="C56" s="102" t="s">
        <v>66</v>
      </c>
      <c r="D56" s="157">
        <v>2850</v>
      </c>
      <c r="E56" s="157">
        <v>2812</v>
      </c>
      <c r="F56" s="103">
        <f t="shared" si="19"/>
        <v>0.6162085642471935</v>
      </c>
      <c r="G56" s="104">
        <f t="shared" si="21"/>
        <v>-1.3333333333333308</v>
      </c>
      <c r="H56" s="105">
        <f t="shared" si="1"/>
        <v>-38</v>
      </c>
      <c r="J56" s="159">
        <f t="shared" si="2"/>
      </c>
      <c r="K56" s="159">
        <f t="shared" si="3"/>
        <v>2850</v>
      </c>
      <c r="L56" s="159">
        <f t="shared" si="4"/>
      </c>
      <c r="M56" s="159">
        <f t="shared" si="5"/>
      </c>
      <c r="N56" s="159">
        <f t="shared" si="6"/>
      </c>
      <c r="O56" s="159">
        <f t="shared" si="7"/>
      </c>
      <c r="P56" s="159">
        <f t="shared" si="8"/>
        <v>2812</v>
      </c>
      <c r="Q56" s="159">
        <f t="shared" si="9"/>
      </c>
      <c r="R56" s="159">
        <f t="shared" si="10"/>
      </c>
      <c r="S56" s="159">
        <f t="shared" si="11"/>
      </c>
    </row>
    <row r="57" spans="1:19" ht="13.5">
      <c r="A57" s="39">
        <v>3</v>
      </c>
      <c r="B57" s="102">
        <v>383</v>
      </c>
      <c r="C57" s="102" t="s">
        <v>67</v>
      </c>
      <c r="D57" s="157">
        <v>977</v>
      </c>
      <c r="E57" s="157">
        <v>925</v>
      </c>
      <c r="F57" s="103">
        <f t="shared" si="19"/>
        <v>0.20270018560762942</v>
      </c>
      <c r="G57" s="104">
        <f t="shared" si="21"/>
        <v>-5.322415557830096</v>
      </c>
      <c r="H57" s="105">
        <f t="shared" si="1"/>
        <v>-52</v>
      </c>
      <c r="J57" s="159">
        <f t="shared" si="2"/>
      </c>
      <c r="K57" s="159">
        <f t="shared" si="3"/>
      </c>
      <c r="L57" s="159">
        <f t="shared" si="4"/>
        <v>977</v>
      </c>
      <c r="M57" s="159">
        <f t="shared" si="5"/>
      </c>
      <c r="N57" s="159">
        <f t="shared" si="6"/>
      </c>
      <c r="O57" s="159">
        <f t="shared" si="7"/>
      </c>
      <c r="P57" s="159">
        <f t="shared" si="8"/>
      </c>
      <c r="Q57" s="159">
        <f t="shared" si="9"/>
        <v>925</v>
      </c>
      <c r="R57" s="159">
        <f t="shared" si="10"/>
      </c>
      <c r="S57" s="159">
        <f t="shared" si="11"/>
      </c>
    </row>
    <row r="58" spans="1:19" ht="13.5">
      <c r="A58" s="39">
        <v>4</v>
      </c>
      <c r="B58" s="102">
        <v>401</v>
      </c>
      <c r="C58" s="102" t="s">
        <v>68</v>
      </c>
      <c r="D58" s="157">
        <v>1656</v>
      </c>
      <c r="E58" s="157">
        <v>1667</v>
      </c>
      <c r="F58" s="103">
        <f t="shared" si="19"/>
        <v>0.365298604765317</v>
      </c>
      <c r="G58" s="104">
        <f t="shared" si="21"/>
        <v>0.6642512077294604</v>
      </c>
      <c r="H58" s="105">
        <f t="shared" si="1"/>
        <v>11</v>
      </c>
      <c r="J58" s="159">
        <f t="shared" si="2"/>
      </c>
      <c r="K58" s="159">
        <f t="shared" si="3"/>
      </c>
      <c r="L58" s="159">
        <f t="shared" si="4"/>
      </c>
      <c r="M58" s="159">
        <f t="shared" si="5"/>
        <v>1656</v>
      </c>
      <c r="N58" s="159">
        <f t="shared" si="6"/>
      </c>
      <c r="O58" s="159">
        <f t="shared" si="7"/>
      </c>
      <c r="P58" s="159">
        <f t="shared" si="8"/>
      </c>
      <c r="Q58" s="159">
        <f t="shared" si="9"/>
      </c>
      <c r="R58" s="159">
        <f t="shared" si="10"/>
        <v>1667</v>
      </c>
      <c r="S58" s="159">
        <f t="shared" si="11"/>
      </c>
    </row>
    <row r="59" spans="1:19" ht="13.5">
      <c r="A59" s="39">
        <v>4</v>
      </c>
      <c r="B59" s="102">
        <v>402</v>
      </c>
      <c r="C59" s="102" t="s">
        <v>69</v>
      </c>
      <c r="D59" s="157">
        <v>6088</v>
      </c>
      <c r="E59" s="157">
        <v>6494</v>
      </c>
      <c r="F59" s="103">
        <f t="shared" si="19"/>
        <v>1.4230648706334545</v>
      </c>
      <c r="G59" s="104">
        <f t="shared" si="21"/>
        <v>6.668856767411291</v>
      </c>
      <c r="H59" s="105">
        <f t="shared" si="1"/>
        <v>406</v>
      </c>
      <c r="J59" s="159">
        <f t="shared" si="2"/>
      </c>
      <c r="K59" s="159">
        <f t="shared" si="3"/>
      </c>
      <c r="L59" s="159">
        <f t="shared" si="4"/>
      </c>
      <c r="M59" s="159">
        <f t="shared" si="5"/>
        <v>6088</v>
      </c>
      <c r="N59" s="159">
        <f t="shared" si="6"/>
      </c>
      <c r="O59" s="159">
        <f t="shared" si="7"/>
      </c>
      <c r="P59" s="159">
        <f t="shared" si="8"/>
      </c>
      <c r="Q59" s="159">
        <f t="shared" si="9"/>
      </c>
      <c r="R59" s="159">
        <f t="shared" si="10"/>
        <v>6494</v>
      </c>
      <c r="S59" s="159">
        <f t="shared" si="11"/>
      </c>
    </row>
    <row r="60" spans="1:19" ht="13.5">
      <c r="A60" s="39">
        <v>4</v>
      </c>
      <c r="B60" s="102">
        <v>424</v>
      </c>
      <c r="C60" s="102" t="s">
        <v>70</v>
      </c>
      <c r="D60" s="157">
        <v>7698</v>
      </c>
      <c r="E60" s="157">
        <v>8276</v>
      </c>
      <c r="F60" s="103">
        <f t="shared" si="19"/>
        <v>1.813564039014855</v>
      </c>
      <c r="G60" s="104">
        <f t="shared" si="21"/>
        <v>7.508443751623806</v>
      </c>
      <c r="H60" s="105">
        <f t="shared" si="1"/>
        <v>578</v>
      </c>
      <c r="J60" s="159">
        <f t="shared" si="2"/>
      </c>
      <c r="K60" s="159">
        <f t="shared" si="3"/>
      </c>
      <c r="L60" s="159">
        <f t="shared" si="4"/>
      </c>
      <c r="M60" s="159">
        <f t="shared" si="5"/>
        <v>7698</v>
      </c>
      <c r="N60" s="159">
        <f t="shared" si="6"/>
      </c>
      <c r="O60" s="159">
        <f t="shared" si="7"/>
      </c>
      <c r="P60" s="159">
        <f t="shared" si="8"/>
      </c>
      <c r="Q60" s="159">
        <f t="shared" si="9"/>
      </c>
      <c r="R60" s="159">
        <f t="shared" si="10"/>
        <v>8276</v>
      </c>
      <c r="S60" s="159">
        <f t="shared" si="11"/>
      </c>
    </row>
    <row r="61" spans="1:19" ht="13.5">
      <c r="A61" s="39">
        <v>4</v>
      </c>
      <c r="B61" s="102">
        <v>426</v>
      </c>
      <c r="C61" s="102" t="s">
        <v>71</v>
      </c>
      <c r="D61" s="157">
        <v>632</v>
      </c>
      <c r="E61" s="157">
        <v>611</v>
      </c>
      <c r="F61" s="103">
        <f t="shared" si="19"/>
        <v>0.13389169016893143</v>
      </c>
      <c r="G61" s="104">
        <f t="shared" si="21"/>
        <v>-3.322784810126578</v>
      </c>
      <c r="H61" s="105">
        <f t="shared" si="1"/>
        <v>-21</v>
      </c>
      <c r="J61" s="159">
        <f t="shared" si="2"/>
      </c>
      <c r="K61" s="159">
        <f t="shared" si="3"/>
      </c>
      <c r="L61" s="159">
        <f t="shared" si="4"/>
      </c>
      <c r="M61" s="159">
        <f t="shared" si="5"/>
        <v>632</v>
      </c>
      <c r="N61" s="159">
        <f t="shared" si="6"/>
      </c>
      <c r="O61" s="159">
        <f t="shared" si="7"/>
      </c>
      <c r="P61" s="159">
        <f t="shared" si="8"/>
      </c>
      <c r="Q61" s="159">
        <f t="shared" si="9"/>
      </c>
      <c r="R61" s="159">
        <f t="shared" si="10"/>
        <v>611</v>
      </c>
      <c r="S61" s="159">
        <f t="shared" si="11"/>
      </c>
    </row>
    <row r="62" spans="1:19" ht="13.5">
      <c r="A62" s="39">
        <v>4</v>
      </c>
      <c r="B62" s="102">
        <v>429</v>
      </c>
      <c r="C62" s="106" t="s">
        <v>139</v>
      </c>
      <c r="D62" s="157">
        <v>699</v>
      </c>
      <c r="E62" s="157">
        <v>664</v>
      </c>
      <c r="F62" s="103">
        <f t="shared" si="19"/>
        <v>0.14550586296590912</v>
      </c>
      <c r="G62" s="104">
        <f t="shared" si="21"/>
        <v>-5.007153075822601</v>
      </c>
      <c r="H62" s="105">
        <f t="shared" si="1"/>
        <v>-35</v>
      </c>
      <c r="J62" s="159">
        <f t="shared" si="2"/>
      </c>
      <c r="K62" s="159">
        <f t="shared" si="3"/>
      </c>
      <c r="L62" s="159">
        <f t="shared" si="4"/>
      </c>
      <c r="M62" s="159">
        <f t="shared" si="5"/>
        <v>699</v>
      </c>
      <c r="N62" s="159">
        <f t="shared" si="6"/>
      </c>
      <c r="O62" s="159">
        <f t="shared" si="7"/>
      </c>
      <c r="P62" s="159">
        <f t="shared" si="8"/>
      </c>
      <c r="Q62" s="159">
        <f t="shared" si="9"/>
      </c>
      <c r="R62" s="159">
        <f t="shared" si="10"/>
        <v>664</v>
      </c>
      <c r="S62" s="159">
        <f t="shared" si="11"/>
      </c>
    </row>
    <row r="63" spans="1:19" ht="13.5">
      <c r="A63" s="39">
        <v>4</v>
      </c>
      <c r="B63" s="102">
        <v>461</v>
      </c>
      <c r="C63" s="102" t="s">
        <v>72</v>
      </c>
      <c r="D63" s="157">
        <v>3652</v>
      </c>
      <c r="E63" s="157">
        <v>4194</v>
      </c>
      <c r="F63" s="103">
        <f t="shared" si="19"/>
        <v>0.9190535983117815</v>
      </c>
      <c r="G63" s="104">
        <f t="shared" si="21"/>
        <v>14.841182913472073</v>
      </c>
      <c r="H63" s="105">
        <f t="shared" si="1"/>
        <v>542</v>
      </c>
      <c r="J63" s="159">
        <f t="shared" si="2"/>
      </c>
      <c r="K63" s="159">
        <f t="shared" si="3"/>
      </c>
      <c r="L63" s="159">
        <f t="shared" si="4"/>
      </c>
      <c r="M63" s="159">
        <f t="shared" si="5"/>
        <v>3652</v>
      </c>
      <c r="N63" s="159">
        <f t="shared" si="6"/>
      </c>
      <c r="O63" s="159">
        <f t="shared" si="7"/>
      </c>
      <c r="P63" s="159">
        <f t="shared" si="8"/>
      </c>
      <c r="Q63" s="159">
        <f t="shared" si="9"/>
      </c>
      <c r="R63" s="159">
        <f t="shared" si="10"/>
        <v>4194</v>
      </c>
      <c r="S63" s="159">
        <f t="shared" si="11"/>
      </c>
    </row>
    <row r="64" spans="1:19" ht="13.5">
      <c r="A64" s="39">
        <v>5</v>
      </c>
      <c r="B64" s="102">
        <v>503</v>
      </c>
      <c r="C64" s="102" t="s">
        <v>73</v>
      </c>
      <c r="D64" s="157">
        <v>2415</v>
      </c>
      <c r="E64" s="157">
        <v>2528</v>
      </c>
      <c r="F64" s="103">
        <f t="shared" si="19"/>
        <v>0.5539741288822564</v>
      </c>
      <c r="G64" s="104">
        <f t="shared" si="21"/>
        <v>4.6790890269151175</v>
      </c>
      <c r="H64" s="105">
        <f t="shared" si="1"/>
        <v>113</v>
      </c>
      <c r="J64" s="159">
        <f t="shared" si="2"/>
      </c>
      <c r="K64" s="159">
        <f t="shared" si="3"/>
      </c>
      <c r="L64" s="159">
        <f t="shared" si="4"/>
      </c>
      <c r="M64" s="159">
        <f t="shared" si="5"/>
      </c>
      <c r="N64" s="159">
        <f t="shared" si="6"/>
        <v>2415</v>
      </c>
      <c r="O64" s="159">
        <f t="shared" si="7"/>
      </c>
      <c r="P64" s="159">
        <f t="shared" si="8"/>
      </c>
      <c r="Q64" s="159">
        <f t="shared" si="9"/>
      </c>
      <c r="R64" s="159">
        <f t="shared" si="10"/>
      </c>
      <c r="S64" s="159">
        <f t="shared" si="11"/>
        <v>2528</v>
      </c>
    </row>
    <row r="65" spans="3:19" ht="13.5">
      <c r="C65" s="141"/>
      <c r="D65" s="142" t="s">
        <v>160</v>
      </c>
      <c r="E65" s="150" t="s">
        <v>161</v>
      </c>
      <c r="F65" s="103"/>
      <c r="G65" s="104"/>
      <c r="H65" s="105"/>
      <c r="J65" s="39">
        <f>SUM(J13:J64)</f>
        <v>8764</v>
      </c>
      <c r="K65" s="39">
        <f>SUM(K13:K64)</f>
        <v>120366</v>
      </c>
      <c r="L65" s="39">
        <f>SUM(L17:L64)+L13</f>
        <v>49706</v>
      </c>
      <c r="M65" s="39">
        <f>SUM(M13:M64)</f>
        <v>153181</v>
      </c>
      <c r="N65" s="39">
        <f>SUM(N13:N64)</f>
        <v>114931</v>
      </c>
      <c r="O65" s="39">
        <f>SUM(O13:O64)</f>
        <v>8161</v>
      </c>
      <c r="P65" s="39">
        <f>SUM(P13:P64)</f>
        <v>123310</v>
      </c>
      <c r="Q65" s="39">
        <f>SUM(Q17:Q64)+Q13</f>
        <v>49208</v>
      </c>
      <c r="R65" s="39">
        <f>SUM(R13:R64)</f>
        <v>160337</v>
      </c>
      <c r="S65" s="39">
        <f>SUM(S18:S64)</f>
        <v>115323</v>
      </c>
    </row>
    <row r="66" spans="3:8" ht="13.5">
      <c r="C66" s="143" t="s">
        <v>147</v>
      </c>
      <c r="D66" s="144">
        <f>J65</f>
        <v>8764</v>
      </c>
      <c r="E66" s="151">
        <f>O65</f>
        <v>8161</v>
      </c>
      <c r="F66" s="103">
        <f t="shared" si="19"/>
        <v>1.7883634753987714</v>
      </c>
      <c r="G66" s="104">
        <f t="shared" si="21"/>
        <v>-6.88041989958923</v>
      </c>
      <c r="H66" s="105">
        <f t="shared" si="1"/>
        <v>-603</v>
      </c>
    </row>
    <row r="67" spans="3:8" ht="13.5">
      <c r="C67" s="143" t="s">
        <v>118</v>
      </c>
      <c r="D67" s="146">
        <f>K65</f>
        <v>120366</v>
      </c>
      <c r="E67" s="151">
        <f>P65</f>
        <v>123310</v>
      </c>
      <c r="F67" s="103">
        <f t="shared" si="19"/>
        <v>27.021578256515443</v>
      </c>
      <c r="G67" s="104">
        <f t="shared" si="21"/>
        <v>2.445873419404143</v>
      </c>
      <c r="H67" s="105">
        <f t="shared" si="1"/>
        <v>2944</v>
      </c>
    </row>
    <row r="68" spans="3:8" ht="13.5">
      <c r="C68" s="143" t="s">
        <v>119</v>
      </c>
      <c r="D68" s="146">
        <f>L65</f>
        <v>49706</v>
      </c>
      <c r="E68" s="151">
        <f>Q65</f>
        <v>49208</v>
      </c>
      <c r="F68" s="103">
        <f t="shared" si="19"/>
        <v>10.783211603654301</v>
      </c>
      <c r="G68" s="104">
        <f t="shared" si="21"/>
        <v>-1.0018911197843372</v>
      </c>
      <c r="H68" s="105">
        <f t="shared" si="1"/>
        <v>-498</v>
      </c>
    </row>
    <row r="69" spans="3:8" ht="13.5">
      <c r="C69" s="143" t="s">
        <v>148</v>
      </c>
      <c r="D69" s="146">
        <f>M65</f>
        <v>153181</v>
      </c>
      <c r="E69" s="151">
        <f>R65</f>
        <v>160337</v>
      </c>
      <c r="F69" s="103">
        <f t="shared" si="19"/>
        <v>35.135502334887</v>
      </c>
      <c r="G69" s="104">
        <f t="shared" si="21"/>
        <v>4.671597652450377</v>
      </c>
      <c r="H69" s="105">
        <f t="shared" si="1"/>
        <v>7156</v>
      </c>
    </row>
    <row r="70" spans="3:8" ht="13.5">
      <c r="C70" s="143" t="s">
        <v>120</v>
      </c>
      <c r="D70" s="146">
        <f>N65</f>
        <v>114931</v>
      </c>
      <c r="E70" s="151">
        <f>S65</f>
        <v>115323</v>
      </c>
      <c r="F70" s="103">
        <f t="shared" si="19"/>
        <v>25.271344329544483</v>
      </c>
      <c r="G70" s="104">
        <f t="shared" si="21"/>
        <v>0.34107420974323066</v>
      </c>
      <c r="H70" s="105">
        <f t="shared" si="1"/>
        <v>392</v>
      </c>
    </row>
    <row r="71" spans="3:8" ht="13.5">
      <c r="C71" s="174" t="s">
        <v>171</v>
      </c>
      <c r="D71" s="148">
        <f>SUM(D66:D70)</f>
        <v>446948</v>
      </c>
      <c r="E71" s="152">
        <f>SUM(E66:E70)</f>
        <v>456339</v>
      </c>
      <c r="F71" s="103">
        <f t="shared" si="19"/>
        <v>100</v>
      </c>
      <c r="G71" s="104">
        <f t="shared" si="21"/>
        <v>2.1011392824221264</v>
      </c>
      <c r="H71" s="105">
        <f t="shared" si="1"/>
        <v>9391</v>
      </c>
    </row>
    <row r="74" spans="1:5" ht="13.5">
      <c r="A74" s="55"/>
      <c r="D74" s="57"/>
      <c r="E74" s="57"/>
    </row>
    <row r="75" ht="13.5">
      <c r="A75" s="55" t="s">
        <v>157</v>
      </c>
    </row>
    <row r="76" spans="1:10" ht="13.5">
      <c r="A76" s="161">
        <v>4</v>
      </c>
      <c r="B76" s="161">
        <v>213</v>
      </c>
      <c r="C76" s="161" t="s">
        <v>49</v>
      </c>
      <c r="D76" s="166">
        <v>21169</v>
      </c>
      <c r="E76" s="166">
        <v>22984</v>
      </c>
      <c r="F76" s="163">
        <v>5.036606557844059</v>
      </c>
      <c r="G76" s="164">
        <v>8.573857999905531</v>
      </c>
      <c r="H76" s="165">
        <v>1815</v>
      </c>
      <c r="J76" s="55" t="s">
        <v>187</v>
      </c>
    </row>
    <row r="77" spans="1:8" ht="13.5">
      <c r="A77" s="161">
        <v>4</v>
      </c>
      <c r="B77" s="161">
        <v>226</v>
      </c>
      <c r="C77" s="161" t="s">
        <v>135</v>
      </c>
      <c r="D77" s="166">
        <v>10923</v>
      </c>
      <c r="E77" s="166">
        <v>12166</v>
      </c>
      <c r="F77" s="163">
        <v>2.666000495245859</v>
      </c>
      <c r="G77" s="164">
        <v>11.379657603222547</v>
      </c>
      <c r="H77" s="165">
        <v>1243</v>
      </c>
    </row>
    <row r="78" spans="1:10" ht="13.5">
      <c r="A78" s="161">
        <v>2</v>
      </c>
      <c r="B78" s="161">
        <v>207</v>
      </c>
      <c r="C78" s="161" t="s">
        <v>43</v>
      </c>
      <c r="D78" s="166">
        <v>17747</v>
      </c>
      <c r="E78" s="166">
        <v>18745</v>
      </c>
      <c r="F78" s="163">
        <v>4.107691869421636</v>
      </c>
      <c r="G78" s="164">
        <v>5.623485659548089</v>
      </c>
      <c r="H78" s="165">
        <v>998</v>
      </c>
      <c r="J78" s="55" t="s">
        <v>188</v>
      </c>
    </row>
    <row r="79" spans="1:8" ht="13.5">
      <c r="A79" s="161">
        <v>5</v>
      </c>
      <c r="B79" s="161">
        <v>221</v>
      </c>
      <c r="C79" s="161" t="s">
        <v>55</v>
      </c>
      <c r="D79" s="166">
        <v>20460</v>
      </c>
      <c r="E79" s="166">
        <v>21188</v>
      </c>
      <c r="F79" s="163">
        <v>4.64303949476157</v>
      </c>
      <c r="G79" s="164">
        <v>3.558162267839693</v>
      </c>
      <c r="H79" s="165">
        <v>728</v>
      </c>
    </row>
    <row r="80" spans="1:10" ht="13.5">
      <c r="A80" s="161">
        <v>2</v>
      </c>
      <c r="B80" s="161">
        <v>220</v>
      </c>
      <c r="C80" s="161" t="s">
        <v>54</v>
      </c>
      <c r="D80" s="166">
        <v>8582</v>
      </c>
      <c r="E80" s="166">
        <v>9249</v>
      </c>
      <c r="F80" s="163">
        <v>2.0267827207405023</v>
      </c>
      <c r="G80" s="164">
        <v>7.772081099976691</v>
      </c>
      <c r="H80" s="165">
        <v>667</v>
      </c>
      <c r="J80" s="55" t="s">
        <v>189</v>
      </c>
    </row>
    <row r="81" spans="1:8" ht="13.5">
      <c r="A81" s="161">
        <v>4</v>
      </c>
      <c r="B81" s="161">
        <v>424</v>
      </c>
      <c r="C81" s="161" t="s">
        <v>70</v>
      </c>
      <c r="D81" s="166">
        <v>7698</v>
      </c>
      <c r="E81" s="166">
        <v>8276</v>
      </c>
      <c r="F81" s="163">
        <v>1.813564039014855</v>
      </c>
      <c r="G81" s="164">
        <v>7.508443751623806</v>
      </c>
      <c r="H81" s="165">
        <v>578</v>
      </c>
    </row>
    <row r="82" spans="1:8" ht="13.5">
      <c r="A82" s="161">
        <v>4</v>
      </c>
      <c r="B82" s="161">
        <v>212</v>
      </c>
      <c r="C82" s="161" t="s">
        <v>48</v>
      </c>
      <c r="D82" s="166">
        <v>11175</v>
      </c>
      <c r="E82" s="166">
        <v>11723</v>
      </c>
      <c r="F82" s="163">
        <v>2.5689235414899887</v>
      </c>
      <c r="G82" s="164">
        <v>4.903803131991058</v>
      </c>
      <c r="H82" s="165">
        <v>548</v>
      </c>
    </row>
    <row r="83" spans="1:8" ht="13.5">
      <c r="A83" s="161">
        <v>4</v>
      </c>
      <c r="B83" s="161">
        <v>461</v>
      </c>
      <c r="C83" s="161" t="s">
        <v>72</v>
      </c>
      <c r="D83" s="166">
        <v>3652</v>
      </c>
      <c r="E83" s="166">
        <v>4194</v>
      </c>
      <c r="F83" s="163">
        <v>0.9190535983117815</v>
      </c>
      <c r="G83" s="164">
        <v>14.841182913472073</v>
      </c>
      <c r="H83" s="165">
        <v>542</v>
      </c>
    </row>
    <row r="84" spans="1:8" ht="13.5">
      <c r="A84" s="161">
        <v>4</v>
      </c>
      <c r="B84" s="161">
        <v>223</v>
      </c>
      <c r="C84" s="161" t="s">
        <v>132</v>
      </c>
      <c r="D84" s="166">
        <v>3775</v>
      </c>
      <c r="E84" s="166">
        <v>4299</v>
      </c>
      <c r="F84" s="163">
        <v>0.9420628085699447</v>
      </c>
      <c r="G84" s="164">
        <v>13.880794701986755</v>
      </c>
      <c r="H84" s="165">
        <v>524</v>
      </c>
    </row>
    <row r="85" spans="1:8" ht="13.5">
      <c r="A85" s="161">
        <v>4</v>
      </c>
      <c r="B85" s="161">
        <v>216</v>
      </c>
      <c r="C85" s="161" t="s">
        <v>52</v>
      </c>
      <c r="D85" s="166">
        <v>13505</v>
      </c>
      <c r="E85" s="166">
        <v>13937</v>
      </c>
      <c r="F85" s="163">
        <v>3.0540891749335475</v>
      </c>
      <c r="G85" s="164">
        <v>3.198815253609766</v>
      </c>
      <c r="H85" s="165">
        <v>432</v>
      </c>
    </row>
    <row r="86" spans="1:8" ht="13.5">
      <c r="A86" s="161">
        <v>2</v>
      </c>
      <c r="B86" s="161">
        <v>210</v>
      </c>
      <c r="C86" s="161" t="s">
        <v>46</v>
      </c>
      <c r="D86" s="166">
        <v>36110</v>
      </c>
      <c r="E86" s="166">
        <v>36533</v>
      </c>
      <c r="F86" s="163">
        <v>8.005671222490298</v>
      </c>
      <c r="G86" s="164">
        <v>1.171420659097211</v>
      </c>
      <c r="H86" s="165">
        <v>423</v>
      </c>
    </row>
    <row r="87" spans="1:8" ht="13.5">
      <c r="A87" s="161">
        <v>4</v>
      </c>
      <c r="B87" s="161">
        <v>402</v>
      </c>
      <c r="C87" s="161" t="s">
        <v>69</v>
      </c>
      <c r="D87" s="166">
        <v>6088</v>
      </c>
      <c r="E87" s="166">
        <v>6494</v>
      </c>
      <c r="F87" s="163">
        <v>1.4230648706334545</v>
      </c>
      <c r="G87" s="164">
        <v>6.668856767411291</v>
      </c>
      <c r="H87" s="165">
        <v>406</v>
      </c>
    </row>
    <row r="88" spans="1:8" ht="13.5">
      <c r="A88" s="161">
        <v>2</v>
      </c>
      <c r="B88" s="161">
        <v>206</v>
      </c>
      <c r="C88" s="161" t="s">
        <v>42</v>
      </c>
      <c r="D88" s="166">
        <v>7984</v>
      </c>
      <c r="E88" s="166">
        <v>8380</v>
      </c>
      <c r="F88" s="163">
        <v>1.8363541139372264</v>
      </c>
      <c r="G88" s="164">
        <v>4.959919839679361</v>
      </c>
      <c r="H88" s="165">
        <v>396</v>
      </c>
    </row>
    <row r="89" spans="1:8" ht="13.5">
      <c r="A89" s="161">
        <v>4</v>
      </c>
      <c r="B89" s="161">
        <v>224</v>
      </c>
      <c r="C89" s="161" t="s">
        <v>133</v>
      </c>
      <c r="D89" s="166">
        <v>8525</v>
      </c>
      <c r="E89" s="166">
        <v>8911</v>
      </c>
      <c r="F89" s="163">
        <v>1.9527149772427952</v>
      </c>
      <c r="G89" s="164">
        <v>4.527859237536647</v>
      </c>
      <c r="H89" s="165">
        <v>386</v>
      </c>
    </row>
    <row r="90" spans="1:8" ht="13.5">
      <c r="A90" s="161">
        <v>4</v>
      </c>
      <c r="B90" s="161">
        <v>211</v>
      </c>
      <c r="C90" s="161" t="s">
        <v>47</v>
      </c>
      <c r="D90" s="166">
        <v>39865</v>
      </c>
      <c r="E90" s="166">
        <v>40248</v>
      </c>
      <c r="F90" s="163">
        <v>8.819758994957697</v>
      </c>
      <c r="G90" s="164">
        <v>0.9607425059576125</v>
      </c>
      <c r="H90" s="165">
        <v>383</v>
      </c>
    </row>
    <row r="91" spans="1:8" ht="13.5">
      <c r="A91" s="161">
        <v>4</v>
      </c>
      <c r="B91" s="161">
        <v>214</v>
      </c>
      <c r="C91" s="161" t="s">
        <v>50</v>
      </c>
      <c r="D91" s="166">
        <v>11560</v>
      </c>
      <c r="E91" s="166">
        <v>11773</v>
      </c>
      <c r="F91" s="163">
        <v>2.5798803082795905</v>
      </c>
      <c r="G91" s="164">
        <v>1.8425605536332101</v>
      </c>
      <c r="H91" s="165">
        <v>213</v>
      </c>
    </row>
    <row r="92" spans="1:8" ht="13.5">
      <c r="A92" s="161">
        <v>2</v>
      </c>
      <c r="B92" s="161">
        <v>344</v>
      </c>
      <c r="C92" s="161" t="s">
        <v>64</v>
      </c>
      <c r="D92" s="166">
        <v>2751</v>
      </c>
      <c r="E92" s="166">
        <v>2959</v>
      </c>
      <c r="F92" s="163">
        <v>0.6484214586086221</v>
      </c>
      <c r="G92" s="164">
        <v>7.560886950199919</v>
      </c>
      <c r="H92" s="165">
        <v>208</v>
      </c>
    </row>
    <row r="93" spans="1:8" ht="13.5">
      <c r="A93" s="161">
        <v>2</v>
      </c>
      <c r="B93" s="161">
        <v>203</v>
      </c>
      <c r="C93" s="161" t="s">
        <v>40</v>
      </c>
      <c r="D93" s="166">
        <v>20818</v>
      </c>
      <c r="E93" s="166">
        <v>20970</v>
      </c>
      <c r="F93" s="163">
        <v>4.595267991558907</v>
      </c>
      <c r="G93" s="164">
        <v>0.7301373811124945</v>
      </c>
      <c r="H93" s="165">
        <v>152</v>
      </c>
    </row>
    <row r="94" spans="1:8" ht="13.5">
      <c r="A94" s="161">
        <v>4</v>
      </c>
      <c r="B94" s="161">
        <v>209</v>
      </c>
      <c r="C94" s="161" t="s">
        <v>45</v>
      </c>
      <c r="D94" s="166">
        <v>12259</v>
      </c>
      <c r="E94" s="166">
        <v>12390</v>
      </c>
      <c r="F94" s="163">
        <v>2.715086810463274</v>
      </c>
      <c r="G94" s="164">
        <v>1.0686026592707343</v>
      </c>
      <c r="H94" s="165">
        <v>131</v>
      </c>
    </row>
    <row r="95" spans="1:8" ht="13.5">
      <c r="A95" s="161">
        <v>5</v>
      </c>
      <c r="B95" s="161">
        <v>503</v>
      </c>
      <c r="C95" s="161" t="s">
        <v>73</v>
      </c>
      <c r="D95" s="166">
        <v>2415</v>
      </c>
      <c r="E95" s="166">
        <v>2528</v>
      </c>
      <c r="F95" s="163">
        <v>0.5539741288822564</v>
      </c>
      <c r="G95" s="164">
        <v>4.6790890269151175</v>
      </c>
      <c r="H95" s="165">
        <v>113</v>
      </c>
    </row>
    <row r="96" spans="1:8" ht="13.5">
      <c r="A96" s="161">
        <v>1</v>
      </c>
      <c r="B96" s="161">
        <v>306</v>
      </c>
      <c r="C96" s="161" t="s">
        <v>60</v>
      </c>
      <c r="D96" s="166">
        <v>514</v>
      </c>
      <c r="E96" s="166">
        <v>594</v>
      </c>
      <c r="F96" s="163">
        <v>0.1301663894604669</v>
      </c>
      <c r="G96" s="164">
        <v>15.56420233463034</v>
      </c>
      <c r="H96" s="165">
        <v>80</v>
      </c>
    </row>
    <row r="97" spans="1:8" ht="13.5">
      <c r="A97" s="161">
        <v>2</v>
      </c>
      <c r="B97" s="161">
        <v>341</v>
      </c>
      <c r="C97" s="161" t="s">
        <v>62</v>
      </c>
      <c r="D97" s="166">
        <v>3841</v>
      </c>
      <c r="E97" s="166">
        <v>3918</v>
      </c>
      <c r="F97" s="163">
        <v>0.8585722456331806</v>
      </c>
      <c r="G97" s="164">
        <v>2.004686279614676</v>
      </c>
      <c r="H97" s="165">
        <v>77</v>
      </c>
    </row>
    <row r="98" spans="1:8" ht="13.5">
      <c r="A98" s="161">
        <v>2</v>
      </c>
      <c r="B98" s="161">
        <v>342</v>
      </c>
      <c r="C98" s="161" t="s">
        <v>63</v>
      </c>
      <c r="D98" s="166">
        <v>6601</v>
      </c>
      <c r="E98" s="166">
        <v>6665</v>
      </c>
      <c r="F98" s="163">
        <v>1.460537013053892</v>
      </c>
      <c r="G98" s="164">
        <v>0.9695500681714986</v>
      </c>
      <c r="H98" s="165">
        <v>64</v>
      </c>
    </row>
    <row r="99" spans="1:8" ht="13.5">
      <c r="A99" s="161">
        <v>1</v>
      </c>
      <c r="B99" s="161">
        <v>222</v>
      </c>
      <c r="C99" s="161" t="s">
        <v>131</v>
      </c>
      <c r="D99" s="166">
        <v>1414</v>
      </c>
      <c r="E99" s="166">
        <v>1435</v>
      </c>
      <c r="F99" s="163">
        <v>0.31445920686156564</v>
      </c>
      <c r="G99" s="164">
        <v>1.4851485148514865</v>
      </c>
      <c r="H99" s="165">
        <v>21</v>
      </c>
    </row>
    <row r="100" spans="1:8" ht="13.5">
      <c r="A100" s="161">
        <v>1</v>
      </c>
      <c r="B100" s="161">
        <v>208</v>
      </c>
      <c r="C100" s="161" t="s">
        <v>44</v>
      </c>
      <c r="D100" s="166">
        <v>1002</v>
      </c>
      <c r="E100" s="166">
        <v>1018</v>
      </c>
      <c r="F100" s="163">
        <v>0.22307977183628835</v>
      </c>
      <c r="G100" s="164">
        <v>1.5968063872255467</v>
      </c>
      <c r="H100" s="165">
        <v>16</v>
      </c>
    </row>
    <row r="101" spans="1:8" ht="13.5">
      <c r="A101" s="161">
        <v>2</v>
      </c>
      <c r="B101" s="161">
        <v>325</v>
      </c>
      <c r="C101" s="161" t="s">
        <v>61</v>
      </c>
      <c r="D101" s="166">
        <v>1878</v>
      </c>
      <c r="E101" s="166">
        <v>1892</v>
      </c>
      <c r="F101" s="163">
        <v>0.4146040553185242</v>
      </c>
      <c r="G101" s="164">
        <v>0.7454739084131967</v>
      </c>
      <c r="H101" s="165">
        <v>14</v>
      </c>
    </row>
    <row r="102" spans="1:8" ht="13.5">
      <c r="A102" s="161">
        <v>4</v>
      </c>
      <c r="B102" s="161">
        <v>401</v>
      </c>
      <c r="C102" s="161" t="s">
        <v>68</v>
      </c>
      <c r="D102" s="166">
        <v>1656</v>
      </c>
      <c r="E102" s="166">
        <v>1667</v>
      </c>
      <c r="F102" s="163">
        <v>0.365298604765317</v>
      </c>
      <c r="G102" s="164">
        <v>0.6642512077294604</v>
      </c>
      <c r="H102" s="165">
        <v>11</v>
      </c>
    </row>
    <row r="103" spans="1:8" ht="13.5">
      <c r="A103" s="161">
        <v>1</v>
      </c>
      <c r="B103" s="161">
        <v>305</v>
      </c>
      <c r="C103" s="161" t="s">
        <v>59</v>
      </c>
      <c r="D103" s="166">
        <v>134</v>
      </c>
      <c r="E103" s="166">
        <v>144</v>
      </c>
      <c r="F103" s="163">
        <v>0.03155548835405258</v>
      </c>
      <c r="G103" s="164">
        <v>7.462686567164178</v>
      </c>
      <c r="H103" s="165">
        <v>10</v>
      </c>
    </row>
    <row r="104" spans="1:8" ht="13.5">
      <c r="A104" s="161">
        <v>1</v>
      </c>
      <c r="B104" s="161">
        <v>302</v>
      </c>
      <c r="C104" s="161" t="s">
        <v>57</v>
      </c>
      <c r="D104" s="166">
        <v>177</v>
      </c>
      <c r="E104" s="166">
        <v>185</v>
      </c>
      <c r="F104" s="163">
        <v>0.04054003712152588</v>
      </c>
      <c r="G104" s="164">
        <v>4.519774011299438</v>
      </c>
      <c r="H104" s="165">
        <v>8</v>
      </c>
    </row>
    <row r="105" spans="1:8" ht="13.5">
      <c r="A105" s="161">
        <v>2</v>
      </c>
      <c r="B105" s="161">
        <v>361</v>
      </c>
      <c r="C105" s="161" t="s">
        <v>65</v>
      </c>
      <c r="D105" s="166">
        <v>1592</v>
      </c>
      <c r="E105" s="166">
        <v>1598</v>
      </c>
      <c r="F105" s="163">
        <v>0.3501782665956668</v>
      </c>
      <c r="G105" s="164">
        <v>0.37688442211054607</v>
      </c>
      <c r="H105" s="165">
        <v>6</v>
      </c>
    </row>
    <row r="106" spans="1:8" ht="13.5">
      <c r="A106" s="161">
        <v>1</v>
      </c>
      <c r="B106" s="161">
        <v>304</v>
      </c>
      <c r="C106" s="161" t="s">
        <v>58</v>
      </c>
      <c r="D106" s="166">
        <v>145</v>
      </c>
      <c r="E106" s="166">
        <v>150</v>
      </c>
      <c r="F106" s="163">
        <v>0.03287030036880477</v>
      </c>
      <c r="G106" s="164">
        <v>3.4482758620689724</v>
      </c>
      <c r="H106" s="165">
        <v>5</v>
      </c>
    </row>
    <row r="107" spans="1:8" ht="13.5">
      <c r="A107" s="161">
        <v>1</v>
      </c>
      <c r="B107" s="161">
        <v>301</v>
      </c>
      <c r="C107" s="161" t="s">
        <v>56</v>
      </c>
      <c r="D107" s="166">
        <v>67</v>
      </c>
      <c r="E107" s="166">
        <v>66</v>
      </c>
      <c r="F107" s="163">
        <v>0.014462932162274098</v>
      </c>
      <c r="G107" s="164">
        <v>-1.4925373134328401</v>
      </c>
      <c r="H107" s="165">
        <v>-1</v>
      </c>
    </row>
    <row r="108" spans="1:8" ht="13.5">
      <c r="A108" s="161">
        <v>1</v>
      </c>
      <c r="B108" s="161">
        <v>205</v>
      </c>
      <c r="C108" s="161" t="s">
        <v>41</v>
      </c>
      <c r="D108" s="166">
        <v>380</v>
      </c>
      <c r="E108" s="166">
        <v>374</v>
      </c>
      <c r="F108" s="163">
        <v>0.08195661558621989</v>
      </c>
      <c r="G108" s="164">
        <v>-1.5789473684210575</v>
      </c>
      <c r="H108" s="165">
        <v>-6</v>
      </c>
    </row>
    <row r="109" spans="1:8" ht="13.5">
      <c r="A109" s="161">
        <v>1</v>
      </c>
      <c r="B109" s="161">
        <v>219</v>
      </c>
      <c r="C109" s="161" t="s">
        <v>53</v>
      </c>
      <c r="D109" s="166">
        <v>316</v>
      </c>
      <c r="E109" s="166">
        <v>304</v>
      </c>
      <c r="F109" s="163">
        <v>0.06661714208077767</v>
      </c>
      <c r="G109" s="164">
        <v>-3.797468354430378</v>
      </c>
      <c r="H109" s="165">
        <v>-12</v>
      </c>
    </row>
    <row r="110" spans="1:8" ht="13.5">
      <c r="A110" s="161">
        <v>4</v>
      </c>
      <c r="B110" s="161">
        <v>426</v>
      </c>
      <c r="C110" s="161" t="s">
        <v>71</v>
      </c>
      <c r="D110" s="166">
        <v>632</v>
      </c>
      <c r="E110" s="166">
        <v>611</v>
      </c>
      <c r="F110" s="163">
        <v>0.13389169016893143</v>
      </c>
      <c r="G110" s="164">
        <v>-3.322784810126578</v>
      </c>
      <c r="H110" s="165">
        <v>-21</v>
      </c>
    </row>
    <row r="111" spans="1:8" ht="13.5">
      <c r="A111" s="161">
        <v>2</v>
      </c>
      <c r="B111" s="161">
        <v>215</v>
      </c>
      <c r="C111" s="161" t="s">
        <v>51</v>
      </c>
      <c r="D111" s="166">
        <v>9612</v>
      </c>
      <c r="E111" s="166">
        <v>9589</v>
      </c>
      <c r="F111" s="163">
        <v>2.101288734909793</v>
      </c>
      <c r="G111" s="164">
        <v>-0.23928422804827543</v>
      </c>
      <c r="H111" s="165">
        <v>-23</v>
      </c>
    </row>
    <row r="112" spans="1:8" ht="13.5">
      <c r="A112" s="161">
        <v>4</v>
      </c>
      <c r="B112" s="161">
        <v>429</v>
      </c>
      <c r="C112" s="161" t="s">
        <v>139</v>
      </c>
      <c r="D112" s="166">
        <v>699</v>
      </c>
      <c r="E112" s="166">
        <v>664</v>
      </c>
      <c r="F112" s="163">
        <v>0.14550586296590912</v>
      </c>
      <c r="G112" s="164">
        <v>-5.007153075822601</v>
      </c>
      <c r="H112" s="165">
        <v>-35</v>
      </c>
    </row>
    <row r="113" spans="1:8" ht="13.5">
      <c r="A113" s="161">
        <v>2</v>
      </c>
      <c r="B113" s="161">
        <v>381</v>
      </c>
      <c r="C113" s="161" t="s">
        <v>66</v>
      </c>
      <c r="D113" s="166">
        <v>2850</v>
      </c>
      <c r="E113" s="166">
        <v>2812</v>
      </c>
      <c r="F113" s="163">
        <v>0.6162085642471935</v>
      </c>
      <c r="G113" s="164">
        <v>-1.3333333333333308</v>
      </c>
      <c r="H113" s="165">
        <v>-38</v>
      </c>
    </row>
    <row r="114" spans="1:8" ht="13.5">
      <c r="A114" s="161">
        <v>3</v>
      </c>
      <c r="B114" s="161">
        <v>383</v>
      </c>
      <c r="C114" s="161" t="s">
        <v>67</v>
      </c>
      <c r="D114" s="166">
        <v>977</v>
      </c>
      <c r="E114" s="166">
        <v>925</v>
      </c>
      <c r="F114" s="163">
        <v>0.20270018560762942</v>
      </c>
      <c r="G114" s="164">
        <v>-5.322415557830096</v>
      </c>
      <c r="H114" s="165">
        <v>-52</v>
      </c>
    </row>
    <row r="115" spans="1:8" ht="13.5">
      <c r="A115" s="161">
        <v>3</v>
      </c>
      <c r="B115" s="161">
        <v>100</v>
      </c>
      <c r="C115" s="161" t="s">
        <v>38</v>
      </c>
      <c r="D115" s="166">
        <v>48729</v>
      </c>
      <c r="E115" s="166">
        <v>48283</v>
      </c>
      <c r="F115" s="163">
        <v>10.580511418046672</v>
      </c>
      <c r="G115" s="164">
        <v>-0.9152660633298448</v>
      </c>
      <c r="H115" s="165">
        <v>-446</v>
      </c>
    </row>
    <row r="116" spans="1:8" ht="13.5">
      <c r="A116" s="161">
        <v>5</v>
      </c>
      <c r="B116" s="161">
        <v>202</v>
      </c>
      <c r="C116" s="161" t="s">
        <v>39</v>
      </c>
      <c r="D116" s="166">
        <v>92056</v>
      </c>
      <c r="E116" s="166">
        <v>91607</v>
      </c>
      <c r="F116" s="163">
        <v>20.074330705900657</v>
      </c>
      <c r="G116" s="164">
        <v>-0.487746589032767</v>
      </c>
      <c r="H116" s="165">
        <v>-449</v>
      </c>
    </row>
    <row r="117" spans="1:8" ht="13.5">
      <c r="A117" s="161">
        <v>1</v>
      </c>
      <c r="B117" s="161">
        <v>225</v>
      </c>
      <c r="C117" s="161" t="s">
        <v>134</v>
      </c>
      <c r="D117" s="166">
        <v>4615</v>
      </c>
      <c r="E117" s="166">
        <v>3891</v>
      </c>
      <c r="F117" s="163">
        <v>0.8526555915667958</v>
      </c>
      <c r="G117" s="164">
        <v>-15.687973997833149</v>
      </c>
      <c r="H117" s="165">
        <v>-724</v>
      </c>
    </row>
    <row r="119" spans="1:8" ht="13.5">
      <c r="A119" s="39">
        <v>4</v>
      </c>
      <c r="B119" s="39">
        <v>424</v>
      </c>
      <c r="C119" s="39" t="s">
        <v>70</v>
      </c>
      <c r="D119" s="56">
        <v>7698</v>
      </c>
      <c r="E119" s="56">
        <v>8276</v>
      </c>
      <c r="F119" s="67">
        <v>1.813564039014855</v>
      </c>
      <c r="G119" s="97">
        <v>7.508443751623806</v>
      </c>
      <c r="H119" s="99">
        <v>578</v>
      </c>
    </row>
    <row r="120" spans="1:8" ht="13.5">
      <c r="A120" s="39">
        <v>2</v>
      </c>
      <c r="B120" s="39">
        <v>342</v>
      </c>
      <c r="C120" s="39" t="s">
        <v>63</v>
      </c>
      <c r="D120" s="56">
        <v>6601</v>
      </c>
      <c r="E120" s="56">
        <v>6665</v>
      </c>
      <c r="F120" s="67">
        <v>1.460537013053892</v>
      </c>
      <c r="G120" s="97">
        <v>0.9695500681714986</v>
      </c>
      <c r="H120" s="99">
        <v>64</v>
      </c>
    </row>
    <row r="121" spans="1:8" ht="13.5">
      <c r="A121" s="39">
        <v>4</v>
      </c>
      <c r="B121" s="39">
        <v>402</v>
      </c>
      <c r="C121" s="39" t="s">
        <v>69</v>
      </c>
      <c r="D121" s="56">
        <v>6088</v>
      </c>
      <c r="E121" s="56">
        <v>6494</v>
      </c>
      <c r="F121" s="67">
        <v>1.4230648706334545</v>
      </c>
      <c r="G121" s="97">
        <v>6.668856767411291</v>
      </c>
      <c r="H121" s="99">
        <v>406</v>
      </c>
    </row>
    <row r="122" spans="1:8" ht="13.5">
      <c r="A122" s="39">
        <v>4</v>
      </c>
      <c r="B122" s="39">
        <v>461</v>
      </c>
      <c r="C122" s="39" t="s">
        <v>72</v>
      </c>
      <c r="D122" s="56">
        <v>3652</v>
      </c>
      <c r="E122" s="56">
        <v>4194</v>
      </c>
      <c r="F122" s="67">
        <v>0.9190535983117815</v>
      </c>
      <c r="G122" s="97">
        <v>14.841182913472073</v>
      </c>
      <c r="H122" s="99">
        <v>542</v>
      </c>
    </row>
    <row r="123" spans="1:8" ht="13.5">
      <c r="A123" s="39">
        <v>2</v>
      </c>
      <c r="B123" s="39">
        <v>341</v>
      </c>
      <c r="C123" s="39" t="s">
        <v>62</v>
      </c>
      <c r="D123" s="56">
        <v>3841</v>
      </c>
      <c r="E123" s="56">
        <v>3918</v>
      </c>
      <c r="F123" s="67">
        <v>0.8585722456331806</v>
      </c>
      <c r="G123" s="97">
        <v>2.004686279614676</v>
      </c>
      <c r="H123" s="99">
        <v>77</v>
      </c>
    </row>
    <row r="124" spans="1:8" ht="13.5">
      <c r="A124" s="39">
        <v>2</v>
      </c>
      <c r="B124" s="39">
        <v>344</v>
      </c>
      <c r="C124" s="39" t="s">
        <v>64</v>
      </c>
      <c r="D124" s="56">
        <v>2751</v>
      </c>
      <c r="E124" s="56">
        <v>2959</v>
      </c>
      <c r="F124" s="67">
        <v>0.6484214586086221</v>
      </c>
      <c r="G124" s="97">
        <v>7.560886950199919</v>
      </c>
      <c r="H124" s="99">
        <v>208</v>
      </c>
    </row>
    <row r="125" spans="1:8" ht="13.5">
      <c r="A125" s="39">
        <v>2</v>
      </c>
      <c r="B125" s="39">
        <v>381</v>
      </c>
      <c r="C125" s="39" t="s">
        <v>66</v>
      </c>
      <c r="D125" s="56">
        <v>2850</v>
      </c>
      <c r="E125" s="56">
        <v>2812</v>
      </c>
      <c r="F125" s="67">
        <v>0.6162085642471935</v>
      </c>
      <c r="G125" s="97">
        <v>-1.3333333333333308</v>
      </c>
      <c r="H125" s="99">
        <v>-38</v>
      </c>
    </row>
    <row r="126" spans="1:8" ht="13.5">
      <c r="A126" s="39">
        <v>5</v>
      </c>
      <c r="B126" s="39">
        <v>503</v>
      </c>
      <c r="C126" s="39" t="s">
        <v>73</v>
      </c>
      <c r="D126" s="56">
        <v>2415</v>
      </c>
      <c r="E126" s="56">
        <v>2528</v>
      </c>
      <c r="F126" s="67">
        <v>0.5539741288822564</v>
      </c>
      <c r="G126" s="97">
        <v>4.6790890269151175</v>
      </c>
      <c r="H126" s="99">
        <v>113</v>
      </c>
    </row>
    <row r="127" spans="1:8" ht="13.5">
      <c r="A127" s="39">
        <v>2</v>
      </c>
      <c r="B127" s="39">
        <v>325</v>
      </c>
      <c r="C127" s="39" t="s">
        <v>61</v>
      </c>
      <c r="D127" s="56">
        <v>1878</v>
      </c>
      <c r="E127" s="56">
        <v>1892</v>
      </c>
      <c r="F127" s="67">
        <v>0.4146040553185242</v>
      </c>
      <c r="G127" s="97">
        <v>0.7454739084131967</v>
      </c>
      <c r="H127" s="99">
        <v>14</v>
      </c>
    </row>
    <row r="128" spans="1:8" ht="13.5">
      <c r="A128" s="39">
        <v>4</v>
      </c>
      <c r="B128" s="39">
        <v>401</v>
      </c>
      <c r="C128" s="39" t="s">
        <v>68</v>
      </c>
      <c r="D128" s="56">
        <v>1656</v>
      </c>
      <c r="E128" s="56">
        <v>1667</v>
      </c>
      <c r="F128" s="67">
        <v>0.365298604765317</v>
      </c>
      <c r="G128" s="97">
        <v>0.6642512077294604</v>
      </c>
      <c r="H128" s="99">
        <v>11</v>
      </c>
    </row>
    <row r="129" spans="1:8" ht="13.5">
      <c r="A129" s="39">
        <v>2</v>
      </c>
      <c r="B129" s="39">
        <v>361</v>
      </c>
      <c r="C129" s="39" t="s">
        <v>65</v>
      </c>
      <c r="D129" s="56">
        <v>1592</v>
      </c>
      <c r="E129" s="56">
        <v>1598</v>
      </c>
      <c r="F129" s="67">
        <v>0.3501782665956668</v>
      </c>
      <c r="G129" s="97">
        <v>0.37688442211054607</v>
      </c>
      <c r="H129" s="99">
        <v>6</v>
      </c>
    </row>
    <row r="130" spans="1:8" ht="13.5">
      <c r="A130" s="39">
        <v>3</v>
      </c>
      <c r="B130" s="39">
        <v>383</v>
      </c>
      <c r="C130" s="39" t="s">
        <v>67</v>
      </c>
      <c r="D130" s="56">
        <v>977</v>
      </c>
      <c r="E130" s="56">
        <v>925</v>
      </c>
      <c r="F130" s="67">
        <v>0.20270018560762942</v>
      </c>
      <c r="G130" s="97">
        <v>-5.322415557830096</v>
      </c>
      <c r="H130" s="99">
        <v>-52</v>
      </c>
    </row>
    <row r="131" spans="1:8" ht="13.5">
      <c r="A131" s="39">
        <v>4</v>
      </c>
      <c r="B131" s="39">
        <v>429</v>
      </c>
      <c r="C131" s="39" t="s">
        <v>139</v>
      </c>
      <c r="D131" s="56">
        <v>699</v>
      </c>
      <c r="E131" s="56">
        <v>664</v>
      </c>
      <c r="F131" s="67">
        <v>0.14550586296590912</v>
      </c>
      <c r="G131" s="97">
        <v>-5.007153075822601</v>
      </c>
      <c r="H131" s="99">
        <v>-35</v>
      </c>
    </row>
    <row r="132" spans="1:8" ht="13.5">
      <c r="A132" s="39">
        <v>4</v>
      </c>
      <c r="B132" s="39">
        <v>426</v>
      </c>
      <c r="C132" s="39" t="s">
        <v>71</v>
      </c>
      <c r="D132" s="56">
        <v>632</v>
      </c>
      <c r="E132" s="56">
        <v>611</v>
      </c>
      <c r="F132" s="67">
        <v>0.13389169016893143</v>
      </c>
      <c r="G132" s="97">
        <v>-3.322784810126578</v>
      </c>
      <c r="H132" s="99">
        <v>-21</v>
      </c>
    </row>
    <row r="133" spans="1:8" ht="13.5">
      <c r="A133" s="39">
        <v>1</v>
      </c>
      <c r="B133" s="39">
        <v>306</v>
      </c>
      <c r="C133" s="39" t="s">
        <v>60</v>
      </c>
      <c r="D133" s="56">
        <v>514</v>
      </c>
      <c r="E133" s="56">
        <v>594</v>
      </c>
      <c r="F133" s="67">
        <v>0.1301663894604669</v>
      </c>
      <c r="G133" s="97">
        <v>15.56420233463034</v>
      </c>
      <c r="H133" s="99">
        <v>80</v>
      </c>
    </row>
    <row r="134" spans="1:8" ht="13.5">
      <c r="A134" s="39">
        <v>1</v>
      </c>
      <c r="B134" s="39">
        <v>302</v>
      </c>
      <c r="C134" s="39" t="s">
        <v>57</v>
      </c>
      <c r="D134" s="56">
        <v>177</v>
      </c>
      <c r="E134" s="56">
        <v>185</v>
      </c>
      <c r="F134" s="67">
        <v>0.04054003712152588</v>
      </c>
      <c r="G134" s="97">
        <v>4.519774011299438</v>
      </c>
      <c r="H134" s="99">
        <v>8</v>
      </c>
    </row>
    <row r="135" spans="1:8" ht="13.5">
      <c r="A135" s="39">
        <v>1</v>
      </c>
      <c r="B135" s="39">
        <v>304</v>
      </c>
      <c r="C135" s="39" t="s">
        <v>58</v>
      </c>
      <c r="D135" s="56">
        <v>145</v>
      </c>
      <c r="E135" s="56">
        <v>150</v>
      </c>
      <c r="F135" s="67">
        <v>0.03287030036880477</v>
      </c>
      <c r="G135" s="97">
        <v>3.4482758620689724</v>
      </c>
      <c r="H135" s="99">
        <v>5</v>
      </c>
    </row>
    <row r="136" spans="1:8" ht="13.5">
      <c r="A136" s="39">
        <v>1</v>
      </c>
      <c r="B136" s="39">
        <v>305</v>
      </c>
      <c r="C136" s="39" t="s">
        <v>59</v>
      </c>
      <c r="D136" s="56">
        <v>134</v>
      </c>
      <c r="E136" s="56">
        <v>144</v>
      </c>
      <c r="F136" s="67">
        <v>0.03155548835405258</v>
      </c>
      <c r="G136" s="97">
        <v>7.462686567164178</v>
      </c>
      <c r="H136" s="99">
        <v>10</v>
      </c>
    </row>
    <row r="137" spans="1:8" ht="13.5">
      <c r="A137" s="39">
        <v>1</v>
      </c>
      <c r="B137" s="39">
        <v>301</v>
      </c>
      <c r="C137" s="39" t="s">
        <v>56</v>
      </c>
      <c r="D137" s="56">
        <v>67</v>
      </c>
      <c r="E137" s="56">
        <v>66</v>
      </c>
      <c r="F137" s="67">
        <v>0.014462932162274098</v>
      </c>
      <c r="G137" s="97">
        <v>-1.4925373134328401</v>
      </c>
      <c r="H137" s="99">
        <v>-1</v>
      </c>
    </row>
  </sheetData>
  <printOptions/>
  <pageMargins left="0.75" right="0.75" top="0.84" bottom="0.6" header="0.52" footer="0.35"/>
  <pageSetup horizontalDpi="600" verticalDpi="600" orientation="landscape" paperSize="8" scale="60" r:id="rId1"/>
  <headerFooter alignWithMargins="0">
    <oddHeader>&amp;C&amp;A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S137"/>
  <sheetViews>
    <sheetView workbookViewId="0" topLeftCell="B1">
      <selection activeCell="F10" sqref="F10"/>
    </sheetView>
  </sheetViews>
  <sheetFormatPr defaultColWidth="9.00390625" defaultRowHeight="13.5"/>
  <cols>
    <col min="1" max="1" width="7.875" style="56" customWidth="1"/>
    <col min="2" max="2" width="8.50390625" style="56" customWidth="1"/>
    <col min="3" max="3" width="12.50390625" style="56" bestFit="1" customWidth="1"/>
    <col min="4" max="4" width="15.125" style="56" bestFit="1" customWidth="1"/>
    <col min="5" max="5" width="13.75390625" style="56" bestFit="1" customWidth="1"/>
    <col min="6" max="6" width="10.375" style="68" customWidth="1"/>
    <col min="7" max="7" width="10.625" style="98" customWidth="1"/>
    <col min="8" max="8" width="14.00390625" style="99" bestFit="1" customWidth="1"/>
    <col min="9" max="9" width="9.00390625" style="56" customWidth="1"/>
    <col min="10" max="10" width="10.00390625" style="56" bestFit="1" customWidth="1"/>
    <col min="11" max="11" width="11.625" style="56" customWidth="1"/>
    <col min="12" max="13" width="11.75390625" style="56" customWidth="1"/>
    <col min="14" max="15" width="11.50390625" style="56" customWidth="1"/>
    <col min="16" max="16" width="11.25390625" style="56" customWidth="1"/>
    <col min="17" max="18" width="11.375" style="56" customWidth="1"/>
    <col min="19" max="19" width="11.875" style="56" customWidth="1"/>
    <col min="20" max="16384" width="9.00390625" style="56" customWidth="1"/>
  </cols>
  <sheetData>
    <row r="1" ht="13.5">
      <c r="A1" s="56" t="s">
        <v>87</v>
      </c>
    </row>
    <row r="3" ht="13.5">
      <c r="B3" s="56" t="s">
        <v>86</v>
      </c>
    </row>
    <row r="4" ht="13.5">
      <c r="D4" s="56" t="s">
        <v>33</v>
      </c>
    </row>
    <row r="6" spans="4:8" s="39" customFormat="1" ht="13.5">
      <c r="D6" s="55" t="s">
        <v>158</v>
      </c>
      <c r="E6" s="61" t="s">
        <v>181</v>
      </c>
      <c r="F6" s="67" t="s">
        <v>11</v>
      </c>
      <c r="G6" s="97" t="s">
        <v>9</v>
      </c>
      <c r="H6" s="101" t="s">
        <v>123</v>
      </c>
    </row>
    <row r="7" spans="4:8" s="39" customFormat="1" ht="13.5">
      <c r="D7" s="55" t="s">
        <v>141</v>
      </c>
      <c r="E7" s="55" t="s">
        <v>141</v>
      </c>
      <c r="F7" s="67" t="s">
        <v>34</v>
      </c>
      <c r="G7" s="97" t="s">
        <v>34</v>
      </c>
      <c r="H7" s="99"/>
    </row>
    <row r="8" spans="3:8" s="39" customFormat="1" ht="13.5">
      <c r="C8" s="39" t="s">
        <v>74</v>
      </c>
      <c r="D8" s="58">
        <f>D10+D11</f>
        <v>1823466717</v>
      </c>
      <c r="E8" s="58">
        <f>E10+E11</f>
        <v>1936459351</v>
      </c>
      <c r="F8" s="67">
        <v>100</v>
      </c>
      <c r="G8" s="97">
        <f>(E8/D8-1)*100</f>
        <v>6.1965832963432055</v>
      </c>
      <c r="H8" s="99">
        <f>E8-D8</f>
        <v>112992634</v>
      </c>
    </row>
    <row r="9" spans="6:8" s="39" customFormat="1" ht="13.5">
      <c r="F9" s="67"/>
      <c r="G9" s="97"/>
      <c r="H9" s="99"/>
    </row>
    <row r="10" spans="3:8" s="39" customFormat="1" ht="13.5">
      <c r="C10" s="39" t="s">
        <v>75</v>
      </c>
      <c r="D10" s="58">
        <f>D13+D17+SUM(D25:D45)</f>
        <v>1670814339</v>
      </c>
      <c r="E10" s="58">
        <f>E13+E17+SUM(E25:E45)</f>
        <v>1777598246</v>
      </c>
      <c r="F10" s="67">
        <f>E10/E8*100</f>
        <v>91.79631088471012</v>
      </c>
      <c r="G10" s="97">
        <f>(E10/D10-1)*100</f>
        <v>6.391129433561793</v>
      </c>
      <c r="H10" s="99">
        <f>E10-D10</f>
        <v>106783907</v>
      </c>
    </row>
    <row r="11" spans="3:19" s="39" customFormat="1" ht="13.5">
      <c r="C11" s="39" t="s">
        <v>76</v>
      </c>
      <c r="D11" s="175">
        <f>SUM(D46:D64)</f>
        <v>152652378</v>
      </c>
      <c r="E11" s="175">
        <f>SUM(E46:E64)</f>
        <v>158861105</v>
      </c>
      <c r="F11" s="67">
        <f>E11/E8*100</f>
        <v>8.203689115289878</v>
      </c>
      <c r="G11" s="97">
        <f>(E11/D11-1)*100</f>
        <v>4.067232414813748</v>
      </c>
      <c r="H11" s="99">
        <f>E11-D11</f>
        <v>6208727</v>
      </c>
      <c r="J11" s="111"/>
      <c r="K11" s="112"/>
      <c r="L11" s="112" t="s">
        <v>162</v>
      </c>
      <c r="M11" s="113"/>
      <c r="N11" s="114"/>
      <c r="O11" s="115"/>
      <c r="P11" s="112"/>
      <c r="Q11" s="112" t="s">
        <v>182</v>
      </c>
      <c r="R11" s="113"/>
      <c r="S11" s="114"/>
    </row>
    <row r="12" spans="5:19" s="39" customFormat="1" ht="13.5">
      <c r="E12" s="60"/>
      <c r="F12" s="67"/>
      <c r="G12" s="97"/>
      <c r="H12" s="99"/>
      <c r="J12" s="106" t="s">
        <v>147</v>
      </c>
      <c r="K12" s="106" t="s">
        <v>118</v>
      </c>
      <c r="L12" s="106" t="s">
        <v>119</v>
      </c>
      <c r="M12" s="106" t="s">
        <v>148</v>
      </c>
      <c r="N12" s="106" t="s">
        <v>120</v>
      </c>
      <c r="O12" s="106" t="s">
        <v>147</v>
      </c>
      <c r="P12" s="106" t="s">
        <v>118</v>
      </c>
      <c r="Q12" s="106" t="s">
        <v>119</v>
      </c>
      <c r="R12" s="106" t="s">
        <v>148</v>
      </c>
      <c r="S12" s="106" t="s">
        <v>120</v>
      </c>
    </row>
    <row r="13" spans="1:19" s="39" customFormat="1" ht="13.5">
      <c r="A13" s="39">
        <v>3</v>
      </c>
      <c r="B13" s="102">
        <v>100</v>
      </c>
      <c r="C13" s="102" t="s">
        <v>38</v>
      </c>
      <c r="D13" s="157">
        <v>164430533</v>
      </c>
      <c r="E13" s="157">
        <v>175551980</v>
      </c>
      <c r="F13" s="103">
        <f>E13/E$8*100</f>
        <v>9.065616580556872</v>
      </c>
      <c r="G13" s="104">
        <f>(E13/D13-1)*100</f>
        <v>6.763614273512086</v>
      </c>
      <c r="H13" s="105">
        <f aca="true" t="shared" si="0" ref="H13:H71">E13-D13</f>
        <v>11121447</v>
      </c>
      <c r="J13" s="159">
        <f>IF($A13=1,D13,"")</f>
      </c>
      <c r="K13" s="159">
        <f>IF($A13=2,$D13,"")</f>
      </c>
      <c r="L13" s="159">
        <f>IF($A13=3,$D13,"")</f>
        <v>164430533</v>
      </c>
      <c r="M13" s="159">
        <f>IF($A13=4,$D13,"")</f>
      </c>
      <c r="N13" s="159">
        <f>IF($A13=5,$D13,"")</f>
      </c>
      <c r="O13" s="159">
        <f>IF($A13=1,E13,"")</f>
      </c>
      <c r="P13" s="159">
        <f>IF($A13=2,E13,"")</f>
      </c>
      <c r="Q13" s="159">
        <f>IF($A13=3,E13,"")</f>
        <v>175551980</v>
      </c>
      <c r="R13" s="159">
        <f>IF($A13=4,E13,"")</f>
      </c>
      <c r="S13" s="159">
        <f>IF($A13=5,E13,"")</f>
      </c>
    </row>
    <row r="14" spans="1:19" s="39" customFormat="1" ht="13.5">
      <c r="A14" s="39">
        <v>3</v>
      </c>
      <c r="B14" s="102">
        <v>101</v>
      </c>
      <c r="C14" s="106" t="s">
        <v>136</v>
      </c>
      <c r="D14" s="158">
        <v>13477156</v>
      </c>
      <c r="E14" s="157">
        <v>13241125</v>
      </c>
      <c r="F14" s="103">
        <f aca="true" t="shared" si="1" ref="F14:F26">E14/E$8*100</f>
        <v>0.6837801678182502</v>
      </c>
      <c r="G14" s="104">
        <f aca="true" t="shared" si="2" ref="G14:G38">(E14/D14-1)*100</f>
        <v>-1.751341306726728</v>
      </c>
      <c r="H14" s="105">
        <f t="shared" si="0"/>
        <v>-236031</v>
      </c>
      <c r="J14" s="159">
        <f aca="true" t="shared" si="3" ref="J14:J64">IF($A14=1,D14,"")</f>
      </c>
      <c r="K14" s="159">
        <f aca="true" t="shared" si="4" ref="K14:K64">IF($A14=2,$D14,"")</f>
      </c>
      <c r="L14" s="159">
        <f aca="true" t="shared" si="5" ref="L14:L64">IF($A14=3,$D14,"")</f>
        <v>13477156</v>
      </c>
      <c r="M14" s="159">
        <f aca="true" t="shared" si="6" ref="M14:M64">IF($A14=4,$D14,"")</f>
      </c>
      <c r="N14" s="159">
        <f aca="true" t="shared" si="7" ref="N14:N64">IF($A14=5,$D14,"")</f>
      </c>
      <c r="O14" s="159">
        <f aca="true" t="shared" si="8" ref="O14:O64">IF($A14=1,E14,"")</f>
      </c>
      <c r="P14" s="159">
        <f aca="true" t="shared" si="9" ref="P14:P64">IF($A14=2,E14,"")</f>
      </c>
      <c r="Q14" s="159">
        <f aca="true" t="shared" si="10" ref="Q14:Q64">IF($A14=3,E14,"")</f>
        <v>13241125</v>
      </c>
      <c r="R14" s="159">
        <f aca="true" t="shared" si="11" ref="R14:R64">IF($A14=4,E14,"")</f>
      </c>
      <c r="S14" s="159">
        <f aca="true" t="shared" si="12" ref="S14:S64">IF($A14=5,E14,"")</f>
      </c>
    </row>
    <row r="15" spans="1:19" s="39" customFormat="1" ht="13.5">
      <c r="A15" s="39">
        <v>3</v>
      </c>
      <c r="B15" s="102">
        <v>102</v>
      </c>
      <c r="C15" s="106" t="s">
        <v>137</v>
      </c>
      <c r="D15" s="158">
        <v>54949994</v>
      </c>
      <c r="E15" s="157">
        <v>59497878</v>
      </c>
      <c r="F15" s="103">
        <f t="shared" si="1"/>
        <v>3.072508491813934</v>
      </c>
      <c r="G15" s="104">
        <f t="shared" si="2"/>
        <v>8.27640490734176</v>
      </c>
      <c r="H15" s="105">
        <f t="shared" si="0"/>
        <v>4547884</v>
      </c>
      <c r="J15" s="159">
        <f t="shared" si="3"/>
      </c>
      <c r="K15" s="159">
        <f t="shared" si="4"/>
      </c>
      <c r="L15" s="159">
        <f t="shared" si="5"/>
        <v>54949994</v>
      </c>
      <c r="M15" s="159">
        <f t="shared" si="6"/>
      </c>
      <c r="N15" s="159">
        <f t="shared" si="7"/>
      </c>
      <c r="O15" s="159">
        <f t="shared" si="8"/>
      </c>
      <c r="P15" s="159">
        <f t="shared" si="9"/>
      </c>
      <c r="Q15" s="159">
        <f t="shared" si="10"/>
        <v>59497878</v>
      </c>
      <c r="R15" s="159">
        <f t="shared" si="11"/>
      </c>
      <c r="S15" s="159">
        <f t="shared" si="12"/>
      </c>
    </row>
    <row r="16" spans="1:19" s="39" customFormat="1" ht="13.5">
      <c r="A16" s="39">
        <v>3</v>
      </c>
      <c r="B16" s="102">
        <v>103</v>
      </c>
      <c r="C16" s="106" t="s">
        <v>138</v>
      </c>
      <c r="D16" s="158">
        <v>96003383</v>
      </c>
      <c r="E16" s="157">
        <v>102812977</v>
      </c>
      <c r="F16" s="103">
        <f t="shared" si="1"/>
        <v>5.309327920924687</v>
      </c>
      <c r="G16" s="104">
        <f t="shared" si="2"/>
        <v>7.093077126250846</v>
      </c>
      <c r="H16" s="105">
        <f t="shared" si="0"/>
        <v>6809594</v>
      </c>
      <c r="J16" s="159">
        <f t="shared" si="3"/>
      </c>
      <c r="K16" s="159">
        <f t="shared" si="4"/>
      </c>
      <c r="L16" s="159">
        <f t="shared" si="5"/>
        <v>96003383</v>
      </c>
      <c r="M16" s="159">
        <f t="shared" si="6"/>
      </c>
      <c r="N16" s="159">
        <f t="shared" si="7"/>
      </c>
      <c r="O16" s="159">
        <f t="shared" si="8"/>
      </c>
      <c r="P16" s="159">
        <f t="shared" si="9"/>
      </c>
      <c r="Q16" s="159">
        <f t="shared" si="10"/>
        <v>102812977</v>
      </c>
      <c r="R16" s="159">
        <f t="shared" si="11"/>
      </c>
      <c r="S16" s="159">
        <f t="shared" si="12"/>
      </c>
    </row>
    <row r="17" spans="1:19" s="39" customFormat="1" ht="13.5">
      <c r="A17" s="39">
        <v>5</v>
      </c>
      <c r="B17" s="102">
        <v>202</v>
      </c>
      <c r="C17" s="102" t="s">
        <v>39</v>
      </c>
      <c r="D17" s="157">
        <v>284999565</v>
      </c>
      <c r="E17" s="157">
        <v>319987547</v>
      </c>
      <c r="F17" s="103">
        <f t="shared" si="1"/>
        <v>16.524361682818512</v>
      </c>
      <c r="G17" s="104">
        <f t="shared" si="2"/>
        <v>12.276503650102066</v>
      </c>
      <c r="H17" s="105">
        <f t="shared" si="0"/>
        <v>34987982</v>
      </c>
      <c r="J17" s="159">
        <f t="shared" si="3"/>
      </c>
      <c r="K17" s="159">
        <f t="shared" si="4"/>
      </c>
      <c r="L17" s="159">
        <f t="shared" si="5"/>
      </c>
      <c r="M17" s="159">
        <f t="shared" si="6"/>
      </c>
      <c r="N17" s="159">
        <f t="shared" si="7"/>
        <v>284999565</v>
      </c>
      <c r="O17" s="159">
        <f t="shared" si="8"/>
      </c>
      <c r="P17" s="159">
        <f t="shared" si="9"/>
      </c>
      <c r="Q17" s="159">
        <f t="shared" si="10"/>
      </c>
      <c r="R17" s="159">
        <f t="shared" si="11"/>
      </c>
      <c r="S17" s="159">
        <f t="shared" si="12"/>
        <v>319987547</v>
      </c>
    </row>
    <row r="18" spans="1:19" s="39" customFormat="1" ht="13.5">
      <c r="A18" s="39">
        <v>5</v>
      </c>
      <c r="B18" s="102">
        <v>131</v>
      </c>
      <c r="C18" s="102" t="s">
        <v>172</v>
      </c>
      <c r="D18" s="157"/>
      <c r="E18" s="157">
        <v>88861678</v>
      </c>
      <c r="F18" s="103">
        <f t="shared" si="1"/>
        <v>4.588873913315622</v>
      </c>
      <c r="G18" s="104"/>
      <c r="H18" s="105"/>
      <c r="J18" s="159"/>
      <c r="K18" s="159"/>
      <c r="L18" s="159"/>
      <c r="M18" s="159"/>
      <c r="N18" s="159"/>
      <c r="O18" s="159"/>
      <c r="P18" s="159"/>
      <c r="Q18" s="159"/>
      <c r="R18" s="159"/>
      <c r="S18" s="159"/>
    </row>
    <row r="19" spans="1:19" s="39" customFormat="1" ht="13.5">
      <c r="A19" s="39">
        <v>5</v>
      </c>
      <c r="B19" s="102">
        <v>132</v>
      </c>
      <c r="C19" s="102" t="s">
        <v>173</v>
      </c>
      <c r="D19" s="157"/>
      <c r="E19" s="157">
        <v>33592635</v>
      </c>
      <c r="F19" s="103">
        <f t="shared" si="1"/>
        <v>1.734745166876472</v>
      </c>
      <c r="G19" s="104"/>
      <c r="H19" s="105"/>
      <c r="J19" s="159"/>
      <c r="K19" s="159"/>
      <c r="L19" s="159"/>
      <c r="M19" s="159"/>
      <c r="N19" s="159"/>
      <c r="O19" s="159"/>
      <c r="P19" s="159"/>
      <c r="Q19" s="159"/>
      <c r="R19" s="159"/>
      <c r="S19" s="159"/>
    </row>
    <row r="20" spans="1:19" s="39" customFormat="1" ht="13.5">
      <c r="A20" s="39">
        <v>5</v>
      </c>
      <c r="B20" s="102">
        <v>133</v>
      </c>
      <c r="C20" s="102" t="s">
        <v>174</v>
      </c>
      <c r="D20" s="157"/>
      <c r="E20" s="157">
        <v>18724520</v>
      </c>
      <c r="F20" s="103">
        <f t="shared" si="1"/>
        <v>0.966946194369148</v>
      </c>
      <c r="G20" s="104"/>
      <c r="H20" s="105"/>
      <c r="J20" s="159"/>
      <c r="K20" s="159"/>
      <c r="L20" s="159"/>
      <c r="M20" s="159"/>
      <c r="N20" s="159"/>
      <c r="O20" s="159"/>
      <c r="P20" s="159"/>
      <c r="Q20" s="159"/>
      <c r="R20" s="159"/>
      <c r="S20" s="159"/>
    </row>
    <row r="21" spans="1:19" s="39" customFormat="1" ht="13.5">
      <c r="A21" s="39">
        <v>5</v>
      </c>
      <c r="B21" s="102">
        <v>134</v>
      </c>
      <c r="C21" s="102" t="s">
        <v>175</v>
      </c>
      <c r="D21" s="157"/>
      <c r="E21" s="157">
        <v>92369502</v>
      </c>
      <c r="F21" s="103">
        <f t="shared" si="1"/>
        <v>4.77002018928514</v>
      </c>
      <c r="G21" s="104"/>
      <c r="H21" s="105"/>
      <c r="J21" s="159"/>
      <c r="K21" s="159"/>
      <c r="L21" s="159"/>
      <c r="M21" s="159"/>
      <c r="N21" s="159"/>
      <c r="O21" s="159"/>
      <c r="P21" s="159"/>
      <c r="Q21" s="159"/>
      <c r="R21" s="159"/>
      <c r="S21" s="159"/>
    </row>
    <row r="22" spans="1:19" s="39" customFormat="1" ht="13.5">
      <c r="A22" s="39">
        <v>5</v>
      </c>
      <c r="B22" s="102">
        <v>135</v>
      </c>
      <c r="C22" s="102" t="s">
        <v>176</v>
      </c>
      <c r="D22" s="157"/>
      <c r="E22" s="157">
        <v>40365731</v>
      </c>
      <c r="F22" s="103">
        <f t="shared" si="1"/>
        <v>2.084512178329738</v>
      </c>
      <c r="G22" s="104"/>
      <c r="H22" s="105"/>
      <c r="J22" s="159"/>
      <c r="K22" s="159"/>
      <c r="L22" s="159"/>
      <c r="M22" s="159"/>
      <c r="N22" s="159"/>
      <c r="O22" s="159"/>
      <c r="P22" s="159"/>
      <c r="Q22" s="159"/>
      <c r="R22" s="159"/>
      <c r="S22" s="159"/>
    </row>
    <row r="23" spans="1:19" s="39" customFormat="1" ht="13.5">
      <c r="A23" s="39">
        <v>5</v>
      </c>
      <c r="B23" s="102">
        <v>136</v>
      </c>
      <c r="C23" s="102" t="s">
        <v>177</v>
      </c>
      <c r="D23" s="157"/>
      <c r="E23" s="157">
        <v>36522204</v>
      </c>
      <c r="F23" s="103">
        <f t="shared" si="1"/>
        <v>1.8860299846283735</v>
      </c>
      <c r="G23" s="104"/>
      <c r="H23" s="105"/>
      <c r="J23" s="159"/>
      <c r="K23" s="159"/>
      <c r="L23" s="159"/>
      <c r="M23" s="159"/>
      <c r="N23" s="159"/>
      <c r="O23" s="159"/>
      <c r="P23" s="159"/>
      <c r="Q23" s="159"/>
      <c r="R23" s="159"/>
      <c r="S23" s="159"/>
    </row>
    <row r="24" spans="1:19" s="39" customFormat="1" ht="13.5">
      <c r="A24" s="39">
        <v>5</v>
      </c>
      <c r="B24" s="102">
        <v>137</v>
      </c>
      <c r="C24" s="102" t="s">
        <v>178</v>
      </c>
      <c r="D24" s="157"/>
      <c r="E24" s="157">
        <v>9551277</v>
      </c>
      <c r="F24" s="103">
        <f t="shared" si="1"/>
        <v>0.4932340560140165</v>
      </c>
      <c r="G24" s="104"/>
      <c r="H24" s="105"/>
      <c r="J24" s="159"/>
      <c r="K24" s="159"/>
      <c r="L24" s="159"/>
      <c r="M24" s="159"/>
      <c r="N24" s="159"/>
      <c r="O24" s="159"/>
      <c r="P24" s="159"/>
      <c r="Q24" s="159"/>
      <c r="R24" s="159"/>
      <c r="S24" s="159"/>
    </row>
    <row r="25" spans="1:19" s="39" customFormat="1" ht="13.5">
      <c r="A25" s="39">
        <v>2</v>
      </c>
      <c r="B25" s="102">
        <v>203</v>
      </c>
      <c r="C25" s="102" t="s">
        <v>40</v>
      </c>
      <c r="D25" s="157">
        <v>63463797</v>
      </c>
      <c r="E25" s="157">
        <v>66389300</v>
      </c>
      <c r="F25" s="103">
        <f t="shared" si="1"/>
        <v>3.4283859336224194</v>
      </c>
      <c r="G25" s="104">
        <f t="shared" si="2"/>
        <v>4.609719459426609</v>
      </c>
      <c r="H25" s="105">
        <f t="shared" si="0"/>
        <v>2925503</v>
      </c>
      <c r="J25" s="159">
        <f t="shared" si="3"/>
      </c>
      <c r="K25" s="159">
        <f t="shared" si="4"/>
        <v>63463797</v>
      </c>
      <c r="L25" s="159">
        <f t="shared" si="5"/>
      </c>
      <c r="M25" s="159">
        <f t="shared" si="6"/>
      </c>
      <c r="N25" s="159">
        <f t="shared" si="7"/>
      </c>
      <c r="O25" s="159">
        <f t="shared" si="8"/>
      </c>
      <c r="P25" s="159">
        <f t="shared" si="9"/>
        <v>66389300</v>
      </c>
      <c r="Q25" s="159">
        <f t="shared" si="10"/>
      </c>
      <c r="R25" s="159">
        <f t="shared" si="11"/>
      </c>
      <c r="S25" s="159">
        <f t="shared" si="12"/>
      </c>
    </row>
    <row r="26" spans="1:19" s="39" customFormat="1" ht="13.5">
      <c r="A26" s="39">
        <v>1</v>
      </c>
      <c r="B26" s="102">
        <v>205</v>
      </c>
      <c r="C26" s="102" t="s">
        <v>41</v>
      </c>
      <c r="D26" s="157">
        <v>410607</v>
      </c>
      <c r="E26" s="157">
        <v>413247</v>
      </c>
      <c r="F26" s="103">
        <f t="shared" si="1"/>
        <v>0.021340339511211354</v>
      </c>
      <c r="G26" s="104">
        <f>(E26/D26-1)*100</f>
        <v>0.6429505585632933</v>
      </c>
      <c r="H26" s="105">
        <f t="shared" si="0"/>
        <v>2640</v>
      </c>
      <c r="J26" s="159">
        <f t="shared" si="3"/>
        <v>410607</v>
      </c>
      <c r="K26" s="159">
        <f t="shared" si="4"/>
      </c>
      <c r="L26" s="159">
        <f t="shared" si="5"/>
      </c>
      <c r="M26" s="159">
        <f t="shared" si="6"/>
      </c>
      <c r="N26" s="159">
        <f t="shared" si="7"/>
      </c>
      <c r="O26" s="159">
        <f t="shared" si="8"/>
        <v>413247</v>
      </c>
      <c r="P26" s="159">
        <f t="shared" si="9"/>
      </c>
      <c r="Q26" s="159">
        <f t="shared" si="10"/>
      </c>
      <c r="R26" s="159">
        <f t="shared" si="11"/>
      </c>
      <c r="S26" s="159">
        <f t="shared" si="12"/>
      </c>
    </row>
    <row r="27" spans="1:19" s="39" customFormat="1" ht="13.5">
      <c r="A27" s="39">
        <v>2</v>
      </c>
      <c r="B27" s="102">
        <v>206</v>
      </c>
      <c r="C27" s="102" t="s">
        <v>42</v>
      </c>
      <c r="D27" s="157">
        <v>24001262</v>
      </c>
      <c r="E27" s="157">
        <v>23556991</v>
      </c>
      <c r="F27" s="103">
        <f aca="true" t="shared" si="13" ref="F27:F71">E27/E$8*100</f>
        <v>1.2164980890425103</v>
      </c>
      <c r="G27" s="104">
        <f t="shared" si="2"/>
        <v>-1.8510318332427667</v>
      </c>
      <c r="H27" s="105">
        <f t="shared" si="0"/>
        <v>-444271</v>
      </c>
      <c r="J27" s="159">
        <f t="shared" si="3"/>
      </c>
      <c r="K27" s="159">
        <f t="shared" si="4"/>
        <v>24001262</v>
      </c>
      <c r="L27" s="159">
        <f t="shared" si="5"/>
      </c>
      <c r="M27" s="159">
        <f t="shared" si="6"/>
      </c>
      <c r="N27" s="159">
        <f t="shared" si="7"/>
      </c>
      <c r="O27" s="159">
        <f t="shared" si="8"/>
      </c>
      <c r="P27" s="159">
        <f t="shared" si="9"/>
        <v>23556991</v>
      </c>
      <c r="Q27" s="159">
        <f t="shared" si="10"/>
      </c>
      <c r="R27" s="159">
        <f t="shared" si="11"/>
      </c>
      <c r="S27" s="159">
        <f t="shared" si="12"/>
      </c>
    </row>
    <row r="28" spans="1:19" s="39" customFormat="1" ht="13.5">
      <c r="A28" s="39">
        <v>2</v>
      </c>
      <c r="B28" s="102">
        <v>207</v>
      </c>
      <c r="C28" s="102" t="s">
        <v>43</v>
      </c>
      <c r="D28" s="157">
        <v>70580796</v>
      </c>
      <c r="E28" s="157">
        <v>79337622</v>
      </c>
      <c r="F28" s="103">
        <f t="shared" si="13"/>
        <v>4.097045567159959</v>
      </c>
      <c r="G28" s="104">
        <f t="shared" si="2"/>
        <v>12.406811053816957</v>
      </c>
      <c r="H28" s="105">
        <f t="shared" si="0"/>
        <v>8756826</v>
      </c>
      <c r="J28" s="159">
        <f t="shared" si="3"/>
      </c>
      <c r="K28" s="159">
        <f t="shared" si="4"/>
        <v>70580796</v>
      </c>
      <c r="L28" s="159">
        <f t="shared" si="5"/>
      </c>
      <c r="M28" s="159">
        <f t="shared" si="6"/>
      </c>
      <c r="N28" s="159">
        <f t="shared" si="7"/>
      </c>
      <c r="O28" s="159">
        <f t="shared" si="8"/>
      </c>
      <c r="P28" s="159">
        <f t="shared" si="9"/>
        <v>79337622</v>
      </c>
      <c r="Q28" s="159">
        <f t="shared" si="10"/>
      </c>
      <c r="R28" s="159">
        <f t="shared" si="11"/>
      </c>
      <c r="S28" s="159">
        <f t="shared" si="12"/>
      </c>
    </row>
    <row r="29" spans="1:19" s="39" customFormat="1" ht="13.5">
      <c r="A29" s="39">
        <v>1</v>
      </c>
      <c r="B29" s="102">
        <v>208</v>
      </c>
      <c r="C29" s="102" t="s">
        <v>44</v>
      </c>
      <c r="D29" s="157">
        <v>1305805</v>
      </c>
      <c r="E29" s="157">
        <v>1321354</v>
      </c>
      <c r="F29" s="103">
        <f t="shared" si="13"/>
        <v>0.06823556607669788</v>
      </c>
      <c r="G29" s="104">
        <f t="shared" si="2"/>
        <v>1.1907597229295241</v>
      </c>
      <c r="H29" s="105">
        <f t="shared" si="0"/>
        <v>15549</v>
      </c>
      <c r="J29" s="159">
        <f t="shared" si="3"/>
        <v>1305805</v>
      </c>
      <c r="K29" s="159">
        <f t="shared" si="4"/>
      </c>
      <c r="L29" s="159">
        <f t="shared" si="5"/>
      </c>
      <c r="M29" s="159">
        <f t="shared" si="6"/>
      </c>
      <c r="N29" s="159">
        <f t="shared" si="7"/>
      </c>
      <c r="O29" s="159">
        <f t="shared" si="8"/>
        <v>1321354</v>
      </c>
      <c r="P29" s="159">
        <f t="shared" si="9"/>
      </c>
      <c r="Q29" s="159">
        <f t="shared" si="10"/>
      </c>
      <c r="R29" s="159">
        <f t="shared" si="11"/>
      </c>
      <c r="S29" s="159">
        <f t="shared" si="12"/>
      </c>
    </row>
    <row r="30" spans="1:19" s="39" customFormat="1" ht="13.5">
      <c r="A30" s="39">
        <v>4</v>
      </c>
      <c r="B30" s="102">
        <v>209</v>
      </c>
      <c r="C30" s="102" t="s">
        <v>45</v>
      </c>
      <c r="D30" s="157">
        <v>34323128</v>
      </c>
      <c r="E30" s="157">
        <v>34453458</v>
      </c>
      <c r="F30" s="103">
        <f t="shared" si="13"/>
        <v>1.7791986174255616</v>
      </c>
      <c r="G30" s="104">
        <f t="shared" si="2"/>
        <v>0.3797148092096858</v>
      </c>
      <c r="H30" s="105">
        <f t="shared" si="0"/>
        <v>130330</v>
      </c>
      <c r="J30" s="159">
        <f t="shared" si="3"/>
      </c>
      <c r="K30" s="159">
        <f t="shared" si="4"/>
      </c>
      <c r="L30" s="159">
        <f t="shared" si="5"/>
      </c>
      <c r="M30" s="159">
        <f t="shared" si="6"/>
        <v>34323128</v>
      </c>
      <c r="N30" s="159">
        <f t="shared" si="7"/>
      </c>
      <c r="O30" s="159">
        <f t="shared" si="8"/>
      </c>
      <c r="P30" s="159">
        <f t="shared" si="9"/>
      </c>
      <c r="Q30" s="159">
        <f t="shared" si="10"/>
      </c>
      <c r="R30" s="159">
        <f t="shared" si="11"/>
        <v>34453458</v>
      </c>
      <c r="S30" s="159">
        <f t="shared" si="12"/>
      </c>
    </row>
    <row r="31" spans="1:19" s="39" customFormat="1" ht="13.5">
      <c r="A31" s="39">
        <v>2</v>
      </c>
      <c r="B31" s="102">
        <v>210</v>
      </c>
      <c r="C31" s="102" t="s">
        <v>46</v>
      </c>
      <c r="D31" s="157">
        <v>137681966</v>
      </c>
      <c r="E31" s="157">
        <v>144877976</v>
      </c>
      <c r="F31" s="103">
        <f t="shared" si="13"/>
        <v>7.481591386113222</v>
      </c>
      <c r="G31" s="104">
        <f t="shared" si="2"/>
        <v>5.226545065459054</v>
      </c>
      <c r="H31" s="105">
        <f t="shared" si="0"/>
        <v>7196010</v>
      </c>
      <c r="J31" s="159">
        <f t="shared" si="3"/>
      </c>
      <c r="K31" s="159">
        <f t="shared" si="4"/>
        <v>137681966</v>
      </c>
      <c r="L31" s="159">
        <f t="shared" si="5"/>
      </c>
      <c r="M31" s="159">
        <f t="shared" si="6"/>
      </c>
      <c r="N31" s="159">
        <f t="shared" si="7"/>
      </c>
      <c r="O31" s="159">
        <f t="shared" si="8"/>
      </c>
      <c r="P31" s="159">
        <f t="shared" si="9"/>
        <v>144877976</v>
      </c>
      <c r="Q31" s="159">
        <f t="shared" si="10"/>
      </c>
      <c r="R31" s="159">
        <f t="shared" si="11"/>
      </c>
      <c r="S31" s="159">
        <f t="shared" si="12"/>
      </c>
    </row>
    <row r="32" spans="1:19" s="39" customFormat="1" ht="13.5">
      <c r="A32" s="39">
        <v>4</v>
      </c>
      <c r="B32" s="102">
        <v>211</v>
      </c>
      <c r="C32" s="102" t="s">
        <v>47</v>
      </c>
      <c r="D32" s="157">
        <v>247921480</v>
      </c>
      <c r="E32" s="157">
        <v>246815546</v>
      </c>
      <c r="F32" s="103">
        <f t="shared" si="13"/>
        <v>12.745712729396713</v>
      </c>
      <c r="G32" s="104">
        <f t="shared" si="2"/>
        <v>-0.44608236446475047</v>
      </c>
      <c r="H32" s="105">
        <f t="shared" si="0"/>
        <v>-1105934</v>
      </c>
      <c r="J32" s="159">
        <f t="shared" si="3"/>
      </c>
      <c r="K32" s="159">
        <f t="shared" si="4"/>
      </c>
      <c r="L32" s="159">
        <f t="shared" si="5"/>
      </c>
      <c r="M32" s="159">
        <f t="shared" si="6"/>
        <v>247921480</v>
      </c>
      <c r="N32" s="159">
        <f t="shared" si="7"/>
      </c>
      <c r="O32" s="159">
        <f t="shared" si="8"/>
      </c>
      <c r="P32" s="159">
        <f t="shared" si="9"/>
      </c>
      <c r="Q32" s="159">
        <f t="shared" si="10"/>
      </c>
      <c r="R32" s="159">
        <f t="shared" si="11"/>
        <v>246815546</v>
      </c>
      <c r="S32" s="159">
        <f t="shared" si="12"/>
      </c>
    </row>
    <row r="33" spans="1:19" s="39" customFormat="1" ht="13.5">
      <c r="A33" s="39">
        <v>4</v>
      </c>
      <c r="B33" s="102">
        <v>212</v>
      </c>
      <c r="C33" s="102" t="s">
        <v>48</v>
      </c>
      <c r="D33" s="157">
        <v>29737176</v>
      </c>
      <c r="E33" s="157">
        <v>32926103</v>
      </c>
      <c r="F33" s="103">
        <f t="shared" si="13"/>
        <v>1.7003250278915873</v>
      </c>
      <c r="G33" s="104">
        <f t="shared" si="2"/>
        <v>10.723704900559493</v>
      </c>
      <c r="H33" s="105">
        <f t="shared" si="0"/>
        <v>3188927</v>
      </c>
      <c r="J33" s="159">
        <f t="shared" si="3"/>
      </c>
      <c r="K33" s="159">
        <f t="shared" si="4"/>
      </c>
      <c r="L33" s="159">
        <f t="shared" si="5"/>
      </c>
      <c r="M33" s="159">
        <f t="shared" si="6"/>
        <v>29737176</v>
      </c>
      <c r="N33" s="159">
        <f t="shared" si="7"/>
      </c>
      <c r="O33" s="159">
        <f t="shared" si="8"/>
      </c>
      <c r="P33" s="159">
        <f t="shared" si="9"/>
      </c>
      <c r="Q33" s="159">
        <f t="shared" si="10"/>
      </c>
      <c r="R33" s="159">
        <f t="shared" si="11"/>
        <v>32926103</v>
      </c>
      <c r="S33" s="159">
        <f t="shared" si="12"/>
      </c>
    </row>
    <row r="34" spans="1:19" s="39" customFormat="1" ht="13.5">
      <c r="A34" s="39">
        <v>4</v>
      </c>
      <c r="B34" s="102">
        <v>213</v>
      </c>
      <c r="C34" s="102" t="s">
        <v>49</v>
      </c>
      <c r="D34" s="157">
        <v>145021883</v>
      </c>
      <c r="E34" s="157">
        <v>152572099</v>
      </c>
      <c r="F34" s="103">
        <f t="shared" si="13"/>
        <v>7.8789208211993085</v>
      </c>
      <c r="G34" s="104">
        <f t="shared" si="2"/>
        <v>5.206259802874036</v>
      </c>
      <c r="H34" s="105">
        <f t="shared" si="0"/>
        <v>7550216</v>
      </c>
      <c r="J34" s="159">
        <f t="shared" si="3"/>
      </c>
      <c r="K34" s="159">
        <f t="shared" si="4"/>
      </c>
      <c r="L34" s="159">
        <f t="shared" si="5"/>
      </c>
      <c r="M34" s="159">
        <f t="shared" si="6"/>
        <v>145021883</v>
      </c>
      <c r="N34" s="159">
        <f t="shared" si="7"/>
      </c>
      <c r="O34" s="159">
        <f t="shared" si="8"/>
      </c>
      <c r="P34" s="159">
        <f t="shared" si="9"/>
      </c>
      <c r="Q34" s="159">
        <f t="shared" si="10"/>
      </c>
      <c r="R34" s="159">
        <f t="shared" si="11"/>
        <v>152572099</v>
      </c>
      <c r="S34" s="159">
        <f t="shared" si="12"/>
      </c>
    </row>
    <row r="35" spans="1:19" s="39" customFormat="1" ht="13.5">
      <c r="A35" s="39">
        <v>4</v>
      </c>
      <c r="B35" s="102">
        <v>214</v>
      </c>
      <c r="C35" s="102" t="s">
        <v>50</v>
      </c>
      <c r="D35" s="157">
        <v>35883795</v>
      </c>
      <c r="E35" s="157">
        <v>37105249</v>
      </c>
      <c r="F35" s="103">
        <f t="shared" si="13"/>
        <v>1.916138801511047</v>
      </c>
      <c r="G35" s="104">
        <f t="shared" si="2"/>
        <v>3.4039153328124794</v>
      </c>
      <c r="H35" s="105">
        <f t="shared" si="0"/>
        <v>1221454</v>
      </c>
      <c r="J35" s="159">
        <f t="shared" si="3"/>
      </c>
      <c r="K35" s="159">
        <f t="shared" si="4"/>
      </c>
      <c r="L35" s="159">
        <f t="shared" si="5"/>
      </c>
      <c r="M35" s="159">
        <f t="shared" si="6"/>
        <v>35883795</v>
      </c>
      <c r="N35" s="159">
        <f t="shared" si="7"/>
      </c>
      <c r="O35" s="159">
        <f t="shared" si="8"/>
      </c>
      <c r="P35" s="159">
        <f t="shared" si="9"/>
      </c>
      <c r="Q35" s="159">
        <f t="shared" si="10"/>
      </c>
      <c r="R35" s="159">
        <f t="shared" si="11"/>
        <v>37105249</v>
      </c>
      <c r="S35" s="159">
        <f t="shared" si="12"/>
      </c>
    </row>
    <row r="36" spans="1:19" s="39" customFormat="1" ht="13.5">
      <c r="A36" s="39">
        <v>2</v>
      </c>
      <c r="B36" s="102">
        <v>215</v>
      </c>
      <c r="C36" s="102" t="s">
        <v>51</v>
      </c>
      <c r="D36" s="157">
        <v>48354002</v>
      </c>
      <c r="E36" s="157">
        <v>48430465</v>
      </c>
      <c r="F36" s="103">
        <f t="shared" si="13"/>
        <v>2.5009802026048313</v>
      </c>
      <c r="G36" s="104">
        <f t="shared" si="2"/>
        <v>0.15813168887242046</v>
      </c>
      <c r="H36" s="105">
        <f t="shared" si="0"/>
        <v>76463</v>
      </c>
      <c r="J36" s="159">
        <f t="shared" si="3"/>
      </c>
      <c r="K36" s="159">
        <f t="shared" si="4"/>
        <v>48354002</v>
      </c>
      <c r="L36" s="159">
        <f t="shared" si="5"/>
      </c>
      <c r="M36" s="159">
        <f t="shared" si="6"/>
      </c>
      <c r="N36" s="159">
        <f t="shared" si="7"/>
      </c>
      <c r="O36" s="159">
        <f t="shared" si="8"/>
      </c>
      <c r="P36" s="159">
        <f t="shared" si="9"/>
        <v>48430465</v>
      </c>
      <c r="Q36" s="159">
        <f t="shared" si="10"/>
      </c>
      <c r="R36" s="159">
        <f t="shared" si="11"/>
      </c>
      <c r="S36" s="159">
        <f t="shared" si="12"/>
      </c>
    </row>
    <row r="37" spans="1:19" s="39" customFormat="1" ht="13.5">
      <c r="A37" s="39">
        <v>4</v>
      </c>
      <c r="B37" s="102">
        <v>216</v>
      </c>
      <c r="C37" s="102" t="s">
        <v>52</v>
      </c>
      <c r="D37" s="157">
        <v>52413702</v>
      </c>
      <c r="E37" s="157">
        <v>54414387</v>
      </c>
      <c r="F37" s="103">
        <f t="shared" si="13"/>
        <v>2.8099937637162413</v>
      </c>
      <c r="G37" s="104">
        <f t="shared" si="2"/>
        <v>3.817103016306689</v>
      </c>
      <c r="H37" s="105">
        <f t="shared" si="0"/>
        <v>2000685</v>
      </c>
      <c r="J37" s="159">
        <f t="shared" si="3"/>
      </c>
      <c r="K37" s="159">
        <f t="shared" si="4"/>
      </c>
      <c r="L37" s="159">
        <f t="shared" si="5"/>
      </c>
      <c r="M37" s="159">
        <f t="shared" si="6"/>
        <v>52413702</v>
      </c>
      <c r="N37" s="159">
        <f t="shared" si="7"/>
      </c>
      <c r="O37" s="159">
        <f t="shared" si="8"/>
      </c>
      <c r="P37" s="159">
        <f t="shared" si="9"/>
      </c>
      <c r="Q37" s="159">
        <f t="shared" si="10"/>
      </c>
      <c r="R37" s="159">
        <f t="shared" si="11"/>
        <v>54414387</v>
      </c>
      <c r="S37" s="159">
        <f t="shared" si="12"/>
      </c>
    </row>
    <row r="38" spans="1:19" s="39" customFormat="1" ht="13.5">
      <c r="A38" s="39">
        <v>1</v>
      </c>
      <c r="B38" s="102">
        <v>219</v>
      </c>
      <c r="C38" s="102" t="s">
        <v>53</v>
      </c>
      <c r="D38" s="157">
        <v>349580</v>
      </c>
      <c r="E38" s="157">
        <v>394669</v>
      </c>
      <c r="F38" s="103">
        <f t="shared" si="13"/>
        <v>0.020380959703398392</v>
      </c>
      <c r="G38" s="104">
        <f t="shared" si="2"/>
        <v>12.898049087476405</v>
      </c>
      <c r="H38" s="105">
        <f t="shared" si="0"/>
        <v>45089</v>
      </c>
      <c r="J38" s="159">
        <f t="shared" si="3"/>
        <v>349580</v>
      </c>
      <c r="K38" s="159">
        <f t="shared" si="4"/>
      </c>
      <c r="L38" s="159">
        <f t="shared" si="5"/>
      </c>
      <c r="M38" s="159">
        <f t="shared" si="6"/>
      </c>
      <c r="N38" s="159">
        <f t="shared" si="7"/>
      </c>
      <c r="O38" s="159">
        <f t="shared" si="8"/>
        <v>394669</v>
      </c>
      <c r="P38" s="159">
        <f t="shared" si="9"/>
      </c>
      <c r="Q38" s="159">
        <f t="shared" si="10"/>
      </c>
      <c r="R38" s="159">
        <f t="shared" si="11"/>
      </c>
      <c r="S38" s="159">
        <f t="shared" si="12"/>
      </c>
    </row>
    <row r="39" spans="1:19" s="39" customFormat="1" ht="13.5">
      <c r="A39" s="39">
        <v>2</v>
      </c>
      <c r="B39" s="102">
        <v>220</v>
      </c>
      <c r="C39" s="102" t="s">
        <v>54</v>
      </c>
      <c r="D39" s="157">
        <v>66125262</v>
      </c>
      <c r="E39" s="157">
        <v>66554952</v>
      </c>
      <c r="F39" s="103">
        <f>E39/E$8*100</f>
        <v>3.436940308900912</v>
      </c>
      <c r="G39" s="104">
        <f>(E39/D39-1)*100</f>
        <v>0.6498121701203896</v>
      </c>
      <c r="H39" s="105">
        <f t="shared" si="0"/>
        <v>429690</v>
      </c>
      <c r="J39" s="159">
        <f t="shared" si="3"/>
      </c>
      <c r="K39" s="159">
        <f t="shared" si="4"/>
        <v>66125262</v>
      </c>
      <c r="L39" s="159">
        <f t="shared" si="5"/>
      </c>
      <c r="M39" s="159">
        <f t="shared" si="6"/>
      </c>
      <c r="N39" s="159">
        <f t="shared" si="7"/>
      </c>
      <c r="O39" s="159">
        <f t="shared" si="8"/>
      </c>
      <c r="P39" s="159">
        <f t="shared" si="9"/>
        <v>66554952</v>
      </c>
      <c r="Q39" s="159">
        <f t="shared" si="10"/>
      </c>
      <c r="R39" s="159">
        <f t="shared" si="11"/>
      </c>
      <c r="S39" s="159">
        <f t="shared" si="12"/>
      </c>
    </row>
    <row r="40" spans="1:19" s="39" customFormat="1" ht="13.5">
      <c r="A40" s="39">
        <v>5</v>
      </c>
      <c r="B40" s="102">
        <v>221</v>
      </c>
      <c r="C40" s="102" t="s">
        <v>55</v>
      </c>
      <c r="D40" s="157">
        <v>146427766</v>
      </c>
      <c r="E40" s="157">
        <v>166853779</v>
      </c>
      <c r="F40" s="103">
        <f>E40/E$8*100</f>
        <v>8.616435915054744</v>
      </c>
      <c r="G40" s="104">
        <f>(E40/D40-1)*100</f>
        <v>13.9495490220072</v>
      </c>
      <c r="H40" s="105">
        <f t="shared" si="0"/>
        <v>20426013</v>
      </c>
      <c r="J40" s="159">
        <f t="shared" si="3"/>
      </c>
      <c r="K40" s="159">
        <f t="shared" si="4"/>
      </c>
      <c r="L40" s="159">
        <f t="shared" si="5"/>
      </c>
      <c r="M40" s="159">
        <f t="shared" si="6"/>
      </c>
      <c r="N40" s="159">
        <f t="shared" si="7"/>
        <v>146427766</v>
      </c>
      <c r="O40" s="159">
        <f t="shared" si="8"/>
      </c>
      <c r="P40" s="159">
        <f t="shared" si="9"/>
      </c>
      <c r="Q40" s="159">
        <f t="shared" si="10"/>
      </c>
      <c r="R40" s="159">
        <f t="shared" si="11"/>
      </c>
      <c r="S40" s="159">
        <f t="shared" si="12"/>
        <v>166853779</v>
      </c>
    </row>
    <row r="41" spans="1:19" s="39" customFormat="1" ht="13.5">
      <c r="A41" s="39">
        <v>1</v>
      </c>
      <c r="B41" s="102">
        <v>222</v>
      </c>
      <c r="C41" s="106" t="s">
        <v>131</v>
      </c>
      <c r="D41" s="157">
        <v>2338250</v>
      </c>
      <c r="E41" s="157">
        <v>2371798</v>
      </c>
      <c r="F41" s="103">
        <f>E41/E$8*100</f>
        <v>0.12248116640172117</v>
      </c>
      <c r="G41" s="104">
        <f>(E41/D41-1)*100</f>
        <v>1.434748209130765</v>
      </c>
      <c r="H41" s="105">
        <f t="shared" si="0"/>
        <v>33548</v>
      </c>
      <c r="J41" s="159">
        <f t="shared" si="3"/>
        <v>2338250</v>
      </c>
      <c r="K41" s="159">
        <f t="shared" si="4"/>
      </c>
      <c r="L41" s="159">
        <f t="shared" si="5"/>
      </c>
      <c r="M41" s="159">
        <f t="shared" si="6"/>
      </c>
      <c r="N41" s="159">
        <f t="shared" si="7"/>
      </c>
      <c r="O41" s="159">
        <f t="shared" si="8"/>
        <v>2371798</v>
      </c>
      <c r="P41" s="159">
        <f t="shared" si="9"/>
      </c>
      <c r="Q41" s="159">
        <f t="shared" si="10"/>
      </c>
      <c r="R41" s="159">
        <f t="shared" si="11"/>
      </c>
      <c r="S41" s="159">
        <f t="shared" si="12"/>
      </c>
    </row>
    <row r="42" spans="1:19" s="39" customFormat="1" ht="13.5">
      <c r="A42" s="39">
        <v>4</v>
      </c>
      <c r="B42" s="102">
        <v>223</v>
      </c>
      <c r="C42" s="106" t="s">
        <v>132</v>
      </c>
      <c r="D42" s="157">
        <v>10276736</v>
      </c>
      <c r="E42" s="157">
        <v>11517326</v>
      </c>
      <c r="F42" s="103">
        <f t="shared" si="13"/>
        <v>0.5947620844223959</v>
      </c>
      <c r="G42" s="104">
        <f aca="true" t="shared" si="14" ref="G42:G47">(E42/D42-1)*100</f>
        <v>12.071829032097359</v>
      </c>
      <c r="H42" s="105">
        <f t="shared" si="0"/>
        <v>1240590</v>
      </c>
      <c r="J42" s="159">
        <f t="shared" si="3"/>
      </c>
      <c r="K42" s="159">
        <f t="shared" si="4"/>
      </c>
      <c r="L42" s="159">
        <f t="shared" si="5"/>
      </c>
      <c r="M42" s="159">
        <f t="shared" si="6"/>
        <v>10276736</v>
      </c>
      <c r="N42" s="159">
        <f t="shared" si="7"/>
      </c>
      <c r="O42" s="159">
        <f t="shared" si="8"/>
      </c>
      <c r="P42" s="159">
        <f t="shared" si="9"/>
      </c>
      <c r="Q42" s="159">
        <f t="shared" si="10"/>
      </c>
      <c r="R42" s="159">
        <f t="shared" si="11"/>
        <v>11517326</v>
      </c>
      <c r="S42" s="159">
        <f t="shared" si="12"/>
      </c>
    </row>
    <row r="43" spans="1:19" s="39" customFormat="1" ht="13.5">
      <c r="A43" s="39">
        <v>4</v>
      </c>
      <c r="B43" s="102">
        <v>224</v>
      </c>
      <c r="C43" s="106" t="s">
        <v>133</v>
      </c>
      <c r="D43" s="157">
        <v>26862020</v>
      </c>
      <c r="E43" s="157">
        <v>29070980</v>
      </c>
      <c r="F43" s="103">
        <f t="shared" si="13"/>
        <v>1.5012440093300983</v>
      </c>
      <c r="G43" s="104">
        <f t="shared" si="14"/>
        <v>8.223357737057757</v>
      </c>
      <c r="H43" s="105">
        <f t="shared" si="0"/>
        <v>2208960</v>
      </c>
      <c r="J43" s="159">
        <f t="shared" si="3"/>
      </c>
      <c r="K43" s="159">
        <f t="shared" si="4"/>
      </c>
      <c r="L43" s="159">
        <f t="shared" si="5"/>
      </c>
      <c r="M43" s="159">
        <f t="shared" si="6"/>
        <v>26862020</v>
      </c>
      <c r="N43" s="159">
        <f t="shared" si="7"/>
      </c>
      <c r="O43" s="159">
        <f t="shared" si="8"/>
      </c>
      <c r="P43" s="159">
        <f t="shared" si="9"/>
      </c>
      <c r="Q43" s="159">
        <f t="shared" si="10"/>
      </c>
      <c r="R43" s="159">
        <f t="shared" si="11"/>
        <v>29070980</v>
      </c>
      <c r="S43" s="159">
        <f t="shared" si="12"/>
      </c>
    </row>
    <row r="44" spans="1:19" s="39" customFormat="1" ht="13.5">
      <c r="A44" s="39">
        <v>1</v>
      </c>
      <c r="B44" s="102">
        <v>225</v>
      </c>
      <c r="C44" s="106" t="s">
        <v>134</v>
      </c>
      <c r="D44" s="157">
        <v>15008141</v>
      </c>
      <c r="E44" s="157">
        <v>15083479</v>
      </c>
      <c r="F44" s="103">
        <f t="shared" si="13"/>
        <v>0.7789205072758586</v>
      </c>
      <c r="G44" s="104">
        <f t="shared" si="14"/>
        <v>0.5019808915707857</v>
      </c>
      <c r="H44" s="105">
        <f t="shared" si="0"/>
        <v>75338</v>
      </c>
      <c r="J44" s="159">
        <f t="shared" si="3"/>
        <v>15008141</v>
      </c>
      <c r="K44" s="159">
        <f t="shared" si="4"/>
      </c>
      <c r="L44" s="159">
        <f t="shared" si="5"/>
      </c>
      <c r="M44" s="159">
        <f t="shared" si="6"/>
      </c>
      <c r="N44" s="159">
        <f t="shared" si="7"/>
      </c>
      <c r="O44" s="159">
        <f t="shared" si="8"/>
        <v>15083479</v>
      </c>
      <c r="P44" s="159">
        <f t="shared" si="9"/>
      </c>
      <c r="Q44" s="159">
        <f t="shared" si="10"/>
      </c>
      <c r="R44" s="159">
        <f t="shared" si="11"/>
      </c>
      <c r="S44" s="159">
        <f t="shared" si="12"/>
      </c>
    </row>
    <row r="45" spans="1:19" s="39" customFormat="1" ht="13.5">
      <c r="A45" s="39">
        <v>4</v>
      </c>
      <c r="B45" s="102">
        <v>226</v>
      </c>
      <c r="C45" s="106" t="s">
        <v>135</v>
      </c>
      <c r="D45" s="157">
        <v>62897087</v>
      </c>
      <c r="E45" s="157">
        <v>67597939</v>
      </c>
      <c r="F45" s="103">
        <f t="shared" si="13"/>
        <v>3.4908008249743014</v>
      </c>
      <c r="G45" s="104">
        <f t="shared" si="14"/>
        <v>7.473878718739391</v>
      </c>
      <c r="H45" s="105">
        <f t="shared" si="0"/>
        <v>4700852</v>
      </c>
      <c r="J45" s="159">
        <f t="shared" si="3"/>
      </c>
      <c r="K45" s="159">
        <f t="shared" si="4"/>
      </c>
      <c r="L45" s="159">
        <f t="shared" si="5"/>
      </c>
      <c r="M45" s="159">
        <f t="shared" si="6"/>
        <v>62897087</v>
      </c>
      <c r="N45" s="159">
        <f t="shared" si="7"/>
      </c>
      <c r="O45" s="159">
        <f t="shared" si="8"/>
      </c>
      <c r="P45" s="159">
        <f t="shared" si="9"/>
      </c>
      <c r="Q45" s="159">
        <f t="shared" si="10"/>
      </c>
      <c r="R45" s="159">
        <f t="shared" si="11"/>
        <v>67597939</v>
      </c>
      <c r="S45" s="159">
        <f t="shared" si="12"/>
      </c>
    </row>
    <row r="46" spans="1:19" s="39" customFormat="1" ht="13.5">
      <c r="A46" s="39">
        <v>1</v>
      </c>
      <c r="B46" s="102">
        <v>301</v>
      </c>
      <c r="C46" s="102" t="s">
        <v>56</v>
      </c>
      <c r="D46" s="157">
        <v>54963</v>
      </c>
      <c r="E46" s="157">
        <v>66457</v>
      </c>
      <c r="F46" s="103">
        <f t="shared" si="13"/>
        <v>0.0034318820049427418</v>
      </c>
      <c r="G46" s="104">
        <f t="shared" si="14"/>
        <v>20.912250059130688</v>
      </c>
      <c r="H46" s="105">
        <f t="shared" si="0"/>
        <v>11494</v>
      </c>
      <c r="J46" s="159">
        <f t="shared" si="3"/>
        <v>54963</v>
      </c>
      <c r="K46" s="159">
        <f t="shared" si="4"/>
      </c>
      <c r="L46" s="159">
        <f t="shared" si="5"/>
      </c>
      <c r="M46" s="159">
        <f t="shared" si="6"/>
      </c>
      <c r="N46" s="159">
        <f t="shared" si="7"/>
      </c>
      <c r="O46" s="159">
        <f t="shared" si="8"/>
        <v>66457</v>
      </c>
      <c r="P46" s="159">
        <f t="shared" si="9"/>
      </c>
      <c r="Q46" s="159">
        <f t="shared" si="10"/>
      </c>
      <c r="R46" s="159">
        <f t="shared" si="11"/>
      </c>
      <c r="S46" s="159">
        <f t="shared" si="12"/>
      </c>
    </row>
    <row r="47" spans="1:19" s="39" customFormat="1" ht="13.5">
      <c r="A47" s="39">
        <v>1</v>
      </c>
      <c r="B47" s="102">
        <v>302</v>
      </c>
      <c r="C47" s="102" t="s">
        <v>57</v>
      </c>
      <c r="D47" s="157">
        <v>173494</v>
      </c>
      <c r="E47" s="157">
        <v>190649</v>
      </c>
      <c r="F47" s="103">
        <f t="shared" si="13"/>
        <v>0.009845236353737435</v>
      </c>
      <c r="G47" s="104">
        <f t="shared" si="14"/>
        <v>9.887950015562508</v>
      </c>
      <c r="H47" s="105">
        <f t="shared" si="0"/>
        <v>17155</v>
      </c>
      <c r="J47" s="159">
        <f t="shared" si="3"/>
        <v>173494</v>
      </c>
      <c r="K47" s="159">
        <f t="shared" si="4"/>
      </c>
      <c r="L47" s="159">
        <f t="shared" si="5"/>
      </c>
      <c r="M47" s="159">
        <f t="shared" si="6"/>
      </c>
      <c r="N47" s="159">
        <f t="shared" si="7"/>
      </c>
      <c r="O47" s="159">
        <f t="shared" si="8"/>
        <v>190649</v>
      </c>
      <c r="P47" s="159">
        <f t="shared" si="9"/>
      </c>
      <c r="Q47" s="159">
        <f t="shared" si="10"/>
      </c>
      <c r="R47" s="159">
        <f t="shared" si="11"/>
      </c>
      <c r="S47" s="159">
        <f t="shared" si="12"/>
      </c>
    </row>
    <row r="48" spans="1:19" s="39" customFormat="1" ht="13.5">
      <c r="A48" s="39">
        <v>1</v>
      </c>
      <c r="B48" s="102">
        <v>304</v>
      </c>
      <c r="C48" s="102" t="s">
        <v>58</v>
      </c>
      <c r="D48" s="157">
        <v>174635</v>
      </c>
      <c r="E48" s="157">
        <v>218506</v>
      </c>
      <c r="F48" s="103">
        <f t="shared" si="13"/>
        <v>0.011283789659058017</v>
      </c>
      <c r="G48" s="104">
        <f>(E48/D48-1)*100</f>
        <v>25.121539210353028</v>
      </c>
      <c r="H48" s="105">
        <f t="shared" si="0"/>
        <v>43871</v>
      </c>
      <c r="J48" s="159">
        <f t="shared" si="3"/>
        <v>174635</v>
      </c>
      <c r="K48" s="159">
        <f t="shared" si="4"/>
      </c>
      <c r="L48" s="159">
        <f t="shared" si="5"/>
      </c>
      <c r="M48" s="159">
        <f t="shared" si="6"/>
      </c>
      <c r="N48" s="159">
        <f t="shared" si="7"/>
      </c>
      <c r="O48" s="159">
        <f t="shared" si="8"/>
        <v>218506</v>
      </c>
      <c r="P48" s="159">
        <f t="shared" si="9"/>
      </c>
      <c r="Q48" s="159">
        <f t="shared" si="10"/>
      </c>
      <c r="R48" s="159">
        <f t="shared" si="11"/>
      </c>
      <c r="S48" s="159">
        <f t="shared" si="12"/>
      </c>
    </row>
    <row r="49" spans="1:19" s="39" customFormat="1" ht="13.5">
      <c r="A49" s="39">
        <v>1</v>
      </c>
      <c r="B49" s="102">
        <v>305</v>
      </c>
      <c r="C49" s="102" t="s">
        <v>59</v>
      </c>
      <c r="D49" s="157">
        <v>99770</v>
      </c>
      <c r="E49" s="157">
        <v>102551</v>
      </c>
      <c r="F49" s="103">
        <f t="shared" si="13"/>
        <v>0.005295799261009119</v>
      </c>
      <c r="G49" s="104">
        <f>(E49/D49-1)*100</f>
        <v>2.787411045404431</v>
      </c>
      <c r="H49" s="105">
        <f t="shared" si="0"/>
        <v>2781</v>
      </c>
      <c r="J49" s="159">
        <f t="shared" si="3"/>
        <v>99770</v>
      </c>
      <c r="K49" s="159">
        <f t="shared" si="4"/>
      </c>
      <c r="L49" s="159">
        <f t="shared" si="5"/>
      </c>
      <c r="M49" s="159">
        <f t="shared" si="6"/>
      </c>
      <c r="N49" s="159">
        <f t="shared" si="7"/>
      </c>
      <c r="O49" s="159">
        <f t="shared" si="8"/>
        <v>102551</v>
      </c>
      <c r="P49" s="159">
        <f t="shared" si="9"/>
      </c>
      <c r="Q49" s="159">
        <f t="shared" si="10"/>
      </c>
      <c r="R49" s="159">
        <f t="shared" si="11"/>
      </c>
      <c r="S49" s="159">
        <f t="shared" si="12"/>
      </c>
    </row>
    <row r="50" spans="1:19" s="39" customFormat="1" ht="13.5">
      <c r="A50" s="39">
        <v>1</v>
      </c>
      <c r="B50" s="102">
        <v>306</v>
      </c>
      <c r="C50" s="102" t="s">
        <v>60</v>
      </c>
      <c r="D50" s="157">
        <v>525951</v>
      </c>
      <c r="E50" s="157">
        <v>589257</v>
      </c>
      <c r="F50" s="103">
        <f t="shared" si="13"/>
        <v>0.030429608537649082</v>
      </c>
      <c r="G50" s="104">
        <f>(E50/D50-1)*100</f>
        <v>12.036482486011057</v>
      </c>
      <c r="H50" s="105">
        <f t="shared" si="0"/>
        <v>63306</v>
      </c>
      <c r="J50" s="159">
        <f t="shared" si="3"/>
        <v>525951</v>
      </c>
      <c r="K50" s="159">
        <f t="shared" si="4"/>
      </c>
      <c r="L50" s="159">
        <f t="shared" si="5"/>
      </c>
      <c r="M50" s="159">
        <f t="shared" si="6"/>
      </c>
      <c r="N50" s="159">
        <f t="shared" si="7"/>
      </c>
      <c r="O50" s="159">
        <f t="shared" si="8"/>
        <v>589257</v>
      </c>
      <c r="P50" s="159">
        <f t="shared" si="9"/>
      </c>
      <c r="Q50" s="159">
        <f t="shared" si="10"/>
      </c>
      <c r="R50" s="159">
        <f t="shared" si="11"/>
      </c>
      <c r="S50" s="159">
        <f t="shared" si="12"/>
      </c>
    </row>
    <row r="51" spans="1:19" s="39" customFormat="1" ht="13.5">
      <c r="A51" s="39">
        <v>2</v>
      </c>
      <c r="B51" s="102">
        <v>325</v>
      </c>
      <c r="C51" s="102" t="s">
        <v>61</v>
      </c>
      <c r="D51" s="157">
        <v>3691111</v>
      </c>
      <c r="E51" s="157">
        <v>3786306</v>
      </c>
      <c r="F51" s="103">
        <f t="shared" si="13"/>
        <v>0.19552726464641396</v>
      </c>
      <c r="G51" s="104">
        <f>(E51/D51-1)*100</f>
        <v>2.5790337922647177</v>
      </c>
      <c r="H51" s="105">
        <f t="shared" si="0"/>
        <v>95195</v>
      </c>
      <c r="J51" s="159">
        <f t="shared" si="3"/>
      </c>
      <c r="K51" s="159">
        <f t="shared" si="4"/>
        <v>3691111</v>
      </c>
      <c r="L51" s="159">
        <f t="shared" si="5"/>
      </c>
      <c r="M51" s="159">
        <f t="shared" si="6"/>
      </c>
      <c r="N51" s="159">
        <f t="shared" si="7"/>
      </c>
      <c r="O51" s="159">
        <f t="shared" si="8"/>
      </c>
      <c r="P51" s="159">
        <f t="shared" si="9"/>
        <v>3786306</v>
      </c>
      <c r="Q51" s="159">
        <f t="shared" si="10"/>
      </c>
      <c r="R51" s="159">
        <f t="shared" si="11"/>
      </c>
      <c r="S51" s="159">
        <f t="shared" si="12"/>
      </c>
    </row>
    <row r="52" spans="1:19" s="39" customFormat="1" ht="13.5">
      <c r="A52" s="39">
        <v>2</v>
      </c>
      <c r="B52" s="102">
        <v>341</v>
      </c>
      <c r="C52" s="102" t="s">
        <v>62</v>
      </c>
      <c r="D52" s="157">
        <v>9735845</v>
      </c>
      <c r="E52" s="157">
        <v>9682242</v>
      </c>
      <c r="F52" s="103">
        <f t="shared" si="13"/>
        <v>0.499997172416763</v>
      </c>
      <c r="G52" s="104">
        <f>(E52/D52-1)*100</f>
        <v>-0.550573679018107</v>
      </c>
      <c r="H52" s="105">
        <f t="shared" si="0"/>
        <v>-53603</v>
      </c>
      <c r="J52" s="159">
        <f t="shared" si="3"/>
      </c>
      <c r="K52" s="159">
        <f t="shared" si="4"/>
        <v>9735845</v>
      </c>
      <c r="L52" s="159">
        <f t="shared" si="5"/>
      </c>
      <c r="M52" s="159">
        <f t="shared" si="6"/>
      </c>
      <c r="N52" s="159">
        <f t="shared" si="7"/>
      </c>
      <c r="O52" s="159">
        <f t="shared" si="8"/>
      </c>
      <c r="P52" s="159">
        <f t="shared" si="9"/>
        <v>9682242</v>
      </c>
      <c r="Q52" s="159">
        <f t="shared" si="10"/>
      </c>
      <c r="R52" s="159">
        <f t="shared" si="11"/>
      </c>
      <c r="S52" s="159">
        <f t="shared" si="12"/>
      </c>
    </row>
    <row r="53" spans="1:19" s="39" customFormat="1" ht="13.5">
      <c r="A53" s="39">
        <v>2</v>
      </c>
      <c r="B53" s="102">
        <v>342</v>
      </c>
      <c r="C53" s="102" t="s">
        <v>63</v>
      </c>
      <c r="D53" s="157">
        <v>32836288</v>
      </c>
      <c r="E53" s="157">
        <v>34832393</v>
      </c>
      <c r="F53" s="103">
        <f t="shared" si="13"/>
        <v>1.7987670633009842</v>
      </c>
      <c r="G53" s="104">
        <f aca="true" t="shared" si="15" ref="G53:G71">(E53/D53-1)*100</f>
        <v>6.078960569477276</v>
      </c>
      <c r="H53" s="105">
        <f t="shared" si="0"/>
        <v>1996105</v>
      </c>
      <c r="J53" s="159">
        <f t="shared" si="3"/>
      </c>
      <c r="K53" s="159">
        <f t="shared" si="4"/>
        <v>32836288</v>
      </c>
      <c r="L53" s="159">
        <f t="shared" si="5"/>
      </c>
      <c r="M53" s="159">
        <f t="shared" si="6"/>
      </c>
      <c r="N53" s="159">
        <f t="shared" si="7"/>
      </c>
      <c r="O53" s="159">
        <f t="shared" si="8"/>
      </c>
      <c r="P53" s="159">
        <f t="shared" si="9"/>
        <v>34832393</v>
      </c>
      <c r="Q53" s="159">
        <f t="shared" si="10"/>
      </c>
      <c r="R53" s="159">
        <f t="shared" si="11"/>
      </c>
      <c r="S53" s="159">
        <f t="shared" si="12"/>
      </c>
    </row>
    <row r="54" spans="1:19" s="39" customFormat="1" ht="13.5">
      <c r="A54" s="39">
        <v>2</v>
      </c>
      <c r="B54" s="102">
        <v>344</v>
      </c>
      <c r="C54" s="102" t="s">
        <v>64</v>
      </c>
      <c r="D54" s="157">
        <v>14454081</v>
      </c>
      <c r="E54" s="157">
        <v>18832881</v>
      </c>
      <c r="F54" s="103">
        <f t="shared" si="13"/>
        <v>0.972542025747898</v>
      </c>
      <c r="G54" s="104">
        <f t="shared" si="15"/>
        <v>30.294558332695097</v>
      </c>
      <c r="H54" s="105">
        <f t="shared" si="0"/>
        <v>4378800</v>
      </c>
      <c r="J54" s="159">
        <f t="shared" si="3"/>
      </c>
      <c r="K54" s="159">
        <f t="shared" si="4"/>
        <v>14454081</v>
      </c>
      <c r="L54" s="159">
        <f t="shared" si="5"/>
      </c>
      <c r="M54" s="159">
        <f t="shared" si="6"/>
      </c>
      <c r="N54" s="159">
        <f t="shared" si="7"/>
      </c>
      <c r="O54" s="159">
        <f t="shared" si="8"/>
      </c>
      <c r="P54" s="159">
        <f t="shared" si="9"/>
        <v>18832881</v>
      </c>
      <c r="Q54" s="159">
        <f t="shared" si="10"/>
      </c>
      <c r="R54" s="159">
        <f t="shared" si="11"/>
      </c>
      <c r="S54" s="159">
        <f t="shared" si="12"/>
      </c>
    </row>
    <row r="55" spans="1:19" s="39" customFormat="1" ht="13.5">
      <c r="A55" s="39">
        <v>2</v>
      </c>
      <c r="B55" s="102">
        <v>361</v>
      </c>
      <c r="C55" s="102" t="s">
        <v>65</v>
      </c>
      <c r="D55" s="157">
        <v>3647721</v>
      </c>
      <c r="E55" s="157">
        <v>3856053</v>
      </c>
      <c r="F55" s="103">
        <f t="shared" si="13"/>
        <v>0.19912904435658357</v>
      </c>
      <c r="G55" s="104">
        <f t="shared" si="15"/>
        <v>5.71129206427794</v>
      </c>
      <c r="H55" s="105">
        <f t="shared" si="0"/>
        <v>208332</v>
      </c>
      <c r="J55" s="159">
        <f t="shared" si="3"/>
      </c>
      <c r="K55" s="159">
        <f t="shared" si="4"/>
        <v>3647721</v>
      </c>
      <c r="L55" s="159">
        <f t="shared" si="5"/>
      </c>
      <c r="M55" s="159">
        <f t="shared" si="6"/>
      </c>
      <c r="N55" s="159">
        <f t="shared" si="7"/>
      </c>
      <c r="O55" s="159">
        <f t="shared" si="8"/>
      </c>
      <c r="P55" s="159">
        <f t="shared" si="9"/>
        <v>3856053</v>
      </c>
      <c r="Q55" s="159">
        <f t="shared" si="10"/>
      </c>
      <c r="R55" s="159">
        <f t="shared" si="11"/>
      </c>
      <c r="S55" s="159">
        <f t="shared" si="12"/>
      </c>
    </row>
    <row r="56" spans="1:19" s="39" customFormat="1" ht="13.5">
      <c r="A56" s="39">
        <v>2</v>
      </c>
      <c r="B56" s="102">
        <v>381</v>
      </c>
      <c r="C56" s="102" t="s">
        <v>66</v>
      </c>
      <c r="D56" s="157">
        <v>10471545</v>
      </c>
      <c r="E56" s="157">
        <v>9450950</v>
      </c>
      <c r="F56" s="103">
        <f t="shared" si="13"/>
        <v>0.4880531055361151</v>
      </c>
      <c r="G56" s="104">
        <f t="shared" si="15"/>
        <v>-9.74636503018418</v>
      </c>
      <c r="H56" s="105">
        <f t="shared" si="0"/>
        <v>-1020595</v>
      </c>
      <c r="J56" s="159">
        <f t="shared" si="3"/>
      </c>
      <c r="K56" s="159">
        <f t="shared" si="4"/>
        <v>10471545</v>
      </c>
      <c r="L56" s="159">
        <f t="shared" si="5"/>
      </c>
      <c r="M56" s="159">
        <f t="shared" si="6"/>
      </c>
      <c r="N56" s="159">
        <f t="shared" si="7"/>
      </c>
      <c r="O56" s="159">
        <f t="shared" si="8"/>
      </c>
      <c r="P56" s="159">
        <f t="shared" si="9"/>
        <v>9450950</v>
      </c>
      <c r="Q56" s="159">
        <f t="shared" si="10"/>
      </c>
      <c r="R56" s="159">
        <f t="shared" si="11"/>
      </c>
      <c r="S56" s="159">
        <f t="shared" si="12"/>
      </c>
    </row>
    <row r="57" spans="1:19" s="39" customFormat="1" ht="13.5">
      <c r="A57" s="39">
        <v>3</v>
      </c>
      <c r="B57" s="102">
        <v>383</v>
      </c>
      <c r="C57" s="102" t="s">
        <v>67</v>
      </c>
      <c r="D57" s="157">
        <v>2790390</v>
      </c>
      <c r="E57" s="157">
        <v>2742544</v>
      </c>
      <c r="F57" s="103">
        <f t="shared" si="13"/>
        <v>0.1416267270771128</v>
      </c>
      <c r="G57" s="104">
        <f t="shared" si="15"/>
        <v>-1.7146707091123425</v>
      </c>
      <c r="H57" s="105">
        <f t="shared" si="0"/>
        <v>-47846</v>
      </c>
      <c r="J57" s="159">
        <f t="shared" si="3"/>
      </c>
      <c r="K57" s="159">
        <f t="shared" si="4"/>
      </c>
      <c r="L57" s="159">
        <f t="shared" si="5"/>
        <v>2790390</v>
      </c>
      <c r="M57" s="159">
        <f t="shared" si="6"/>
      </c>
      <c r="N57" s="159">
        <f t="shared" si="7"/>
      </c>
      <c r="O57" s="159">
        <f t="shared" si="8"/>
      </c>
      <c r="P57" s="159">
        <f t="shared" si="9"/>
      </c>
      <c r="Q57" s="159">
        <f t="shared" si="10"/>
        <v>2742544</v>
      </c>
      <c r="R57" s="159">
        <f t="shared" si="11"/>
      </c>
      <c r="S57" s="159">
        <f t="shared" si="12"/>
      </c>
    </row>
    <row r="58" spans="1:19" s="39" customFormat="1" ht="13.5">
      <c r="A58" s="39">
        <v>4</v>
      </c>
      <c r="B58" s="102">
        <v>401</v>
      </c>
      <c r="C58" s="102" t="s">
        <v>68</v>
      </c>
      <c r="D58" s="157">
        <v>5185020</v>
      </c>
      <c r="E58" s="157">
        <v>5106170</v>
      </c>
      <c r="F58" s="103">
        <f t="shared" si="13"/>
        <v>0.2636858861696808</v>
      </c>
      <c r="G58" s="104">
        <f t="shared" si="15"/>
        <v>-1.5207270174464105</v>
      </c>
      <c r="H58" s="105">
        <f t="shared" si="0"/>
        <v>-78850</v>
      </c>
      <c r="J58" s="159">
        <f t="shared" si="3"/>
      </c>
      <c r="K58" s="159">
        <f t="shared" si="4"/>
      </c>
      <c r="L58" s="159">
        <f t="shared" si="5"/>
      </c>
      <c r="M58" s="159">
        <f t="shared" si="6"/>
        <v>5185020</v>
      </c>
      <c r="N58" s="159">
        <f t="shared" si="7"/>
      </c>
      <c r="O58" s="159">
        <f t="shared" si="8"/>
      </c>
      <c r="P58" s="159">
        <f t="shared" si="9"/>
      </c>
      <c r="Q58" s="159">
        <f t="shared" si="10"/>
      </c>
      <c r="R58" s="159">
        <f t="shared" si="11"/>
        <v>5106170</v>
      </c>
      <c r="S58" s="159">
        <f t="shared" si="12"/>
      </c>
    </row>
    <row r="59" spans="1:19" s="39" customFormat="1" ht="13.5">
      <c r="A59" s="39">
        <v>4</v>
      </c>
      <c r="B59" s="102">
        <v>402</v>
      </c>
      <c r="C59" s="102" t="s">
        <v>69</v>
      </c>
      <c r="D59" s="157">
        <v>22936508</v>
      </c>
      <c r="E59" s="157">
        <v>24060769</v>
      </c>
      <c r="F59" s="103">
        <f t="shared" si="13"/>
        <v>1.2425135073232942</v>
      </c>
      <c r="G59" s="104">
        <f t="shared" si="15"/>
        <v>4.90162233937268</v>
      </c>
      <c r="H59" s="105">
        <f t="shared" si="0"/>
        <v>1124261</v>
      </c>
      <c r="J59" s="159">
        <f t="shared" si="3"/>
      </c>
      <c r="K59" s="159">
        <f t="shared" si="4"/>
      </c>
      <c r="L59" s="159">
        <f t="shared" si="5"/>
      </c>
      <c r="M59" s="159">
        <f t="shared" si="6"/>
        <v>22936508</v>
      </c>
      <c r="N59" s="159">
        <f t="shared" si="7"/>
      </c>
      <c r="O59" s="159">
        <f t="shared" si="8"/>
      </c>
      <c r="P59" s="159">
        <f t="shared" si="9"/>
      </c>
      <c r="Q59" s="159">
        <f t="shared" si="10"/>
      </c>
      <c r="R59" s="159">
        <f t="shared" si="11"/>
        <v>24060769</v>
      </c>
      <c r="S59" s="159">
        <f t="shared" si="12"/>
      </c>
    </row>
    <row r="60" spans="1:19" s="39" customFormat="1" ht="13.5">
      <c r="A60" s="39">
        <v>4</v>
      </c>
      <c r="B60" s="102">
        <v>424</v>
      </c>
      <c r="C60" s="102" t="s">
        <v>70</v>
      </c>
      <c r="D60" s="157">
        <v>26650129</v>
      </c>
      <c r="E60" s="157">
        <v>27018110</v>
      </c>
      <c r="F60" s="103">
        <f t="shared" si="13"/>
        <v>1.3952324889261256</v>
      </c>
      <c r="G60" s="104">
        <f t="shared" si="15"/>
        <v>1.3807850611154748</v>
      </c>
      <c r="H60" s="105">
        <f t="shared" si="0"/>
        <v>367981</v>
      </c>
      <c r="J60" s="159">
        <f t="shared" si="3"/>
      </c>
      <c r="K60" s="159">
        <f t="shared" si="4"/>
      </c>
      <c r="L60" s="159">
        <f t="shared" si="5"/>
      </c>
      <c r="M60" s="159">
        <f t="shared" si="6"/>
        <v>26650129</v>
      </c>
      <c r="N60" s="159">
        <f t="shared" si="7"/>
      </c>
      <c r="O60" s="159">
        <f t="shared" si="8"/>
      </c>
      <c r="P60" s="159">
        <f t="shared" si="9"/>
      </c>
      <c r="Q60" s="159">
        <f t="shared" si="10"/>
      </c>
      <c r="R60" s="159">
        <f t="shared" si="11"/>
        <v>27018110</v>
      </c>
      <c r="S60" s="159">
        <f t="shared" si="12"/>
      </c>
    </row>
    <row r="61" spans="1:19" s="39" customFormat="1" ht="13.5">
      <c r="A61" s="39">
        <v>4</v>
      </c>
      <c r="B61" s="102">
        <v>426</v>
      </c>
      <c r="C61" s="102" t="s">
        <v>71</v>
      </c>
      <c r="D61" s="157">
        <v>921179</v>
      </c>
      <c r="E61" s="157">
        <v>947975</v>
      </c>
      <c r="F61" s="103">
        <f t="shared" si="13"/>
        <v>0.048954035596484875</v>
      </c>
      <c r="G61" s="104">
        <f t="shared" si="15"/>
        <v>2.9088809015403116</v>
      </c>
      <c r="H61" s="105">
        <f t="shared" si="0"/>
        <v>26796</v>
      </c>
      <c r="J61" s="159">
        <f t="shared" si="3"/>
      </c>
      <c r="K61" s="159">
        <f t="shared" si="4"/>
      </c>
      <c r="L61" s="159">
        <f t="shared" si="5"/>
      </c>
      <c r="M61" s="159">
        <f t="shared" si="6"/>
        <v>921179</v>
      </c>
      <c r="N61" s="159">
        <f t="shared" si="7"/>
      </c>
      <c r="O61" s="159">
        <f t="shared" si="8"/>
      </c>
      <c r="P61" s="159">
        <f t="shared" si="9"/>
      </c>
      <c r="Q61" s="159">
        <f t="shared" si="10"/>
      </c>
      <c r="R61" s="159">
        <f t="shared" si="11"/>
        <v>947975</v>
      </c>
      <c r="S61" s="159">
        <f t="shared" si="12"/>
      </c>
    </row>
    <row r="62" spans="1:19" s="39" customFormat="1" ht="13.5">
      <c r="A62" s="39">
        <v>4</v>
      </c>
      <c r="B62" s="102">
        <v>429</v>
      </c>
      <c r="C62" s="106" t="s">
        <v>139</v>
      </c>
      <c r="D62" s="157">
        <v>1033179</v>
      </c>
      <c r="E62" s="157">
        <v>1048207</v>
      </c>
      <c r="F62" s="103">
        <f t="shared" si="13"/>
        <v>0.054130080213597005</v>
      </c>
      <c r="G62" s="104">
        <f t="shared" si="15"/>
        <v>1.454539823205847</v>
      </c>
      <c r="H62" s="105">
        <f t="shared" si="0"/>
        <v>15028</v>
      </c>
      <c r="J62" s="159">
        <f t="shared" si="3"/>
      </c>
      <c r="K62" s="159">
        <f t="shared" si="4"/>
      </c>
      <c r="L62" s="159">
        <f t="shared" si="5"/>
      </c>
      <c r="M62" s="159">
        <f t="shared" si="6"/>
        <v>1033179</v>
      </c>
      <c r="N62" s="159">
        <f t="shared" si="7"/>
      </c>
      <c r="O62" s="159">
        <f t="shared" si="8"/>
      </c>
      <c r="P62" s="159">
        <f t="shared" si="9"/>
      </c>
      <c r="Q62" s="159">
        <f t="shared" si="10"/>
      </c>
      <c r="R62" s="159">
        <f t="shared" si="11"/>
        <v>1048207</v>
      </c>
      <c r="S62" s="159">
        <f t="shared" si="12"/>
      </c>
    </row>
    <row r="63" spans="1:19" s="39" customFormat="1" ht="13.5">
      <c r="A63" s="39">
        <v>4</v>
      </c>
      <c r="B63" s="102">
        <v>461</v>
      </c>
      <c r="C63" s="102" t="s">
        <v>72</v>
      </c>
      <c r="D63" s="157">
        <v>12676931</v>
      </c>
      <c r="E63" s="157">
        <v>10314766</v>
      </c>
      <c r="F63" s="103">
        <f t="shared" si="13"/>
        <v>0.532661116520385</v>
      </c>
      <c r="G63" s="104">
        <f t="shared" si="15"/>
        <v>-18.63357148508579</v>
      </c>
      <c r="H63" s="105">
        <f t="shared" si="0"/>
        <v>-2362165</v>
      </c>
      <c r="J63" s="159">
        <f t="shared" si="3"/>
      </c>
      <c r="K63" s="159">
        <f t="shared" si="4"/>
      </c>
      <c r="L63" s="159">
        <f t="shared" si="5"/>
      </c>
      <c r="M63" s="159">
        <f t="shared" si="6"/>
        <v>12676931</v>
      </c>
      <c r="N63" s="159">
        <f t="shared" si="7"/>
      </c>
      <c r="O63" s="159">
        <f t="shared" si="8"/>
      </c>
      <c r="P63" s="159">
        <f t="shared" si="9"/>
      </c>
      <c r="Q63" s="159">
        <f t="shared" si="10"/>
      </c>
      <c r="R63" s="159">
        <f t="shared" si="11"/>
        <v>10314766</v>
      </c>
      <c r="S63" s="159">
        <f t="shared" si="12"/>
      </c>
    </row>
    <row r="64" spans="1:19" s="39" customFormat="1" ht="13.5">
      <c r="A64" s="39">
        <v>5</v>
      </c>
      <c r="B64" s="102">
        <v>503</v>
      </c>
      <c r="C64" s="102" t="s">
        <v>73</v>
      </c>
      <c r="D64" s="157">
        <v>4593638</v>
      </c>
      <c r="E64" s="157">
        <v>6014319</v>
      </c>
      <c r="F64" s="103">
        <f t="shared" si="13"/>
        <v>0.3105832816420426</v>
      </c>
      <c r="G64" s="104">
        <f t="shared" si="15"/>
        <v>30.927143148850654</v>
      </c>
      <c r="H64" s="105">
        <f t="shared" si="0"/>
        <v>1420681</v>
      </c>
      <c r="J64" s="159">
        <f t="shared" si="3"/>
      </c>
      <c r="K64" s="159">
        <f t="shared" si="4"/>
      </c>
      <c r="L64" s="159">
        <f t="shared" si="5"/>
      </c>
      <c r="M64" s="159">
        <f t="shared" si="6"/>
      </c>
      <c r="N64" s="159">
        <f t="shared" si="7"/>
        <v>4593638</v>
      </c>
      <c r="O64" s="159">
        <f t="shared" si="8"/>
      </c>
      <c r="P64" s="159">
        <f t="shared" si="9"/>
      </c>
      <c r="Q64" s="159">
        <f t="shared" si="10"/>
      </c>
      <c r="R64" s="159">
        <f t="shared" si="11"/>
      </c>
      <c r="S64" s="159">
        <f t="shared" si="12"/>
        <v>6014319</v>
      </c>
    </row>
    <row r="65" spans="3:19" s="39" customFormat="1" ht="13.5">
      <c r="C65" s="141"/>
      <c r="D65" s="142" t="s">
        <v>163</v>
      </c>
      <c r="E65" s="150" t="s">
        <v>164</v>
      </c>
      <c r="F65" s="103"/>
      <c r="G65" s="104"/>
      <c r="H65" s="105"/>
      <c r="J65" s="39">
        <f aca="true" t="shared" si="16" ref="J65:S65">SUM(J13:J64)</f>
        <v>20441196</v>
      </c>
      <c r="K65" s="39">
        <f t="shared" si="16"/>
        <v>485043676</v>
      </c>
      <c r="L65" s="39">
        <f>SUM(L17:L64)+L13</f>
        <v>167220923</v>
      </c>
      <c r="M65" s="39">
        <f t="shared" si="16"/>
        <v>714739953</v>
      </c>
      <c r="N65" s="39">
        <f t="shared" si="16"/>
        <v>436020969</v>
      </c>
      <c r="O65" s="39">
        <f>SUM(O13:O64)</f>
        <v>20751967</v>
      </c>
      <c r="P65" s="39">
        <f>SUM(P13:P64)</f>
        <v>509588131</v>
      </c>
      <c r="Q65" s="39">
        <f>SUM(Q17:Q64)+Q13</f>
        <v>178294524</v>
      </c>
      <c r="R65" s="39">
        <f t="shared" si="16"/>
        <v>734969084</v>
      </c>
      <c r="S65" s="39">
        <f t="shared" si="16"/>
        <v>492855645</v>
      </c>
    </row>
    <row r="66" spans="3:8" s="39" customFormat="1" ht="13.5">
      <c r="C66" s="143" t="s">
        <v>147</v>
      </c>
      <c r="D66" s="144">
        <f>J65</f>
        <v>20441196</v>
      </c>
      <c r="E66" s="151">
        <f>O65</f>
        <v>20751967</v>
      </c>
      <c r="F66" s="103">
        <f t="shared" si="13"/>
        <v>1.0716448547852837</v>
      </c>
      <c r="G66" s="104">
        <f t="shared" si="15"/>
        <v>1.520317108646685</v>
      </c>
      <c r="H66" s="105">
        <f t="shared" si="0"/>
        <v>310771</v>
      </c>
    </row>
    <row r="67" spans="3:8" s="39" customFormat="1" ht="13.5">
      <c r="C67" s="143" t="s">
        <v>118</v>
      </c>
      <c r="D67" s="146">
        <f>K65</f>
        <v>485043676</v>
      </c>
      <c r="E67" s="151">
        <f>P65</f>
        <v>509588131</v>
      </c>
      <c r="F67" s="103">
        <f t="shared" si="13"/>
        <v>26.315457163448613</v>
      </c>
      <c r="G67" s="104">
        <f t="shared" si="15"/>
        <v>5.060256676761621</v>
      </c>
      <c r="H67" s="105">
        <f t="shared" si="0"/>
        <v>24544455</v>
      </c>
    </row>
    <row r="68" spans="3:8" s="39" customFormat="1" ht="13.5">
      <c r="C68" s="143" t="s">
        <v>119</v>
      </c>
      <c r="D68" s="146">
        <f>L65</f>
        <v>167220923</v>
      </c>
      <c r="E68" s="151">
        <f>Q65</f>
        <v>178294524</v>
      </c>
      <c r="F68" s="103">
        <f t="shared" si="13"/>
        <v>9.207243307633984</v>
      </c>
      <c r="G68" s="104">
        <f t="shared" si="15"/>
        <v>6.622138427019686</v>
      </c>
      <c r="H68" s="105">
        <f t="shared" si="0"/>
        <v>11073601</v>
      </c>
    </row>
    <row r="69" spans="3:8" s="39" customFormat="1" ht="13.5">
      <c r="C69" s="143" t="s">
        <v>148</v>
      </c>
      <c r="D69" s="146">
        <f>M65</f>
        <v>714739953</v>
      </c>
      <c r="E69" s="151">
        <f>R65</f>
        <v>734969084</v>
      </c>
      <c r="F69" s="103">
        <f t="shared" si="13"/>
        <v>37.954273794616824</v>
      </c>
      <c r="G69" s="104">
        <f t="shared" si="15"/>
        <v>2.8302784691259575</v>
      </c>
      <c r="H69" s="105">
        <f t="shared" si="0"/>
        <v>20229131</v>
      </c>
    </row>
    <row r="70" spans="3:8" s="39" customFormat="1" ht="13.5">
      <c r="C70" s="143" t="s">
        <v>120</v>
      </c>
      <c r="D70" s="146">
        <f>N65</f>
        <v>436020969</v>
      </c>
      <c r="E70" s="151">
        <f>S65</f>
        <v>492855645</v>
      </c>
      <c r="F70" s="103">
        <f t="shared" si="13"/>
        <v>25.451380879515295</v>
      </c>
      <c r="G70" s="104">
        <f t="shared" si="15"/>
        <v>13.034849248270897</v>
      </c>
      <c r="H70" s="105">
        <f t="shared" si="0"/>
        <v>56834676</v>
      </c>
    </row>
    <row r="71" spans="3:8" s="39" customFormat="1" ht="13.5">
      <c r="C71" s="174" t="s">
        <v>171</v>
      </c>
      <c r="D71" s="148">
        <f>SUM(D66:D70)</f>
        <v>1823466717</v>
      </c>
      <c r="E71" s="152">
        <f>SUM(E66:E70)</f>
        <v>1936459351</v>
      </c>
      <c r="F71" s="103">
        <f t="shared" si="13"/>
        <v>100</v>
      </c>
      <c r="G71" s="104">
        <f t="shared" si="15"/>
        <v>6.1965832963432055</v>
      </c>
      <c r="H71" s="105">
        <f t="shared" si="0"/>
        <v>112992634</v>
      </c>
    </row>
    <row r="74" spans="1:5" ht="13.5">
      <c r="A74" s="55"/>
      <c r="D74" s="57"/>
      <c r="E74" s="57"/>
    </row>
    <row r="75" ht="13.5">
      <c r="A75" s="57" t="s">
        <v>157</v>
      </c>
    </row>
    <row r="76" spans="1:10" ht="13.5">
      <c r="A76" s="166">
        <v>5</v>
      </c>
      <c r="B76" s="166">
        <v>202</v>
      </c>
      <c r="C76" s="166" t="s">
        <v>39</v>
      </c>
      <c r="D76" s="166">
        <v>284999565</v>
      </c>
      <c r="E76" s="166">
        <v>319987547</v>
      </c>
      <c r="F76" s="167">
        <v>16.524361682818512</v>
      </c>
      <c r="G76" s="168">
        <v>12.276503650102066</v>
      </c>
      <c r="H76" s="165">
        <v>34987982</v>
      </c>
      <c r="J76" s="57" t="s">
        <v>190</v>
      </c>
    </row>
    <row r="77" spans="1:8" ht="13.5">
      <c r="A77" s="166">
        <v>5</v>
      </c>
      <c r="B77" s="166">
        <v>221</v>
      </c>
      <c r="C77" s="166" t="s">
        <v>55</v>
      </c>
      <c r="D77" s="166">
        <v>146427766</v>
      </c>
      <c r="E77" s="166">
        <v>166853779</v>
      </c>
      <c r="F77" s="167">
        <v>8.616435915054744</v>
      </c>
      <c r="G77" s="168">
        <v>13.9495490220072</v>
      </c>
      <c r="H77" s="165">
        <v>20426013</v>
      </c>
    </row>
    <row r="78" spans="1:10" ht="13.5">
      <c r="A78" s="166">
        <v>3</v>
      </c>
      <c r="B78" s="166">
        <v>100</v>
      </c>
      <c r="C78" s="166" t="s">
        <v>38</v>
      </c>
      <c r="D78" s="166">
        <v>164430533</v>
      </c>
      <c r="E78" s="166">
        <v>175551980</v>
      </c>
      <c r="F78" s="167">
        <v>9.065616580556872</v>
      </c>
      <c r="G78" s="168">
        <v>6.763614273512086</v>
      </c>
      <c r="H78" s="165">
        <v>11121447</v>
      </c>
      <c r="J78" s="57" t="s">
        <v>193</v>
      </c>
    </row>
    <row r="79" spans="1:8" ht="13.5">
      <c r="A79" s="166">
        <v>2</v>
      </c>
      <c r="B79" s="166">
        <v>207</v>
      </c>
      <c r="C79" s="166" t="s">
        <v>43</v>
      </c>
      <c r="D79" s="166">
        <v>70580796</v>
      </c>
      <c r="E79" s="166">
        <v>79337622</v>
      </c>
      <c r="F79" s="167">
        <v>4.097045567159959</v>
      </c>
      <c r="G79" s="168">
        <v>12.406811053816957</v>
      </c>
      <c r="H79" s="165">
        <v>8756826</v>
      </c>
    </row>
    <row r="80" spans="1:10" ht="13.5">
      <c r="A80" s="166">
        <v>4</v>
      </c>
      <c r="B80" s="166">
        <v>213</v>
      </c>
      <c r="C80" s="166" t="s">
        <v>49</v>
      </c>
      <c r="D80" s="166">
        <v>145021883</v>
      </c>
      <c r="E80" s="166">
        <v>152572099</v>
      </c>
      <c r="F80" s="167">
        <v>7.8789208211993085</v>
      </c>
      <c r="G80" s="168">
        <v>5.206259802874036</v>
      </c>
      <c r="H80" s="165">
        <v>7550216</v>
      </c>
      <c r="J80" s="57" t="s">
        <v>191</v>
      </c>
    </row>
    <row r="81" spans="1:8" ht="13.5">
      <c r="A81" s="166">
        <v>2</v>
      </c>
      <c r="B81" s="166">
        <v>210</v>
      </c>
      <c r="C81" s="166" t="s">
        <v>46</v>
      </c>
      <c r="D81" s="166">
        <v>137681966</v>
      </c>
      <c r="E81" s="166">
        <v>144877976</v>
      </c>
      <c r="F81" s="167">
        <v>7.481591386113222</v>
      </c>
      <c r="G81" s="168">
        <v>5.226545065459054</v>
      </c>
      <c r="H81" s="165">
        <v>7196010</v>
      </c>
    </row>
    <row r="82" spans="1:8" ht="13.5">
      <c r="A82" s="166">
        <v>4</v>
      </c>
      <c r="B82" s="166">
        <v>226</v>
      </c>
      <c r="C82" s="166" t="s">
        <v>135</v>
      </c>
      <c r="D82" s="166">
        <v>62897087</v>
      </c>
      <c r="E82" s="166">
        <v>67597939</v>
      </c>
      <c r="F82" s="167">
        <v>3.4908008249743014</v>
      </c>
      <c r="G82" s="168">
        <v>7.473878718739391</v>
      </c>
      <c r="H82" s="165">
        <v>4700852</v>
      </c>
    </row>
    <row r="83" spans="1:8" ht="13.5">
      <c r="A83" s="166">
        <v>2</v>
      </c>
      <c r="B83" s="166">
        <v>344</v>
      </c>
      <c r="C83" s="166" t="s">
        <v>64</v>
      </c>
      <c r="D83" s="166">
        <v>14454081</v>
      </c>
      <c r="E83" s="166">
        <v>18832881</v>
      </c>
      <c r="F83" s="167">
        <v>0.972542025747898</v>
      </c>
      <c r="G83" s="168">
        <v>30.294558332695097</v>
      </c>
      <c r="H83" s="165">
        <v>4378800</v>
      </c>
    </row>
    <row r="84" spans="1:8" ht="13.5">
      <c r="A84" s="166">
        <v>4</v>
      </c>
      <c r="B84" s="166">
        <v>212</v>
      </c>
      <c r="C84" s="166" t="s">
        <v>48</v>
      </c>
      <c r="D84" s="166">
        <v>29737176</v>
      </c>
      <c r="E84" s="166">
        <v>32926103</v>
      </c>
      <c r="F84" s="167">
        <v>1.7003250278915873</v>
      </c>
      <c r="G84" s="168">
        <v>10.723704900559493</v>
      </c>
      <c r="H84" s="165">
        <v>3188927</v>
      </c>
    </row>
    <row r="85" spans="1:8" ht="13.5">
      <c r="A85" s="166">
        <v>2</v>
      </c>
      <c r="B85" s="166">
        <v>203</v>
      </c>
      <c r="C85" s="166" t="s">
        <v>40</v>
      </c>
      <c r="D85" s="166">
        <v>63463797</v>
      </c>
      <c r="E85" s="166">
        <v>66389300</v>
      </c>
      <c r="F85" s="167">
        <v>3.4283859336224194</v>
      </c>
      <c r="G85" s="168">
        <v>4.609719459426609</v>
      </c>
      <c r="H85" s="165">
        <v>2925503</v>
      </c>
    </row>
    <row r="86" spans="1:8" ht="13.5">
      <c r="A86" s="166">
        <v>4</v>
      </c>
      <c r="B86" s="166">
        <v>224</v>
      </c>
      <c r="C86" s="166" t="s">
        <v>133</v>
      </c>
      <c r="D86" s="166">
        <v>26862020</v>
      </c>
      <c r="E86" s="166">
        <v>29070980</v>
      </c>
      <c r="F86" s="167">
        <v>1.5012440093300983</v>
      </c>
      <c r="G86" s="168">
        <v>8.223357737057757</v>
      </c>
      <c r="H86" s="165">
        <v>2208960</v>
      </c>
    </row>
    <row r="87" spans="1:8" ht="13.5">
      <c r="A87" s="166">
        <v>4</v>
      </c>
      <c r="B87" s="166">
        <v>216</v>
      </c>
      <c r="C87" s="166" t="s">
        <v>52</v>
      </c>
      <c r="D87" s="166">
        <v>52413702</v>
      </c>
      <c r="E87" s="166">
        <v>54414387</v>
      </c>
      <c r="F87" s="167">
        <v>2.8099937637162413</v>
      </c>
      <c r="G87" s="168">
        <v>3.817103016306689</v>
      </c>
      <c r="H87" s="165">
        <v>2000685</v>
      </c>
    </row>
    <row r="88" spans="1:8" ht="13.5">
      <c r="A88" s="166">
        <v>2</v>
      </c>
      <c r="B88" s="166">
        <v>342</v>
      </c>
      <c r="C88" s="166" t="s">
        <v>63</v>
      </c>
      <c r="D88" s="166">
        <v>32836288</v>
      </c>
      <c r="E88" s="166">
        <v>34832393</v>
      </c>
      <c r="F88" s="167">
        <v>1.7987670633009842</v>
      </c>
      <c r="G88" s="168">
        <v>6.078960569477276</v>
      </c>
      <c r="H88" s="165">
        <v>1996105</v>
      </c>
    </row>
    <row r="89" spans="1:8" ht="13.5">
      <c r="A89" s="166">
        <v>5</v>
      </c>
      <c r="B89" s="166">
        <v>503</v>
      </c>
      <c r="C89" s="166" t="s">
        <v>73</v>
      </c>
      <c r="D89" s="166">
        <v>4593638</v>
      </c>
      <c r="E89" s="166">
        <v>6014319</v>
      </c>
      <c r="F89" s="167">
        <v>0.3105832816420426</v>
      </c>
      <c r="G89" s="168">
        <v>30.927143148850654</v>
      </c>
      <c r="H89" s="165">
        <v>1420681</v>
      </c>
    </row>
    <row r="90" spans="1:8" ht="13.5">
      <c r="A90" s="166">
        <v>4</v>
      </c>
      <c r="B90" s="166">
        <v>223</v>
      </c>
      <c r="C90" s="166" t="s">
        <v>132</v>
      </c>
      <c r="D90" s="166">
        <v>10276736</v>
      </c>
      <c r="E90" s="166">
        <v>11517326</v>
      </c>
      <c r="F90" s="167">
        <v>0.5947620844223959</v>
      </c>
      <c r="G90" s="168">
        <v>12.071829032097359</v>
      </c>
      <c r="H90" s="165">
        <v>1240590</v>
      </c>
    </row>
    <row r="91" spans="1:8" ht="13.5">
      <c r="A91" s="166">
        <v>4</v>
      </c>
      <c r="B91" s="166">
        <v>214</v>
      </c>
      <c r="C91" s="166" t="s">
        <v>50</v>
      </c>
      <c r="D91" s="166">
        <v>35883795</v>
      </c>
      <c r="E91" s="166">
        <v>37105249</v>
      </c>
      <c r="F91" s="167">
        <v>1.916138801511047</v>
      </c>
      <c r="G91" s="168">
        <v>3.4039153328124794</v>
      </c>
      <c r="H91" s="165">
        <v>1221454</v>
      </c>
    </row>
    <row r="92" spans="1:8" ht="13.5">
      <c r="A92" s="166">
        <v>4</v>
      </c>
      <c r="B92" s="166">
        <v>402</v>
      </c>
      <c r="C92" s="166" t="s">
        <v>69</v>
      </c>
      <c r="D92" s="166">
        <v>22936508</v>
      </c>
      <c r="E92" s="166">
        <v>24060769</v>
      </c>
      <c r="F92" s="167">
        <v>1.2425135073232942</v>
      </c>
      <c r="G92" s="168">
        <v>4.90162233937268</v>
      </c>
      <c r="H92" s="165">
        <v>1124261</v>
      </c>
    </row>
    <row r="93" spans="1:8" ht="13.5">
      <c r="A93" s="166">
        <v>2</v>
      </c>
      <c r="B93" s="166">
        <v>220</v>
      </c>
      <c r="C93" s="166" t="s">
        <v>54</v>
      </c>
      <c r="D93" s="166">
        <v>66125262</v>
      </c>
      <c r="E93" s="166">
        <v>66554952</v>
      </c>
      <c r="F93" s="167">
        <v>3.436940308900912</v>
      </c>
      <c r="G93" s="168">
        <v>0.6498121701203896</v>
      </c>
      <c r="H93" s="165">
        <v>429690</v>
      </c>
    </row>
    <row r="94" spans="1:8" ht="13.5">
      <c r="A94" s="166">
        <v>4</v>
      </c>
      <c r="B94" s="166">
        <v>424</v>
      </c>
      <c r="C94" s="166" t="s">
        <v>70</v>
      </c>
      <c r="D94" s="166">
        <v>26650129</v>
      </c>
      <c r="E94" s="166">
        <v>27018110</v>
      </c>
      <c r="F94" s="167">
        <v>1.3952324889261256</v>
      </c>
      <c r="G94" s="168">
        <v>1.3807850611154748</v>
      </c>
      <c r="H94" s="165">
        <v>367981</v>
      </c>
    </row>
    <row r="95" spans="1:8" ht="13.5">
      <c r="A95" s="166">
        <v>2</v>
      </c>
      <c r="B95" s="166">
        <v>361</v>
      </c>
      <c r="C95" s="166" t="s">
        <v>65</v>
      </c>
      <c r="D95" s="166">
        <v>3647721</v>
      </c>
      <c r="E95" s="166">
        <v>3856053</v>
      </c>
      <c r="F95" s="167">
        <v>0.19912904435658357</v>
      </c>
      <c r="G95" s="168">
        <v>5.71129206427794</v>
      </c>
      <c r="H95" s="165">
        <v>208332</v>
      </c>
    </row>
    <row r="96" spans="1:8" ht="13.5">
      <c r="A96" s="166">
        <v>4</v>
      </c>
      <c r="B96" s="166">
        <v>209</v>
      </c>
      <c r="C96" s="166" t="s">
        <v>45</v>
      </c>
      <c r="D96" s="166">
        <v>34323128</v>
      </c>
      <c r="E96" s="166">
        <v>34453458</v>
      </c>
      <c r="F96" s="167">
        <v>1.7791986174255616</v>
      </c>
      <c r="G96" s="168">
        <v>0.3797148092096858</v>
      </c>
      <c r="H96" s="165">
        <v>130330</v>
      </c>
    </row>
    <row r="97" spans="1:8" ht="13.5">
      <c r="A97" s="166">
        <v>2</v>
      </c>
      <c r="B97" s="166">
        <v>325</v>
      </c>
      <c r="C97" s="166" t="s">
        <v>61</v>
      </c>
      <c r="D97" s="166">
        <v>3691111</v>
      </c>
      <c r="E97" s="166">
        <v>3786306</v>
      </c>
      <c r="F97" s="167">
        <v>0.19552726464641396</v>
      </c>
      <c r="G97" s="168">
        <v>2.5790337922647177</v>
      </c>
      <c r="H97" s="165">
        <v>95195</v>
      </c>
    </row>
    <row r="98" spans="1:8" ht="13.5">
      <c r="A98" s="166">
        <v>2</v>
      </c>
      <c r="B98" s="166">
        <v>215</v>
      </c>
      <c r="C98" s="166" t="s">
        <v>51</v>
      </c>
      <c r="D98" s="166">
        <v>48354002</v>
      </c>
      <c r="E98" s="166">
        <v>48430465</v>
      </c>
      <c r="F98" s="167">
        <v>2.5009802026048313</v>
      </c>
      <c r="G98" s="168">
        <v>0.15813168887242046</v>
      </c>
      <c r="H98" s="165">
        <v>76463</v>
      </c>
    </row>
    <row r="99" spans="1:8" ht="13.5">
      <c r="A99" s="166">
        <v>1</v>
      </c>
      <c r="B99" s="166">
        <v>225</v>
      </c>
      <c r="C99" s="166" t="s">
        <v>134</v>
      </c>
      <c r="D99" s="166">
        <v>15008141</v>
      </c>
      <c r="E99" s="166">
        <v>15083479</v>
      </c>
      <c r="F99" s="167">
        <v>0.7789205072758586</v>
      </c>
      <c r="G99" s="168">
        <v>0.5019808915707857</v>
      </c>
      <c r="H99" s="165">
        <v>75338</v>
      </c>
    </row>
    <row r="100" spans="1:8" ht="13.5">
      <c r="A100" s="166">
        <v>1</v>
      </c>
      <c r="B100" s="166">
        <v>306</v>
      </c>
      <c r="C100" s="166" t="s">
        <v>60</v>
      </c>
      <c r="D100" s="166">
        <v>525951</v>
      </c>
      <c r="E100" s="166">
        <v>589257</v>
      </c>
      <c r="F100" s="167">
        <v>0.030429608537649082</v>
      </c>
      <c r="G100" s="168">
        <v>12.036482486011057</v>
      </c>
      <c r="H100" s="165">
        <v>63306</v>
      </c>
    </row>
    <row r="101" spans="1:8" ht="13.5">
      <c r="A101" s="166">
        <v>1</v>
      </c>
      <c r="B101" s="166">
        <v>219</v>
      </c>
      <c r="C101" s="166" t="s">
        <v>53</v>
      </c>
      <c r="D101" s="166">
        <v>349580</v>
      </c>
      <c r="E101" s="166">
        <v>394669</v>
      </c>
      <c r="F101" s="167">
        <v>0.020380959703398392</v>
      </c>
      <c r="G101" s="168">
        <v>12.898049087476405</v>
      </c>
      <c r="H101" s="165">
        <v>45089</v>
      </c>
    </row>
    <row r="102" spans="1:8" ht="13.5">
      <c r="A102" s="166">
        <v>1</v>
      </c>
      <c r="B102" s="166">
        <v>304</v>
      </c>
      <c r="C102" s="166" t="s">
        <v>58</v>
      </c>
      <c r="D102" s="166">
        <v>174635</v>
      </c>
      <c r="E102" s="166">
        <v>218506</v>
      </c>
      <c r="F102" s="167">
        <v>0.011283789659058017</v>
      </c>
      <c r="G102" s="168">
        <v>25.121539210353028</v>
      </c>
      <c r="H102" s="165">
        <v>43871</v>
      </c>
    </row>
    <row r="103" spans="1:8" ht="13.5">
      <c r="A103" s="166">
        <v>1</v>
      </c>
      <c r="B103" s="166">
        <v>222</v>
      </c>
      <c r="C103" s="166" t="s">
        <v>131</v>
      </c>
      <c r="D103" s="166">
        <v>2338250</v>
      </c>
      <c r="E103" s="166">
        <v>2371798</v>
      </c>
      <c r="F103" s="167">
        <v>0.12248116640172117</v>
      </c>
      <c r="G103" s="168">
        <v>1.434748209130765</v>
      </c>
      <c r="H103" s="165">
        <v>33548</v>
      </c>
    </row>
    <row r="104" spans="1:8" ht="13.5">
      <c r="A104" s="166">
        <v>4</v>
      </c>
      <c r="B104" s="166">
        <v>426</v>
      </c>
      <c r="C104" s="166" t="s">
        <v>71</v>
      </c>
      <c r="D104" s="166">
        <v>921179</v>
      </c>
      <c r="E104" s="166">
        <v>947975</v>
      </c>
      <c r="F104" s="167">
        <v>0.048954035596484875</v>
      </c>
      <c r="G104" s="168">
        <v>2.9088809015403116</v>
      </c>
      <c r="H104" s="165">
        <v>26796</v>
      </c>
    </row>
    <row r="105" spans="1:8" ht="13.5">
      <c r="A105" s="166">
        <v>1</v>
      </c>
      <c r="B105" s="166">
        <v>302</v>
      </c>
      <c r="C105" s="166" t="s">
        <v>57</v>
      </c>
      <c r="D105" s="166">
        <v>173494</v>
      </c>
      <c r="E105" s="166">
        <v>190649</v>
      </c>
      <c r="F105" s="167">
        <v>0.009845236353737435</v>
      </c>
      <c r="G105" s="168">
        <v>9.887950015562508</v>
      </c>
      <c r="H105" s="165">
        <v>17155</v>
      </c>
    </row>
    <row r="106" spans="1:8" ht="13.5">
      <c r="A106" s="166">
        <v>1</v>
      </c>
      <c r="B106" s="166">
        <v>208</v>
      </c>
      <c r="C106" s="166" t="s">
        <v>44</v>
      </c>
      <c r="D106" s="166">
        <v>1305805</v>
      </c>
      <c r="E106" s="166">
        <v>1321354</v>
      </c>
      <c r="F106" s="167">
        <v>0.06823556607669788</v>
      </c>
      <c r="G106" s="168">
        <v>1.1907597229295241</v>
      </c>
      <c r="H106" s="165">
        <v>15549</v>
      </c>
    </row>
    <row r="107" spans="1:8" ht="13.5">
      <c r="A107" s="166">
        <v>4</v>
      </c>
      <c r="B107" s="166">
        <v>429</v>
      </c>
      <c r="C107" s="166" t="s">
        <v>139</v>
      </c>
      <c r="D107" s="166">
        <v>1033179</v>
      </c>
      <c r="E107" s="166">
        <v>1048207</v>
      </c>
      <c r="F107" s="167">
        <v>0.054130080213597005</v>
      </c>
      <c r="G107" s="168">
        <v>1.454539823205847</v>
      </c>
      <c r="H107" s="165">
        <v>15028</v>
      </c>
    </row>
    <row r="108" spans="1:8" ht="13.5">
      <c r="A108" s="166">
        <v>1</v>
      </c>
      <c r="B108" s="166">
        <v>301</v>
      </c>
      <c r="C108" s="166" t="s">
        <v>56</v>
      </c>
      <c r="D108" s="166">
        <v>54963</v>
      </c>
      <c r="E108" s="166">
        <v>66457</v>
      </c>
      <c r="F108" s="167">
        <v>0.0034318820049427418</v>
      </c>
      <c r="G108" s="168">
        <v>20.912250059130688</v>
      </c>
      <c r="H108" s="165">
        <v>11494</v>
      </c>
    </row>
    <row r="109" spans="1:8" ht="13.5">
      <c r="A109" s="166">
        <v>1</v>
      </c>
      <c r="B109" s="166">
        <v>305</v>
      </c>
      <c r="C109" s="166" t="s">
        <v>59</v>
      </c>
      <c r="D109" s="166">
        <v>99770</v>
      </c>
      <c r="E109" s="166">
        <v>102551</v>
      </c>
      <c r="F109" s="167">
        <v>0.005295799261009119</v>
      </c>
      <c r="G109" s="168">
        <v>2.787411045404431</v>
      </c>
      <c r="H109" s="165">
        <v>2781</v>
      </c>
    </row>
    <row r="110" spans="1:8" ht="13.5">
      <c r="A110" s="166">
        <v>1</v>
      </c>
      <c r="B110" s="166">
        <v>205</v>
      </c>
      <c r="C110" s="166" t="s">
        <v>41</v>
      </c>
      <c r="D110" s="166">
        <v>410607</v>
      </c>
      <c r="E110" s="166">
        <v>413247</v>
      </c>
      <c r="F110" s="167">
        <v>0.021340339511211354</v>
      </c>
      <c r="G110" s="168">
        <v>0.6429505585632933</v>
      </c>
      <c r="H110" s="165">
        <v>2640</v>
      </c>
    </row>
    <row r="111" spans="1:8" ht="13.5">
      <c r="A111" s="166">
        <v>3</v>
      </c>
      <c r="B111" s="166">
        <v>383</v>
      </c>
      <c r="C111" s="166" t="s">
        <v>67</v>
      </c>
      <c r="D111" s="166">
        <v>2790390</v>
      </c>
      <c r="E111" s="166">
        <v>2742544</v>
      </c>
      <c r="F111" s="167">
        <v>0.1416267270771128</v>
      </c>
      <c r="G111" s="168">
        <v>-1.7146707091123425</v>
      </c>
      <c r="H111" s="165">
        <v>-47846</v>
      </c>
    </row>
    <row r="112" spans="1:8" ht="13.5">
      <c r="A112" s="166">
        <v>2</v>
      </c>
      <c r="B112" s="166">
        <v>341</v>
      </c>
      <c r="C112" s="166" t="s">
        <v>62</v>
      </c>
      <c r="D112" s="166">
        <v>9735845</v>
      </c>
      <c r="E112" s="166">
        <v>9682242</v>
      </c>
      <c r="F112" s="167">
        <v>0.499997172416763</v>
      </c>
      <c r="G112" s="168">
        <v>-0.550573679018107</v>
      </c>
      <c r="H112" s="165">
        <v>-53603</v>
      </c>
    </row>
    <row r="113" spans="1:8" ht="13.5">
      <c r="A113" s="166">
        <v>4</v>
      </c>
      <c r="B113" s="166">
        <v>401</v>
      </c>
      <c r="C113" s="166" t="s">
        <v>68</v>
      </c>
      <c r="D113" s="166">
        <v>5185020</v>
      </c>
      <c r="E113" s="166">
        <v>5106170</v>
      </c>
      <c r="F113" s="167">
        <v>0.2636858861696808</v>
      </c>
      <c r="G113" s="168">
        <v>-1.5207270174464105</v>
      </c>
      <c r="H113" s="165">
        <v>-78850</v>
      </c>
    </row>
    <row r="114" spans="1:8" ht="13.5">
      <c r="A114" s="166">
        <v>2</v>
      </c>
      <c r="B114" s="166">
        <v>206</v>
      </c>
      <c r="C114" s="166" t="s">
        <v>42</v>
      </c>
      <c r="D114" s="166">
        <v>24001262</v>
      </c>
      <c r="E114" s="166">
        <v>23556991</v>
      </c>
      <c r="F114" s="167">
        <v>1.2164980890425103</v>
      </c>
      <c r="G114" s="168">
        <v>-1.8510318332427667</v>
      </c>
      <c r="H114" s="165">
        <v>-444271</v>
      </c>
    </row>
    <row r="115" spans="1:8" ht="13.5">
      <c r="A115" s="166">
        <v>2</v>
      </c>
      <c r="B115" s="166">
        <v>381</v>
      </c>
      <c r="C115" s="166" t="s">
        <v>66</v>
      </c>
      <c r="D115" s="166">
        <v>10471545</v>
      </c>
      <c r="E115" s="166">
        <v>9450950</v>
      </c>
      <c r="F115" s="167">
        <v>0.4880531055361151</v>
      </c>
      <c r="G115" s="168">
        <v>-9.74636503018418</v>
      </c>
      <c r="H115" s="165">
        <v>-1020595</v>
      </c>
    </row>
    <row r="116" spans="1:8" ht="13.5">
      <c r="A116" s="166">
        <v>4</v>
      </c>
      <c r="B116" s="166">
        <v>211</v>
      </c>
      <c r="C116" s="166" t="s">
        <v>47</v>
      </c>
      <c r="D116" s="166">
        <v>247921480</v>
      </c>
      <c r="E116" s="166">
        <v>246815546</v>
      </c>
      <c r="F116" s="167">
        <v>12.745712729396713</v>
      </c>
      <c r="G116" s="168">
        <v>-0.44608236446475047</v>
      </c>
      <c r="H116" s="165">
        <v>-1105934</v>
      </c>
    </row>
    <row r="117" spans="1:8" ht="13.5">
      <c r="A117" s="166">
        <v>4</v>
      </c>
      <c r="B117" s="166">
        <v>461</v>
      </c>
      <c r="C117" s="166" t="s">
        <v>72</v>
      </c>
      <c r="D117" s="166">
        <v>12676931</v>
      </c>
      <c r="E117" s="166">
        <v>10314766</v>
      </c>
      <c r="F117" s="167">
        <v>0.532661116520385</v>
      </c>
      <c r="G117" s="168">
        <v>-18.63357148508579</v>
      </c>
      <c r="H117" s="165">
        <v>-2362165</v>
      </c>
    </row>
    <row r="118" spans="1:8" ht="13.5">
      <c r="A118" s="179"/>
      <c r="B118" s="179"/>
      <c r="C118" s="179"/>
      <c r="D118" s="179"/>
      <c r="E118" s="179"/>
      <c r="F118" s="180"/>
      <c r="G118" s="181"/>
      <c r="H118" s="182"/>
    </row>
    <row r="119" spans="1:10" ht="13.5">
      <c r="A119" s="56">
        <v>2</v>
      </c>
      <c r="B119" s="56">
        <v>342</v>
      </c>
      <c r="C119" s="56" t="s">
        <v>63</v>
      </c>
      <c r="D119" s="56">
        <v>32836288</v>
      </c>
      <c r="E119" s="56">
        <v>34832393</v>
      </c>
      <c r="F119" s="68">
        <v>1.7987670633009842</v>
      </c>
      <c r="G119" s="98">
        <v>6.078960569477276</v>
      </c>
      <c r="H119" s="99">
        <v>1996105</v>
      </c>
      <c r="J119" s="56">
        <f>E119/100</f>
        <v>348323.93</v>
      </c>
    </row>
    <row r="120" spans="1:10" ht="13.5">
      <c r="A120" s="56">
        <v>4</v>
      </c>
      <c r="B120" s="56">
        <v>424</v>
      </c>
      <c r="C120" s="56" t="s">
        <v>70</v>
      </c>
      <c r="D120" s="56">
        <v>26650129</v>
      </c>
      <c r="E120" s="56">
        <v>27018110</v>
      </c>
      <c r="F120" s="68">
        <v>1.3952324889261256</v>
      </c>
      <c r="G120" s="98">
        <v>1.3807850611154748</v>
      </c>
      <c r="H120" s="99">
        <v>367981</v>
      </c>
      <c r="J120" s="56">
        <f>E120/100</f>
        <v>270181.1</v>
      </c>
    </row>
    <row r="121" spans="1:10" ht="13.5">
      <c r="A121" s="56">
        <v>4</v>
      </c>
      <c r="B121" s="56">
        <v>402</v>
      </c>
      <c r="C121" s="56" t="s">
        <v>69</v>
      </c>
      <c r="D121" s="56">
        <v>22936508</v>
      </c>
      <c r="E121" s="56">
        <v>24060769</v>
      </c>
      <c r="F121" s="68">
        <v>1.2425135073232942</v>
      </c>
      <c r="G121" s="98">
        <v>4.90162233937268</v>
      </c>
      <c r="H121" s="99">
        <v>1124261</v>
      </c>
      <c r="J121" s="56">
        <f>E121/100</f>
        <v>240607.69</v>
      </c>
    </row>
    <row r="122" spans="1:10" ht="13.5">
      <c r="A122" s="56">
        <v>2</v>
      </c>
      <c r="B122" s="56">
        <v>344</v>
      </c>
      <c r="C122" s="56" t="s">
        <v>64</v>
      </c>
      <c r="D122" s="56">
        <v>14454081</v>
      </c>
      <c r="E122" s="56">
        <v>18832881</v>
      </c>
      <c r="F122" s="68">
        <v>0.972542025747898</v>
      </c>
      <c r="G122" s="98">
        <v>30.294558332695097</v>
      </c>
      <c r="H122" s="99">
        <v>4378800</v>
      </c>
      <c r="J122" s="56">
        <f>E122/100</f>
        <v>188328.81</v>
      </c>
    </row>
    <row r="123" spans="1:10" ht="13.5">
      <c r="A123" s="56">
        <v>4</v>
      </c>
      <c r="B123" s="56">
        <v>461</v>
      </c>
      <c r="C123" s="56" t="s">
        <v>72</v>
      </c>
      <c r="D123" s="56">
        <v>12676931</v>
      </c>
      <c r="E123" s="56">
        <v>10314766</v>
      </c>
      <c r="F123" s="68">
        <v>0.532661116520385</v>
      </c>
      <c r="G123" s="98">
        <v>-18.63357148508579</v>
      </c>
      <c r="H123" s="99">
        <v>-2362165</v>
      </c>
      <c r="J123" s="56">
        <f>E123/100</f>
        <v>103147.66</v>
      </c>
    </row>
    <row r="124" spans="1:8" ht="13.5">
      <c r="A124" s="56">
        <v>2</v>
      </c>
      <c r="B124" s="56">
        <v>341</v>
      </c>
      <c r="C124" s="56" t="s">
        <v>62</v>
      </c>
      <c r="D124" s="56">
        <v>9735845</v>
      </c>
      <c r="E124" s="56">
        <v>9682242</v>
      </c>
      <c r="F124" s="68">
        <v>0.499997172416763</v>
      </c>
      <c r="G124" s="98">
        <v>-0.550573679018107</v>
      </c>
      <c r="H124" s="99">
        <v>-53603</v>
      </c>
    </row>
    <row r="125" spans="1:8" ht="13.5">
      <c r="A125" s="56">
        <v>2</v>
      </c>
      <c r="B125" s="56">
        <v>381</v>
      </c>
      <c r="C125" s="56" t="s">
        <v>66</v>
      </c>
      <c r="D125" s="56">
        <v>10471545</v>
      </c>
      <c r="E125" s="56">
        <v>9450950</v>
      </c>
      <c r="F125" s="68">
        <v>0.4880531055361151</v>
      </c>
      <c r="G125" s="98">
        <v>-9.74636503018418</v>
      </c>
      <c r="H125" s="99">
        <v>-1020595</v>
      </c>
    </row>
    <row r="126" spans="1:8" ht="13.5">
      <c r="A126" s="56">
        <v>5</v>
      </c>
      <c r="B126" s="56">
        <v>503</v>
      </c>
      <c r="C126" s="56" t="s">
        <v>73</v>
      </c>
      <c r="D126" s="56">
        <v>4593638</v>
      </c>
      <c r="E126" s="56">
        <v>6014319</v>
      </c>
      <c r="F126" s="68">
        <v>0.3105832816420426</v>
      </c>
      <c r="G126" s="98">
        <v>30.927143148850654</v>
      </c>
      <c r="H126" s="99">
        <v>1420681</v>
      </c>
    </row>
    <row r="127" spans="1:8" ht="13.5">
      <c r="A127" s="56">
        <v>4</v>
      </c>
      <c r="B127" s="56">
        <v>401</v>
      </c>
      <c r="C127" s="56" t="s">
        <v>68</v>
      </c>
      <c r="D127" s="56">
        <v>5185020</v>
      </c>
      <c r="E127" s="56">
        <v>5106170</v>
      </c>
      <c r="F127" s="68">
        <v>0.2636858861696808</v>
      </c>
      <c r="G127" s="98">
        <v>-1.5207270174464105</v>
      </c>
      <c r="H127" s="99">
        <v>-78850</v>
      </c>
    </row>
    <row r="128" spans="1:8" ht="13.5">
      <c r="A128" s="56">
        <v>2</v>
      </c>
      <c r="B128" s="56">
        <v>361</v>
      </c>
      <c r="C128" s="56" t="s">
        <v>65</v>
      </c>
      <c r="D128" s="56">
        <v>3647721</v>
      </c>
      <c r="E128" s="56">
        <v>3856053</v>
      </c>
      <c r="F128" s="68">
        <v>0.19912904435658357</v>
      </c>
      <c r="G128" s="98">
        <v>5.71129206427794</v>
      </c>
      <c r="H128" s="99">
        <v>208332</v>
      </c>
    </row>
    <row r="129" spans="1:8" ht="13.5">
      <c r="A129" s="56">
        <v>2</v>
      </c>
      <c r="B129" s="56">
        <v>325</v>
      </c>
      <c r="C129" s="56" t="s">
        <v>61</v>
      </c>
      <c r="D129" s="56">
        <v>3691111</v>
      </c>
      <c r="E129" s="56">
        <v>3786306</v>
      </c>
      <c r="F129" s="68">
        <v>0.19552726464641396</v>
      </c>
      <c r="G129" s="98">
        <v>2.5790337922647177</v>
      </c>
      <c r="H129" s="99">
        <v>95195</v>
      </c>
    </row>
    <row r="130" spans="1:8" ht="13.5">
      <c r="A130" s="56">
        <v>3</v>
      </c>
      <c r="B130" s="56">
        <v>383</v>
      </c>
      <c r="C130" s="56" t="s">
        <v>67</v>
      </c>
      <c r="D130" s="56">
        <v>2790390</v>
      </c>
      <c r="E130" s="56">
        <v>2742544</v>
      </c>
      <c r="F130" s="68">
        <v>0.1416267270771128</v>
      </c>
      <c r="G130" s="98">
        <v>-1.7146707091123425</v>
      </c>
      <c r="H130" s="99">
        <v>-47846</v>
      </c>
    </row>
    <row r="131" spans="1:8" ht="13.5">
      <c r="A131" s="56">
        <v>4</v>
      </c>
      <c r="B131" s="56">
        <v>429</v>
      </c>
      <c r="C131" s="56" t="s">
        <v>139</v>
      </c>
      <c r="D131" s="56">
        <v>1033179</v>
      </c>
      <c r="E131" s="56">
        <v>1048207</v>
      </c>
      <c r="F131" s="68">
        <v>0.054130080213597005</v>
      </c>
      <c r="G131" s="98">
        <v>1.454539823205847</v>
      </c>
      <c r="H131" s="99">
        <v>15028</v>
      </c>
    </row>
    <row r="132" spans="1:8" ht="13.5">
      <c r="A132" s="56">
        <v>4</v>
      </c>
      <c r="B132" s="56">
        <v>426</v>
      </c>
      <c r="C132" s="56" t="s">
        <v>71</v>
      </c>
      <c r="D132" s="56">
        <v>921179</v>
      </c>
      <c r="E132" s="56">
        <v>947975</v>
      </c>
      <c r="F132" s="68">
        <v>0.048954035596484875</v>
      </c>
      <c r="G132" s="98">
        <v>2.9088809015403116</v>
      </c>
      <c r="H132" s="99">
        <v>26796</v>
      </c>
    </row>
    <row r="133" spans="1:8" ht="13.5">
      <c r="A133" s="56">
        <v>1</v>
      </c>
      <c r="B133" s="56">
        <v>306</v>
      </c>
      <c r="C133" s="56" t="s">
        <v>60</v>
      </c>
      <c r="D133" s="56">
        <v>525951</v>
      </c>
      <c r="E133" s="56">
        <v>589257</v>
      </c>
      <c r="F133" s="68">
        <v>0.030429608537649082</v>
      </c>
      <c r="G133" s="98">
        <v>12.036482486011057</v>
      </c>
      <c r="H133" s="99">
        <v>63306</v>
      </c>
    </row>
    <row r="134" spans="1:8" ht="13.5">
      <c r="A134" s="56">
        <v>1</v>
      </c>
      <c r="B134" s="56">
        <v>304</v>
      </c>
      <c r="C134" s="56" t="s">
        <v>58</v>
      </c>
      <c r="D134" s="56">
        <v>174635</v>
      </c>
      <c r="E134" s="56">
        <v>218506</v>
      </c>
      <c r="F134" s="68">
        <v>0.011283789659058017</v>
      </c>
      <c r="G134" s="98">
        <v>25.121539210353028</v>
      </c>
      <c r="H134" s="99">
        <v>43871</v>
      </c>
    </row>
    <row r="135" spans="1:8" ht="13.5">
      <c r="A135" s="179">
        <v>1</v>
      </c>
      <c r="B135" s="179">
        <v>302</v>
      </c>
      <c r="C135" s="179" t="s">
        <v>57</v>
      </c>
      <c r="D135" s="179">
        <v>173494</v>
      </c>
      <c r="E135" s="179">
        <v>190649</v>
      </c>
      <c r="F135" s="180">
        <v>0.009845236353737435</v>
      </c>
      <c r="G135" s="181">
        <v>9.887950015562508</v>
      </c>
      <c r="H135" s="182">
        <v>17155</v>
      </c>
    </row>
    <row r="136" spans="1:8" ht="13.5">
      <c r="A136" s="56">
        <v>1</v>
      </c>
      <c r="B136" s="56">
        <v>305</v>
      </c>
      <c r="C136" s="56" t="s">
        <v>59</v>
      </c>
      <c r="D136" s="56">
        <v>99770</v>
      </c>
      <c r="E136" s="56">
        <v>102551</v>
      </c>
      <c r="F136" s="68">
        <v>0.005295799261009119</v>
      </c>
      <c r="G136" s="98">
        <v>2.787411045404431</v>
      </c>
      <c r="H136" s="99">
        <v>2781</v>
      </c>
    </row>
    <row r="137" spans="1:8" ht="13.5">
      <c r="A137" s="179">
        <v>1</v>
      </c>
      <c r="B137" s="179">
        <v>301</v>
      </c>
      <c r="C137" s="179" t="s">
        <v>56</v>
      </c>
      <c r="D137" s="179">
        <v>54963</v>
      </c>
      <c r="E137" s="179">
        <v>66457</v>
      </c>
      <c r="F137" s="180">
        <v>0.0034318820049427418</v>
      </c>
      <c r="G137" s="181">
        <v>20.912250059130688</v>
      </c>
      <c r="H137" s="182">
        <v>11494</v>
      </c>
    </row>
  </sheetData>
  <printOptions/>
  <pageMargins left="0.75" right="0.75" top="0.69" bottom="0.61" header="0.34" footer="0.512"/>
  <pageSetup horizontalDpi="400" verticalDpi="400" orientation="landscape" paperSize="8" scale="65" r:id="rId1"/>
  <headerFooter alignWithMargins="0">
    <oddHeader>&amp;C&amp;A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S71"/>
  <sheetViews>
    <sheetView zoomScale="75" zoomScaleNormal="75" workbookViewId="0" topLeftCell="A1">
      <selection activeCell="F10" sqref="F10"/>
    </sheetView>
  </sheetViews>
  <sheetFormatPr defaultColWidth="9.00390625" defaultRowHeight="13.5"/>
  <cols>
    <col min="1" max="1" width="7.875" style="0" customWidth="1"/>
    <col min="2" max="2" width="8.50390625" style="0" customWidth="1"/>
    <col min="3" max="3" width="12.625" style="0" bestFit="1" customWidth="1"/>
    <col min="4" max="5" width="15.125" style="59" bestFit="1" customWidth="1"/>
    <col min="6" max="6" width="10.375" style="69" customWidth="1"/>
    <col min="7" max="7" width="10.625" style="95" customWidth="1"/>
    <col min="8" max="8" width="16.125" style="100" bestFit="1" customWidth="1"/>
    <col min="10" max="10" width="11.625" style="0" bestFit="1" customWidth="1"/>
    <col min="11" max="12" width="12.625" style="0" bestFit="1" customWidth="1"/>
    <col min="13" max="13" width="10.00390625" style="0" customWidth="1"/>
    <col min="14" max="14" width="12.625" style="0" bestFit="1" customWidth="1"/>
    <col min="15" max="15" width="11.625" style="0" bestFit="1" customWidth="1"/>
    <col min="16" max="19" width="12.625" style="0" bestFit="1" customWidth="1"/>
  </cols>
  <sheetData>
    <row r="1" ht="13.5">
      <c r="A1" t="s">
        <v>89</v>
      </c>
    </row>
    <row r="3" ht="13.5">
      <c r="B3" t="s">
        <v>90</v>
      </c>
    </row>
    <row r="4" ht="13.5">
      <c r="D4" s="59" t="s">
        <v>29</v>
      </c>
    </row>
    <row r="6" spans="4:8" s="39" customFormat="1" ht="13.5">
      <c r="D6" s="55" t="s">
        <v>158</v>
      </c>
      <c r="E6" s="61" t="s">
        <v>181</v>
      </c>
      <c r="F6" s="67" t="s">
        <v>11</v>
      </c>
      <c r="G6" s="97" t="s">
        <v>9</v>
      </c>
      <c r="H6" s="101" t="s">
        <v>123</v>
      </c>
    </row>
    <row r="7" spans="4:8" s="39" customFormat="1" ht="13.5">
      <c r="D7" s="55" t="s">
        <v>141</v>
      </c>
      <c r="E7" s="55" t="s">
        <v>141</v>
      </c>
      <c r="F7" s="67" t="s">
        <v>34</v>
      </c>
      <c r="G7" s="97" t="s">
        <v>34</v>
      </c>
      <c r="H7" s="99"/>
    </row>
    <row r="8" spans="3:8" s="39" customFormat="1" ht="13.5">
      <c r="C8" s="39" t="s">
        <v>74</v>
      </c>
      <c r="D8" s="58">
        <f>D10+D11</f>
        <v>207113464</v>
      </c>
      <c r="E8" s="58">
        <f>E10+E11</f>
        <v>213577110</v>
      </c>
      <c r="F8" s="67">
        <v>100</v>
      </c>
      <c r="G8" s="97">
        <f>(E8/D8-1)*100</f>
        <v>3.120823666007544</v>
      </c>
      <c r="H8" s="99">
        <f>E8-D8</f>
        <v>6463646</v>
      </c>
    </row>
    <row r="9" spans="6:8" s="39" customFormat="1" ht="13.5">
      <c r="F9" s="67"/>
      <c r="G9" s="97"/>
      <c r="H9" s="99"/>
    </row>
    <row r="10" spans="3:8" s="39" customFormat="1" ht="13.5">
      <c r="C10" s="39" t="s">
        <v>75</v>
      </c>
      <c r="D10" s="58">
        <f>D13+D17+SUM(D25:D45)</f>
        <v>188109466</v>
      </c>
      <c r="E10" s="58">
        <f>E13+E17+SUM(E25:E45)</f>
        <v>193864737</v>
      </c>
      <c r="F10" s="67">
        <f>E10/E8*100</f>
        <v>90.770371881144</v>
      </c>
      <c r="G10" s="97">
        <f>(E10/D10-1)*100</f>
        <v>3.0595328998488602</v>
      </c>
      <c r="H10" s="99">
        <f>E10-D10</f>
        <v>5755271</v>
      </c>
    </row>
    <row r="11" spans="3:19" s="39" customFormat="1" ht="13.5">
      <c r="C11" s="39" t="s">
        <v>76</v>
      </c>
      <c r="D11" s="175">
        <f>SUM(D46:D64)</f>
        <v>19003998</v>
      </c>
      <c r="E11" s="175">
        <f>SUM(E46:E64)</f>
        <v>19712373</v>
      </c>
      <c r="F11" s="67">
        <f>E11/E8*100</f>
        <v>9.229628118855995</v>
      </c>
      <c r="G11" s="97">
        <f>(E11/D11-1)*100</f>
        <v>3.7275051281314697</v>
      </c>
      <c r="H11" s="99">
        <f>E11-D11</f>
        <v>708375</v>
      </c>
      <c r="J11" s="111"/>
      <c r="K11" s="112"/>
      <c r="L11" s="112" t="s">
        <v>162</v>
      </c>
      <c r="M11" s="113"/>
      <c r="N11" s="114"/>
      <c r="O11" s="115"/>
      <c r="P11" s="112"/>
      <c r="Q11" s="112" t="s">
        <v>182</v>
      </c>
      <c r="R11" s="113"/>
      <c r="S11" s="114"/>
    </row>
    <row r="12" spans="5:19" s="39" customFormat="1" ht="13.5">
      <c r="E12" s="60"/>
      <c r="F12" s="67"/>
      <c r="G12" s="97"/>
      <c r="H12" s="99"/>
      <c r="J12" s="106" t="s">
        <v>147</v>
      </c>
      <c r="K12" s="106" t="s">
        <v>118</v>
      </c>
      <c r="L12" s="106" t="s">
        <v>119</v>
      </c>
      <c r="M12" s="106" t="s">
        <v>148</v>
      </c>
      <c r="N12" s="106" t="s">
        <v>120</v>
      </c>
      <c r="O12" s="106" t="s">
        <v>147</v>
      </c>
      <c r="P12" s="106" t="s">
        <v>118</v>
      </c>
      <c r="Q12" s="106" t="s">
        <v>119</v>
      </c>
      <c r="R12" s="106" t="s">
        <v>148</v>
      </c>
      <c r="S12" s="106" t="s">
        <v>120</v>
      </c>
    </row>
    <row r="13" spans="1:19" s="39" customFormat="1" ht="13.5">
      <c r="A13" s="39">
        <v>3</v>
      </c>
      <c r="B13" s="102">
        <v>100</v>
      </c>
      <c r="C13" s="102" t="s">
        <v>38</v>
      </c>
      <c r="D13" s="157">
        <v>21598089</v>
      </c>
      <c r="E13" s="157">
        <v>21717256</v>
      </c>
      <c r="F13" s="103">
        <f aca="true" t="shared" si="0" ref="F13:F26">E13/E$8*100</f>
        <v>10.168344351133882</v>
      </c>
      <c r="G13" s="104">
        <f>(E13/D13-1)*100</f>
        <v>0.5517478884358606</v>
      </c>
      <c r="H13" s="105">
        <f>E13-D13</f>
        <v>119167</v>
      </c>
      <c r="J13" s="159">
        <f>IF($A13=1,D13,"")</f>
      </c>
      <c r="K13" s="159">
        <f>IF($A13=2,$D13,"")</f>
      </c>
      <c r="L13" s="159">
        <f>IF($A13=3,$D13,"")</f>
        <v>21598089</v>
      </c>
      <c r="M13" s="159">
        <f>IF($A13=4,$D13,"")</f>
      </c>
      <c r="N13" s="159">
        <f>IF($A13=5,$D13,"")</f>
      </c>
      <c r="O13" s="159">
        <f>IF($A13=1,E13,"")</f>
      </c>
      <c r="P13" s="159">
        <f>IF($A13=2,E13,"")</f>
      </c>
      <c r="Q13" s="159">
        <f>IF($A13=3,E13,"")</f>
        <v>21717256</v>
      </c>
      <c r="R13" s="159">
        <f>IF($A13=4,E13,"")</f>
      </c>
      <c r="S13" s="159">
        <f>IF($A13=5,E13,"")</f>
      </c>
    </row>
    <row r="14" spans="1:19" s="39" customFormat="1" ht="13.5">
      <c r="A14" s="39">
        <v>3</v>
      </c>
      <c r="B14" s="102">
        <v>101</v>
      </c>
      <c r="C14" s="106" t="s">
        <v>136</v>
      </c>
      <c r="D14" s="158">
        <v>2502696</v>
      </c>
      <c r="E14" s="157">
        <v>2444757</v>
      </c>
      <c r="F14" s="103">
        <f t="shared" si="0"/>
        <v>1.1446718236799813</v>
      </c>
      <c r="G14" s="104">
        <f aca="true" t="shared" si="1" ref="G14:G38">(E14/D14-1)*100</f>
        <v>-2.315063435591058</v>
      </c>
      <c r="H14" s="105">
        <f aca="true" t="shared" si="2" ref="H14:H64">E14-D14</f>
        <v>-57939</v>
      </c>
      <c r="J14" s="159">
        <f aca="true" t="shared" si="3" ref="J14:J64">IF($A14=1,D14,"")</f>
      </c>
      <c r="K14" s="159">
        <f aca="true" t="shared" si="4" ref="K14:K64">IF($A14=2,$D14,"")</f>
      </c>
      <c r="L14" s="159">
        <f aca="true" t="shared" si="5" ref="L14:L64">IF($A14=3,$D14,"")</f>
        <v>2502696</v>
      </c>
      <c r="M14" s="159">
        <f aca="true" t="shared" si="6" ref="M14:M64">IF($A14=4,$D14,"")</f>
      </c>
      <c r="N14" s="159">
        <f aca="true" t="shared" si="7" ref="N14:N64">IF($A14=5,$D14,"")</f>
      </c>
      <c r="O14" s="159">
        <f aca="true" t="shared" si="8" ref="O14:O64">IF($A14=1,E14,"")</f>
      </c>
      <c r="P14" s="159">
        <f aca="true" t="shared" si="9" ref="P14:P64">IF($A14=2,E14,"")</f>
      </c>
      <c r="Q14" s="159">
        <f aca="true" t="shared" si="10" ref="Q14:Q64">IF($A14=3,E14,"")</f>
        <v>2444757</v>
      </c>
      <c r="R14" s="159">
        <f aca="true" t="shared" si="11" ref="R14:R64">IF($A14=4,E14,"")</f>
      </c>
      <c r="S14" s="159">
        <f aca="true" t="shared" si="12" ref="S14:S64">IF($A14=5,E14,"")</f>
      </c>
    </row>
    <row r="15" spans="1:19" s="39" customFormat="1" ht="13.5">
      <c r="A15" s="39">
        <v>3</v>
      </c>
      <c r="B15" s="102">
        <v>102</v>
      </c>
      <c r="C15" s="106" t="s">
        <v>137</v>
      </c>
      <c r="D15" s="158">
        <v>6243606</v>
      </c>
      <c r="E15" s="157">
        <v>6239646</v>
      </c>
      <c r="F15" s="103">
        <f t="shared" si="0"/>
        <v>2.921495660279325</v>
      </c>
      <c r="G15" s="104">
        <f t="shared" si="1"/>
        <v>-0.0634248861955733</v>
      </c>
      <c r="H15" s="105">
        <f t="shared" si="2"/>
        <v>-3960</v>
      </c>
      <c r="J15" s="159">
        <f t="shared" si="3"/>
      </c>
      <c r="K15" s="159">
        <f t="shared" si="4"/>
      </c>
      <c r="L15" s="159">
        <f t="shared" si="5"/>
        <v>6243606</v>
      </c>
      <c r="M15" s="159">
        <f t="shared" si="6"/>
      </c>
      <c r="N15" s="159">
        <f t="shared" si="7"/>
      </c>
      <c r="O15" s="159">
        <f t="shared" si="8"/>
      </c>
      <c r="P15" s="159">
        <f t="shared" si="9"/>
      </c>
      <c r="Q15" s="159">
        <f t="shared" si="10"/>
        <v>6239646</v>
      </c>
      <c r="R15" s="159">
        <f t="shared" si="11"/>
      </c>
      <c r="S15" s="159">
        <f t="shared" si="12"/>
      </c>
    </row>
    <row r="16" spans="1:19" s="39" customFormat="1" ht="13.5">
      <c r="A16" s="39">
        <v>3</v>
      </c>
      <c r="B16" s="102">
        <v>103</v>
      </c>
      <c r="C16" s="106" t="s">
        <v>138</v>
      </c>
      <c r="D16" s="158">
        <v>12851787</v>
      </c>
      <c r="E16" s="157">
        <v>13032853</v>
      </c>
      <c r="F16" s="103">
        <f t="shared" si="0"/>
        <v>6.102176867174577</v>
      </c>
      <c r="G16" s="104">
        <f t="shared" si="1"/>
        <v>1.4088780027244452</v>
      </c>
      <c r="H16" s="105">
        <f t="shared" si="2"/>
        <v>181066</v>
      </c>
      <c r="J16" s="159">
        <f t="shared" si="3"/>
      </c>
      <c r="K16" s="159">
        <f t="shared" si="4"/>
      </c>
      <c r="L16" s="159">
        <f t="shared" si="5"/>
        <v>12851787</v>
      </c>
      <c r="M16" s="159">
        <f t="shared" si="6"/>
      </c>
      <c r="N16" s="159">
        <f t="shared" si="7"/>
      </c>
      <c r="O16" s="159">
        <f t="shared" si="8"/>
      </c>
      <c r="P16" s="159">
        <f t="shared" si="9"/>
      </c>
      <c r="Q16" s="159">
        <f t="shared" si="10"/>
        <v>13032853</v>
      </c>
      <c r="R16" s="159">
        <f t="shared" si="11"/>
      </c>
      <c r="S16" s="159">
        <f t="shared" si="12"/>
      </c>
    </row>
    <row r="17" spans="1:19" s="39" customFormat="1" ht="13.5">
      <c r="A17" s="39">
        <v>5</v>
      </c>
      <c r="B17" s="102">
        <v>202</v>
      </c>
      <c r="C17" s="102" t="s">
        <v>39</v>
      </c>
      <c r="D17" s="157">
        <v>41794350</v>
      </c>
      <c r="E17" s="157">
        <v>41633072</v>
      </c>
      <c r="F17" s="103">
        <f t="shared" si="0"/>
        <v>19.493227527987433</v>
      </c>
      <c r="G17" s="104">
        <f t="shared" si="1"/>
        <v>-0.385884694940819</v>
      </c>
      <c r="H17" s="105">
        <f t="shared" si="2"/>
        <v>-161278</v>
      </c>
      <c r="J17" s="159">
        <f t="shared" si="3"/>
      </c>
      <c r="K17" s="159">
        <f t="shared" si="4"/>
      </c>
      <c r="L17" s="159">
        <f t="shared" si="5"/>
      </c>
      <c r="M17" s="159">
        <f t="shared" si="6"/>
      </c>
      <c r="N17" s="159">
        <f t="shared" si="7"/>
        <v>41794350</v>
      </c>
      <c r="O17" s="159">
        <f t="shared" si="8"/>
      </c>
      <c r="P17" s="159">
        <f t="shared" si="9"/>
      </c>
      <c r="Q17" s="159">
        <f t="shared" si="10"/>
      </c>
      <c r="R17" s="159">
        <f t="shared" si="11"/>
      </c>
      <c r="S17" s="159">
        <f t="shared" si="12"/>
        <v>41633072</v>
      </c>
    </row>
    <row r="18" spans="1:19" s="39" customFormat="1" ht="13.5">
      <c r="A18" s="39">
        <v>5</v>
      </c>
      <c r="B18" s="102">
        <v>131</v>
      </c>
      <c r="C18" s="102" t="s">
        <v>172</v>
      </c>
      <c r="D18" s="157"/>
      <c r="E18" s="157">
        <v>10365252</v>
      </c>
      <c r="F18" s="103">
        <f t="shared" si="0"/>
        <v>4.853166146877818</v>
      </c>
      <c r="G18" s="104"/>
      <c r="H18" s="105"/>
      <c r="J18" s="159"/>
      <c r="K18" s="159"/>
      <c r="L18" s="159"/>
      <c r="M18" s="159"/>
      <c r="N18" s="159"/>
      <c r="O18" s="159"/>
      <c r="P18" s="159"/>
      <c r="Q18" s="159"/>
      <c r="R18" s="159"/>
      <c r="S18" s="159"/>
    </row>
    <row r="19" spans="1:19" s="39" customFormat="1" ht="13.5">
      <c r="A19" s="39">
        <v>5</v>
      </c>
      <c r="B19" s="102">
        <v>132</v>
      </c>
      <c r="C19" s="102" t="s">
        <v>173</v>
      </c>
      <c r="D19" s="157"/>
      <c r="E19" s="157">
        <v>6143434</v>
      </c>
      <c r="F19" s="103">
        <f t="shared" si="0"/>
        <v>2.876447761653859</v>
      </c>
      <c r="G19" s="104"/>
      <c r="H19" s="105"/>
      <c r="J19" s="159"/>
      <c r="K19" s="159"/>
      <c r="L19" s="159"/>
      <c r="M19" s="159"/>
      <c r="N19" s="159"/>
      <c r="O19" s="159"/>
      <c r="P19" s="159"/>
      <c r="Q19" s="159"/>
      <c r="R19" s="159"/>
      <c r="S19" s="159"/>
    </row>
    <row r="20" spans="1:19" s="39" customFormat="1" ht="13.5">
      <c r="A20" s="39">
        <v>5</v>
      </c>
      <c r="B20" s="102">
        <v>133</v>
      </c>
      <c r="C20" s="102" t="s">
        <v>174</v>
      </c>
      <c r="D20" s="157"/>
      <c r="E20" s="157">
        <v>3434752</v>
      </c>
      <c r="F20" s="103">
        <f t="shared" si="0"/>
        <v>1.6082023022036398</v>
      </c>
      <c r="G20" s="104"/>
      <c r="H20" s="105"/>
      <c r="J20" s="159"/>
      <c r="K20" s="159"/>
      <c r="L20" s="159"/>
      <c r="M20" s="159"/>
      <c r="N20" s="159"/>
      <c r="O20" s="159"/>
      <c r="P20" s="159"/>
      <c r="Q20" s="159"/>
      <c r="R20" s="159"/>
      <c r="S20" s="159"/>
    </row>
    <row r="21" spans="1:19" s="39" customFormat="1" ht="13.5">
      <c r="A21" s="39">
        <v>5</v>
      </c>
      <c r="B21" s="102">
        <v>134</v>
      </c>
      <c r="C21" s="102" t="s">
        <v>175</v>
      </c>
      <c r="D21" s="157"/>
      <c r="E21" s="157">
        <v>8859918</v>
      </c>
      <c r="F21" s="103">
        <f t="shared" si="0"/>
        <v>4.14834623429449</v>
      </c>
      <c r="G21" s="104"/>
      <c r="H21" s="105"/>
      <c r="J21" s="159"/>
      <c r="K21" s="159"/>
      <c r="L21" s="159"/>
      <c r="M21" s="159"/>
      <c r="N21" s="159"/>
      <c r="O21" s="159"/>
      <c r="P21" s="159"/>
      <c r="Q21" s="159"/>
      <c r="R21" s="159"/>
      <c r="S21" s="159"/>
    </row>
    <row r="22" spans="1:19" s="39" customFormat="1" ht="13.5">
      <c r="A22" s="39">
        <v>5</v>
      </c>
      <c r="B22" s="102">
        <v>135</v>
      </c>
      <c r="C22" s="102" t="s">
        <v>176</v>
      </c>
      <c r="D22" s="157"/>
      <c r="E22" s="157">
        <v>5925390</v>
      </c>
      <c r="F22" s="103">
        <f t="shared" si="0"/>
        <v>2.7743562968896804</v>
      </c>
      <c r="G22" s="104"/>
      <c r="H22" s="105"/>
      <c r="J22" s="159"/>
      <c r="K22" s="159"/>
      <c r="L22" s="159"/>
      <c r="M22" s="159"/>
      <c r="N22" s="159"/>
      <c r="O22" s="159"/>
      <c r="P22" s="159"/>
      <c r="Q22" s="159"/>
      <c r="R22" s="159"/>
      <c r="S22" s="159"/>
    </row>
    <row r="23" spans="1:19" s="39" customFormat="1" ht="13.5">
      <c r="A23" s="39">
        <v>5</v>
      </c>
      <c r="B23" s="102">
        <v>136</v>
      </c>
      <c r="C23" s="102" t="s">
        <v>177</v>
      </c>
      <c r="D23" s="157"/>
      <c r="E23" s="157">
        <v>5481983</v>
      </c>
      <c r="F23" s="103">
        <f t="shared" si="0"/>
        <v>2.5667465020010805</v>
      </c>
      <c r="G23" s="104"/>
      <c r="H23" s="105"/>
      <c r="J23" s="159"/>
      <c r="K23" s="159"/>
      <c r="L23" s="159"/>
      <c r="M23" s="159"/>
      <c r="N23" s="159"/>
      <c r="O23" s="159"/>
      <c r="P23" s="159"/>
      <c r="Q23" s="159"/>
      <c r="R23" s="159"/>
      <c r="S23" s="159"/>
    </row>
    <row r="24" spans="1:19" s="39" customFormat="1" ht="13.5">
      <c r="A24" s="39">
        <v>5</v>
      </c>
      <c r="B24" s="102">
        <v>137</v>
      </c>
      <c r="C24" s="102" t="s">
        <v>178</v>
      </c>
      <c r="D24" s="157"/>
      <c r="E24" s="157">
        <v>1422343</v>
      </c>
      <c r="F24" s="103">
        <f t="shared" si="0"/>
        <v>0.6659622840668646</v>
      </c>
      <c r="G24" s="104"/>
      <c r="H24" s="105"/>
      <c r="J24" s="159"/>
      <c r="K24" s="159"/>
      <c r="L24" s="159"/>
      <c r="M24" s="159"/>
      <c r="N24" s="159"/>
      <c r="O24" s="159"/>
      <c r="P24" s="159"/>
      <c r="Q24" s="159"/>
      <c r="R24" s="159"/>
      <c r="S24" s="159"/>
    </row>
    <row r="25" spans="1:19" s="39" customFormat="1" ht="13.5">
      <c r="A25" s="39">
        <v>2</v>
      </c>
      <c r="B25" s="102">
        <v>203</v>
      </c>
      <c r="C25" s="102" t="s">
        <v>40</v>
      </c>
      <c r="D25" s="157">
        <v>9511578</v>
      </c>
      <c r="E25" s="157">
        <v>10200617</v>
      </c>
      <c r="F25" s="103">
        <f t="shared" si="0"/>
        <v>4.776081575408526</v>
      </c>
      <c r="G25" s="104">
        <f t="shared" si="1"/>
        <v>7.244213315603365</v>
      </c>
      <c r="H25" s="105">
        <f t="shared" si="2"/>
        <v>689039</v>
      </c>
      <c r="J25" s="159">
        <f t="shared" si="3"/>
      </c>
      <c r="K25" s="159">
        <f t="shared" si="4"/>
        <v>9511578</v>
      </c>
      <c r="L25" s="159">
        <f t="shared" si="5"/>
      </c>
      <c r="M25" s="159">
        <f t="shared" si="6"/>
      </c>
      <c r="N25" s="159">
        <f t="shared" si="7"/>
      </c>
      <c r="O25" s="159">
        <f t="shared" si="8"/>
      </c>
      <c r="P25" s="159">
        <f t="shared" si="9"/>
        <v>10200617</v>
      </c>
      <c r="Q25" s="159">
        <f t="shared" si="10"/>
      </c>
      <c r="R25" s="159">
        <f t="shared" si="11"/>
      </c>
      <c r="S25" s="159">
        <f t="shared" si="12"/>
      </c>
    </row>
    <row r="26" spans="1:19" s="39" customFormat="1" ht="13.5">
      <c r="A26" s="39">
        <v>1</v>
      </c>
      <c r="B26" s="102">
        <v>205</v>
      </c>
      <c r="C26" s="102" t="s">
        <v>41</v>
      </c>
      <c r="D26" s="157">
        <v>108669</v>
      </c>
      <c r="E26" s="157">
        <v>101346</v>
      </c>
      <c r="F26" s="103">
        <f t="shared" si="0"/>
        <v>0.047451714277808144</v>
      </c>
      <c r="G26" s="104">
        <f t="shared" si="1"/>
        <v>-6.7388123567898806</v>
      </c>
      <c r="H26" s="105">
        <f t="shared" si="2"/>
        <v>-7323</v>
      </c>
      <c r="J26" s="159">
        <f t="shared" si="3"/>
        <v>108669</v>
      </c>
      <c r="K26" s="159">
        <f t="shared" si="4"/>
      </c>
      <c r="L26" s="159">
        <f t="shared" si="5"/>
      </c>
      <c r="M26" s="159">
        <f t="shared" si="6"/>
      </c>
      <c r="N26" s="159">
        <f t="shared" si="7"/>
      </c>
      <c r="O26" s="159">
        <f t="shared" si="8"/>
        <v>101346</v>
      </c>
      <c r="P26" s="159">
        <f t="shared" si="9"/>
      </c>
      <c r="Q26" s="159">
        <f t="shared" si="10"/>
      </c>
      <c r="R26" s="159">
        <f t="shared" si="11"/>
      </c>
      <c r="S26" s="159">
        <f t="shared" si="12"/>
      </c>
    </row>
    <row r="27" spans="1:19" s="39" customFormat="1" ht="13.5">
      <c r="A27" s="39">
        <v>2</v>
      </c>
      <c r="B27" s="102">
        <v>206</v>
      </c>
      <c r="C27" s="102" t="s">
        <v>42</v>
      </c>
      <c r="D27" s="157">
        <v>3755694</v>
      </c>
      <c r="E27" s="157">
        <v>3887965</v>
      </c>
      <c r="F27" s="103">
        <f aca="true" t="shared" si="13" ref="F27:F64">E27/E$8*100</f>
        <v>1.8204034130811115</v>
      </c>
      <c r="G27" s="104">
        <f t="shared" si="1"/>
        <v>3.5218790455239457</v>
      </c>
      <c r="H27" s="105">
        <f t="shared" si="2"/>
        <v>132271</v>
      </c>
      <c r="J27" s="159">
        <f t="shared" si="3"/>
      </c>
      <c r="K27" s="159">
        <f t="shared" si="4"/>
        <v>3755694</v>
      </c>
      <c r="L27" s="159">
        <f t="shared" si="5"/>
      </c>
      <c r="M27" s="159">
        <f t="shared" si="6"/>
      </c>
      <c r="N27" s="159">
        <f t="shared" si="7"/>
      </c>
      <c r="O27" s="159">
        <f t="shared" si="8"/>
      </c>
      <c r="P27" s="159">
        <f t="shared" si="9"/>
        <v>3887965</v>
      </c>
      <c r="Q27" s="159">
        <f t="shared" si="10"/>
      </c>
      <c r="R27" s="159">
        <f t="shared" si="11"/>
      </c>
      <c r="S27" s="159">
        <f t="shared" si="12"/>
      </c>
    </row>
    <row r="28" spans="1:19" s="39" customFormat="1" ht="13.5">
      <c r="A28" s="39">
        <v>2</v>
      </c>
      <c r="B28" s="102">
        <v>207</v>
      </c>
      <c r="C28" s="102" t="s">
        <v>43</v>
      </c>
      <c r="D28" s="157">
        <v>8217200</v>
      </c>
      <c r="E28" s="157">
        <v>8666435</v>
      </c>
      <c r="F28" s="103">
        <f t="shared" si="13"/>
        <v>4.057754597391078</v>
      </c>
      <c r="G28" s="104">
        <f t="shared" si="1"/>
        <v>5.467008226646541</v>
      </c>
      <c r="H28" s="105">
        <f t="shared" si="2"/>
        <v>449235</v>
      </c>
      <c r="J28" s="159">
        <f t="shared" si="3"/>
      </c>
      <c r="K28" s="159">
        <f t="shared" si="4"/>
        <v>8217200</v>
      </c>
      <c r="L28" s="159">
        <f t="shared" si="5"/>
      </c>
      <c r="M28" s="159">
        <f t="shared" si="6"/>
      </c>
      <c r="N28" s="159">
        <f t="shared" si="7"/>
      </c>
      <c r="O28" s="159">
        <f t="shared" si="8"/>
      </c>
      <c r="P28" s="159">
        <f t="shared" si="9"/>
        <v>8666435</v>
      </c>
      <c r="Q28" s="159">
        <f t="shared" si="10"/>
      </c>
      <c r="R28" s="159">
        <f t="shared" si="11"/>
      </c>
      <c r="S28" s="159">
        <f t="shared" si="12"/>
      </c>
    </row>
    <row r="29" spans="1:19" s="39" customFormat="1" ht="13.5">
      <c r="A29" s="39">
        <v>1</v>
      </c>
      <c r="B29" s="102">
        <v>208</v>
      </c>
      <c r="C29" s="102" t="s">
        <v>44</v>
      </c>
      <c r="D29" s="157">
        <v>295001</v>
      </c>
      <c r="E29" s="157">
        <v>297058</v>
      </c>
      <c r="F29" s="103">
        <f t="shared" si="13"/>
        <v>0.13908700234777033</v>
      </c>
      <c r="G29" s="104">
        <f t="shared" si="1"/>
        <v>0.6972857719126369</v>
      </c>
      <c r="H29" s="105">
        <f t="shared" si="2"/>
        <v>2057</v>
      </c>
      <c r="J29" s="159">
        <f t="shared" si="3"/>
        <v>295001</v>
      </c>
      <c r="K29" s="159">
        <f t="shared" si="4"/>
      </c>
      <c r="L29" s="159">
        <f t="shared" si="5"/>
      </c>
      <c r="M29" s="159">
        <f t="shared" si="6"/>
      </c>
      <c r="N29" s="159">
        <f t="shared" si="7"/>
      </c>
      <c r="O29" s="159">
        <f t="shared" si="8"/>
        <v>297058</v>
      </c>
      <c r="P29" s="159">
        <f t="shared" si="9"/>
      </c>
      <c r="Q29" s="159">
        <f t="shared" si="10"/>
      </c>
      <c r="R29" s="159">
        <f t="shared" si="11"/>
      </c>
      <c r="S29" s="159">
        <f t="shared" si="12"/>
      </c>
    </row>
    <row r="30" spans="1:19" s="39" customFormat="1" ht="13.5">
      <c r="A30" s="39">
        <v>4</v>
      </c>
      <c r="B30" s="102">
        <v>209</v>
      </c>
      <c r="C30" s="102" t="s">
        <v>45</v>
      </c>
      <c r="D30" s="157">
        <v>4677276</v>
      </c>
      <c r="E30" s="157">
        <v>4655348</v>
      </c>
      <c r="F30" s="103">
        <f t="shared" si="13"/>
        <v>2.1797036208608684</v>
      </c>
      <c r="G30" s="104">
        <f t="shared" si="1"/>
        <v>-0.4688198857625725</v>
      </c>
      <c r="H30" s="105">
        <f t="shared" si="2"/>
        <v>-21928</v>
      </c>
      <c r="J30" s="159">
        <f t="shared" si="3"/>
      </c>
      <c r="K30" s="159">
        <f t="shared" si="4"/>
      </c>
      <c r="L30" s="159">
        <f t="shared" si="5"/>
      </c>
      <c r="M30" s="159">
        <f t="shared" si="6"/>
        <v>4677276</v>
      </c>
      <c r="N30" s="159">
        <f t="shared" si="7"/>
      </c>
      <c r="O30" s="159">
        <f t="shared" si="8"/>
      </c>
      <c r="P30" s="159">
        <f t="shared" si="9"/>
      </c>
      <c r="Q30" s="159">
        <f t="shared" si="10"/>
      </c>
      <c r="R30" s="159">
        <f t="shared" si="11"/>
        <v>4655348</v>
      </c>
      <c r="S30" s="159">
        <f t="shared" si="12"/>
      </c>
    </row>
    <row r="31" spans="1:19" s="39" customFormat="1" ht="13.5">
      <c r="A31" s="39">
        <v>2</v>
      </c>
      <c r="B31" s="102">
        <v>210</v>
      </c>
      <c r="C31" s="102" t="s">
        <v>46</v>
      </c>
      <c r="D31" s="157">
        <v>17748312</v>
      </c>
      <c r="E31" s="157">
        <v>18952743</v>
      </c>
      <c r="F31" s="103">
        <f t="shared" si="13"/>
        <v>8.873957981733154</v>
      </c>
      <c r="G31" s="104">
        <f t="shared" si="1"/>
        <v>6.78617211597361</v>
      </c>
      <c r="H31" s="105">
        <f t="shared" si="2"/>
        <v>1204431</v>
      </c>
      <c r="J31" s="159">
        <f t="shared" si="3"/>
      </c>
      <c r="K31" s="159">
        <f t="shared" si="4"/>
        <v>17748312</v>
      </c>
      <c r="L31" s="159">
        <f t="shared" si="5"/>
      </c>
      <c r="M31" s="159">
        <f t="shared" si="6"/>
      </c>
      <c r="N31" s="159">
        <f t="shared" si="7"/>
      </c>
      <c r="O31" s="159">
        <f t="shared" si="8"/>
      </c>
      <c r="P31" s="159">
        <f t="shared" si="9"/>
        <v>18952743</v>
      </c>
      <c r="Q31" s="159">
        <f t="shared" si="10"/>
      </c>
      <c r="R31" s="159">
        <f t="shared" si="11"/>
      </c>
      <c r="S31" s="159">
        <f t="shared" si="12"/>
      </c>
    </row>
    <row r="32" spans="1:19" s="39" customFormat="1" ht="13.5">
      <c r="A32" s="39">
        <v>4</v>
      </c>
      <c r="B32" s="102">
        <v>211</v>
      </c>
      <c r="C32" s="102" t="s">
        <v>47</v>
      </c>
      <c r="D32" s="157">
        <v>20110209</v>
      </c>
      <c r="E32" s="157">
        <v>21063346</v>
      </c>
      <c r="F32" s="103">
        <f t="shared" si="13"/>
        <v>9.862173900564532</v>
      </c>
      <c r="G32" s="104">
        <f t="shared" si="1"/>
        <v>4.739567848350057</v>
      </c>
      <c r="H32" s="105">
        <f t="shared" si="2"/>
        <v>953137</v>
      </c>
      <c r="J32" s="159">
        <f t="shared" si="3"/>
      </c>
      <c r="K32" s="159">
        <f t="shared" si="4"/>
      </c>
      <c r="L32" s="159">
        <f t="shared" si="5"/>
      </c>
      <c r="M32" s="159">
        <f t="shared" si="6"/>
        <v>20110209</v>
      </c>
      <c r="N32" s="159">
        <f t="shared" si="7"/>
      </c>
      <c r="O32" s="159">
        <f t="shared" si="8"/>
      </c>
      <c r="P32" s="159">
        <f t="shared" si="9"/>
      </c>
      <c r="Q32" s="159">
        <f t="shared" si="10"/>
      </c>
      <c r="R32" s="159">
        <f t="shared" si="11"/>
        <v>21063346</v>
      </c>
      <c r="S32" s="159">
        <f t="shared" si="12"/>
      </c>
    </row>
    <row r="33" spans="1:19" s="39" customFormat="1" ht="13.5">
      <c r="A33" s="39">
        <v>4</v>
      </c>
      <c r="B33" s="102">
        <v>212</v>
      </c>
      <c r="C33" s="102" t="s">
        <v>48</v>
      </c>
      <c r="D33" s="157">
        <v>4225309</v>
      </c>
      <c r="E33" s="157">
        <v>4562543</v>
      </c>
      <c r="F33" s="103">
        <f t="shared" si="13"/>
        <v>2.1362509306357786</v>
      </c>
      <c r="G33" s="104">
        <f t="shared" si="1"/>
        <v>7.981286102389196</v>
      </c>
      <c r="H33" s="105">
        <f t="shared" si="2"/>
        <v>337234</v>
      </c>
      <c r="J33" s="159">
        <f t="shared" si="3"/>
      </c>
      <c r="K33" s="159">
        <f t="shared" si="4"/>
      </c>
      <c r="L33" s="159">
        <f t="shared" si="5"/>
      </c>
      <c r="M33" s="159">
        <f t="shared" si="6"/>
        <v>4225309</v>
      </c>
      <c r="N33" s="159">
        <f t="shared" si="7"/>
      </c>
      <c r="O33" s="159">
        <f t="shared" si="8"/>
      </c>
      <c r="P33" s="159">
        <f t="shared" si="9"/>
      </c>
      <c r="Q33" s="159">
        <f t="shared" si="10"/>
      </c>
      <c r="R33" s="159">
        <f t="shared" si="11"/>
        <v>4562543</v>
      </c>
      <c r="S33" s="159">
        <f t="shared" si="12"/>
      </c>
    </row>
    <row r="34" spans="1:19" s="39" customFormat="1" ht="13.5">
      <c r="A34" s="39">
        <v>4</v>
      </c>
      <c r="B34" s="102">
        <v>213</v>
      </c>
      <c r="C34" s="102" t="s">
        <v>49</v>
      </c>
      <c r="D34" s="157">
        <v>10211514</v>
      </c>
      <c r="E34" s="157">
        <v>10774939</v>
      </c>
      <c r="F34" s="103">
        <f t="shared" si="13"/>
        <v>5.044987733001912</v>
      </c>
      <c r="G34" s="104">
        <f t="shared" si="1"/>
        <v>5.517546173858245</v>
      </c>
      <c r="H34" s="105">
        <f t="shared" si="2"/>
        <v>563425</v>
      </c>
      <c r="J34" s="159">
        <f t="shared" si="3"/>
      </c>
      <c r="K34" s="159">
        <f t="shared" si="4"/>
      </c>
      <c r="L34" s="159">
        <f t="shared" si="5"/>
      </c>
      <c r="M34" s="159">
        <f t="shared" si="6"/>
        <v>10211514</v>
      </c>
      <c r="N34" s="159">
        <f t="shared" si="7"/>
      </c>
      <c r="O34" s="159">
        <f t="shared" si="8"/>
      </c>
      <c r="P34" s="159">
        <f t="shared" si="9"/>
      </c>
      <c r="Q34" s="159">
        <f t="shared" si="10"/>
      </c>
      <c r="R34" s="159">
        <f t="shared" si="11"/>
        <v>10774939</v>
      </c>
      <c r="S34" s="159">
        <f t="shared" si="12"/>
      </c>
    </row>
    <row r="35" spans="1:19" s="39" customFormat="1" ht="13.5">
      <c r="A35" s="39">
        <v>4</v>
      </c>
      <c r="B35" s="102">
        <v>214</v>
      </c>
      <c r="C35" s="102" t="s">
        <v>50</v>
      </c>
      <c r="D35" s="157">
        <v>4726935</v>
      </c>
      <c r="E35" s="157">
        <v>4814428</v>
      </c>
      <c r="F35" s="103">
        <f>E35/E$8*100</f>
        <v>2.2541872581757474</v>
      </c>
      <c r="G35" s="104">
        <f t="shared" si="1"/>
        <v>1.8509456973704985</v>
      </c>
      <c r="H35" s="105">
        <f t="shared" si="2"/>
        <v>87493</v>
      </c>
      <c r="J35" s="159">
        <f t="shared" si="3"/>
      </c>
      <c r="K35" s="159">
        <f t="shared" si="4"/>
      </c>
      <c r="L35" s="159">
        <f t="shared" si="5"/>
      </c>
      <c r="M35" s="159">
        <f t="shared" si="6"/>
        <v>4726935</v>
      </c>
      <c r="N35" s="159">
        <f t="shared" si="7"/>
      </c>
      <c r="O35" s="159">
        <f t="shared" si="8"/>
      </c>
      <c r="P35" s="159">
        <f t="shared" si="9"/>
      </c>
      <c r="Q35" s="159">
        <f t="shared" si="10"/>
      </c>
      <c r="R35" s="159">
        <f t="shared" si="11"/>
        <v>4814428</v>
      </c>
      <c r="S35" s="159">
        <f t="shared" si="12"/>
      </c>
    </row>
    <row r="36" spans="1:19" s="39" customFormat="1" ht="13.5">
      <c r="A36" s="39">
        <v>2</v>
      </c>
      <c r="B36" s="102">
        <v>215</v>
      </c>
      <c r="C36" s="102" t="s">
        <v>51</v>
      </c>
      <c r="D36" s="157">
        <v>4651441</v>
      </c>
      <c r="E36" s="157">
        <v>4426993</v>
      </c>
      <c r="F36" s="103">
        <f t="shared" si="13"/>
        <v>2.0727843915483266</v>
      </c>
      <c r="G36" s="104">
        <f t="shared" si="1"/>
        <v>-4.825343372086199</v>
      </c>
      <c r="H36" s="105">
        <f t="shared" si="2"/>
        <v>-224448</v>
      </c>
      <c r="J36" s="159">
        <f t="shared" si="3"/>
      </c>
      <c r="K36" s="159">
        <f t="shared" si="4"/>
        <v>4651441</v>
      </c>
      <c r="L36" s="159">
        <f t="shared" si="5"/>
      </c>
      <c r="M36" s="159">
        <f t="shared" si="6"/>
      </c>
      <c r="N36" s="159">
        <f t="shared" si="7"/>
      </c>
      <c r="O36" s="159">
        <f t="shared" si="8"/>
      </c>
      <c r="P36" s="159">
        <f t="shared" si="9"/>
        <v>4426993</v>
      </c>
      <c r="Q36" s="159">
        <f t="shared" si="10"/>
      </c>
      <c r="R36" s="159">
        <f t="shared" si="11"/>
      </c>
      <c r="S36" s="159">
        <f t="shared" si="12"/>
      </c>
    </row>
    <row r="37" spans="1:19" s="39" customFormat="1" ht="13.5">
      <c r="A37" s="39">
        <v>4</v>
      </c>
      <c r="B37" s="102">
        <v>216</v>
      </c>
      <c r="C37" s="102" t="s">
        <v>52</v>
      </c>
      <c r="D37" s="157">
        <v>6304834</v>
      </c>
      <c r="E37" s="157">
        <v>6156474</v>
      </c>
      <c r="F37" s="103">
        <f t="shared" si="13"/>
        <v>2.8825532848534188</v>
      </c>
      <c r="G37" s="104">
        <f t="shared" si="1"/>
        <v>-2.353115085980062</v>
      </c>
      <c r="H37" s="105">
        <f t="shared" si="2"/>
        <v>-148360</v>
      </c>
      <c r="J37" s="159">
        <f t="shared" si="3"/>
      </c>
      <c r="K37" s="159">
        <f t="shared" si="4"/>
      </c>
      <c r="L37" s="159">
        <f t="shared" si="5"/>
      </c>
      <c r="M37" s="159">
        <f t="shared" si="6"/>
        <v>6304834</v>
      </c>
      <c r="N37" s="159">
        <f t="shared" si="7"/>
      </c>
      <c r="O37" s="159">
        <f t="shared" si="8"/>
      </c>
      <c r="P37" s="159">
        <f t="shared" si="9"/>
      </c>
      <c r="Q37" s="159">
        <f t="shared" si="10"/>
      </c>
      <c r="R37" s="159">
        <f t="shared" si="11"/>
        <v>6156474</v>
      </c>
      <c r="S37" s="159">
        <f t="shared" si="12"/>
      </c>
    </row>
    <row r="38" spans="1:19" s="39" customFormat="1" ht="13.5">
      <c r="A38" s="39">
        <v>1</v>
      </c>
      <c r="B38" s="102">
        <v>219</v>
      </c>
      <c r="C38" s="102" t="s">
        <v>53</v>
      </c>
      <c r="D38" s="157">
        <v>82939</v>
      </c>
      <c r="E38" s="157">
        <v>89586</v>
      </c>
      <c r="F38" s="103">
        <f t="shared" si="13"/>
        <v>0.041945506238941055</v>
      </c>
      <c r="G38" s="104">
        <f t="shared" si="1"/>
        <v>8.014323780127564</v>
      </c>
      <c r="H38" s="105">
        <f t="shared" si="2"/>
        <v>6647</v>
      </c>
      <c r="J38" s="159">
        <f t="shared" si="3"/>
        <v>82939</v>
      </c>
      <c r="K38" s="159">
        <f t="shared" si="4"/>
      </c>
      <c r="L38" s="159">
        <f t="shared" si="5"/>
      </c>
      <c r="M38" s="159">
        <f t="shared" si="6"/>
      </c>
      <c r="N38" s="159">
        <f t="shared" si="7"/>
      </c>
      <c r="O38" s="159">
        <f t="shared" si="8"/>
        <v>89586</v>
      </c>
      <c r="P38" s="159">
        <f t="shared" si="9"/>
      </c>
      <c r="Q38" s="159">
        <f t="shared" si="10"/>
      </c>
      <c r="R38" s="159">
        <f t="shared" si="11"/>
      </c>
      <c r="S38" s="159">
        <f t="shared" si="12"/>
      </c>
    </row>
    <row r="39" spans="1:19" s="39" customFormat="1" ht="13.5">
      <c r="A39" s="39">
        <v>2</v>
      </c>
      <c r="B39" s="102">
        <v>220</v>
      </c>
      <c r="C39" s="102" t="s">
        <v>54</v>
      </c>
      <c r="D39" s="157">
        <v>4575637</v>
      </c>
      <c r="E39" s="157">
        <v>5040702</v>
      </c>
      <c r="F39" s="103">
        <f>E39/E$8*100</f>
        <v>2.3601321321371938</v>
      </c>
      <c r="G39" s="104">
        <f>(E39/D39-1)*100</f>
        <v>10.163940015346506</v>
      </c>
      <c r="H39" s="105">
        <f t="shared" si="2"/>
        <v>465065</v>
      </c>
      <c r="J39" s="159">
        <f t="shared" si="3"/>
      </c>
      <c r="K39" s="159">
        <f t="shared" si="4"/>
        <v>4575637</v>
      </c>
      <c r="L39" s="159">
        <f t="shared" si="5"/>
      </c>
      <c r="M39" s="159">
        <f t="shared" si="6"/>
      </c>
      <c r="N39" s="159">
        <f t="shared" si="7"/>
      </c>
      <c r="O39" s="159">
        <f t="shared" si="8"/>
      </c>
      <c r="P39" s="159">
        <f t="shared" si="9"/>
        <v>5040702</v>
      </c>
      <c r="Q39" s="159">
        <f t="shared" si="10"/>
      </c>
      <c r="R39" s="159">
        <f t="shared" si="11"/>
      </c>
      <c r="S39" s="159">
        <f t="shared" si="12"/>
      </c>
    </row>
    <row r="40" spans="1:19" s="39" customFormat="1" ht="13.5">
      <c r="A40" s="39">
        <v>5</v>
      </c>
      <c r="B40" s="102">
        <v>221</v>
      </c>
      <c r="C40" s="102" t="s">
        <v>55</v>
      </c>
      <c r="D40" s="157">
        <v>11385986</v>
      </c>
      <c r="E40" s="157">
        <v>12112539</v>
      </c>
      <c r="F40" s="103">
        <f>E40/E$8*100</f>
        <v>5.671272075926114</v>
      </c>
      <c r="G40" s="104">
        <f>(E40/D40-1)*100</f>
        <v>6.381116224804773</v>
      </c>
      <c r="H40" s="105">
        <f t="shared" si="2"/>
        <v>726553</v>
      </c>
      <c r="J40" s="159">
        <f t="shared" si="3"/>
      </c>
      <c r="K40" s="159">
        <f t="shared" si="4"/>
      </c>
      <c r="L40" s="159">
        <f t="shared" si="5"/>
      </c>
      <c r="M40" s="159">
        <f t="shared" si="6"/>
      </c>
      <c r="N40" s="159">
        <f t="shared" si="7"/>
        <v>11385986</v>
      </c>
      <c r="O40" s="159">
        <f t="shared" si="8"/>
      </c>
      <c r="P40" s="159">
        <f t="shared" si="9"/>
      </c>
      <c r="Q40" s="159">
        <f t="shared" si="10"/>
      </c>
      <c r="R40" s="159">
        <f t="shared" si="11"/>
      </c>
      <c r="S40" s="159">
        <f t="shared" si="12"/>
        <v>12112539</v>
      </c>
    </row>
    <row r="41" spans="1:19" s="39" customFormat="1" ht="13.5">
      <c r="A41" s="39">
        <v>1</v>
      </c>
      <c r="B41" s="102">
        <v>222</v>
      </c>
      <c r="C41" s="106" t="s">
        <v>131</v>
      </c>
      <c r="D41" s="157">
        <v>466000</v>
      </c>
      <c r="E41" s="157">
        <v>448699</v>
      </c>
      <c r="F41" s="103">
        <f>E41/E$8*100</f>
        <v>0.21008758850609038</v>
      </c>
      <c r="G41" s="104">
        <f>(E41/D41-1)*100</f>
        <v>-3.7126609442060032</v>
      </c>
      <c r="H41" s="105">
        <f t="shared" si="2"/>
        <v>-17301</v>
      </c>
      <c r="J41" s="159">
        <f t="shared" si="3"/>
        <v>466000</v>
      </c>
      <c r="K41" s="159">
        <f t="shared" si="4"/>
      </c>
      <c r="L41" s="159">
        <f t="shared" si="5"/>
      </c>
      <c r="M41" s="159">
        <f t="shared" si="6"/>
      </c>
      <c r="N41" s="159">
        <f t="shared" si="7"/>
      </c>
      <c r="O41" s="159">
        <f t="shared" si="8"/>
        <v>448699</v>
      </c>
      <c r="P41" s="159">
        <f t="shared" si="9"/>
      </c>
      <c r="Q41" s="159">
        <f t="shared" si="10"/>
      </c>
      <c r="R41" s="159">
        <f t="shared" si="11"/>
      </c>
      <c r="S41" s="159">
        <f t="shared" si="12"/>
      </c>
    </row>
    <row r="42" spans="1:19" s="39" customFormat="1" ht="13.5">
      <c r="A42" s="39">
        <v>4</v>
      </c>
      <c r="B42" s="102">
        <v>223</v>
      </c>
      <c r="C42" s="106" t="s">
        <v>132</v>
      </c>
      <c r="D42" s="157">
        <v>1697226</v>
      </c>
      <c r="E42" s="157">
        <v>1920417</v>
      </c>
      <c r="F42" s="103">
        <f t="shared" si="13"/>
        <v>0.8991679866817188</v>
      </c>
      <c r="G42" s="104">
        <f aca="true" t="shared" si="14" ref="G42:G47">(E42/D42-1)*100</f>
        <v>13.150340614626455</v>
      </c>
      <c r="H42" s="105">
        <f t="shared" si="2"/>
        <v>223191</v>
      </c>
      <c r="J42" s="159">
        <f t="shared" si="3"/>
      </c>
      <c r="K42" s="159">
        <f t="shared" si="4"/>
      </c>
      <c r="L42" s="159">
        <f t="shared" si="5"/>
      </c>
      <c r="M42" s="159">
        <f t="shared" si="6"/>
        <v>1697226</v>
      </c>
      <c r="N42" s="159">
        <f t="shared" si="7"/>
      </c>
      <c r="O42" s="159">
        <f t="shared" si="8"/>
      </c>
      <c r="P42" s="159">
        <f t="shared" si="9"/>
      </c>
      <c r="Q42" s="159">
        <f t="shared" si="10"/>
      </c>
      <c r="R42" s="159">
        <f t="shared" si="11"/>
        <v>1920417</v>
      </c>
      <c r="S42" s="159">
        <f t="shared" si="12"/>
      </c>
    </row>
    <row r="43" spans="1:19" s="39" customFormat="1" ht="13.5">
      <c r="A43" s="39">
        <v>4</v>
      </c>
      <c r="B43" s="102">
        <v>224</v>
      </c>
      <c r="C43" s="106" t="s">
        <v>133</v>
      </c>
      <c r="D43" s="157">
        <v>3823831</v>
      </c>
      <c r="E43" s="157">
        <v>4154417</v>
      </c>
      <c r="F43" s="103">
        <f t="shared" si="13"/>
        <v>1.9451602280787486</v>
      </c>
      <c r="G43" s="104">
        <f t="shared" si="14"/>
        <v>8.64541346100285</v>
      </c>
      <c r="H43" s="105">
        <f t="shared" si="2"/>
        <v>330586</v>
      </c>
      <c r="J43" s="159">
        <f t="shared" si="3"/>
      </c>
      <c r="K43" s="159">
        <f t="shared" si="4"/>
      </c>
      <c r="L43" s="159">
        <f t="shared" si="5"/>
      </c>
      <c r="M43" s="159">
        <f t="shared" si="6"/>
        <v>3823831</v>
      </c>
      <c r="N43" s="159">
        <f t="shared" si="7"/>
      </c>
      <c r="O43" s="159">
        <f t="shared" si="8"/>
      </c>
      <c r="P43" s="159">
        <f t="shared" si="9"/>
      </c>
      <c r="Q43" s="159">
        <f t="shared" si="10"/>
      </c>
      <c r="R43" s="159">
        <f t="shared" si="11"/>
        <v>4154417</v>
      </c>
      <c r="S43" s="159">
        <f t="shared" si="12"/>
      </c>
    </row>
    <row r="44" spans="1:19" s="39" customFormat="1" ht="13.5">
      <c r="A44" s="39">
        <v>1</v>
      </c>
      <c r="B44" s="102">
        <v>225</v>
      </c>
      <c r="C44" s="106" t="s">
        <v>134</v>
      </c>
      <c r="D44" s="157">
        <v>2225979</v>
      </c>
      <c r="E44" s="157">
        <v>1842862</v>
      </c>
      <c r="F44" s="103">
        <f t="shared" si="13"/>
        <v>0.8628555747383228</v>
      </c>
      <c r="G44" s="104">
        <f t="shared" si="14"/>
        <v>-17.211168658823826</v>
      </c>
      <c r="H44" s="105">
        <f t="shared" si="2"/>
        <v>-383117</v>
      </c>
      <c r="J44" s="159">
        <f t="shared" si="3"/>
        <v>2225979</v>
      </c>
      <c r="K44" s="159">
        <f t="shared" si="4"/>
      </c>
      <c r="L44" s="159">
        <f t="shared" si="5"/>
      </c>
      <c r="M44" s="159">
        <f t="shared" si="6"/>
      </c>
      <c r="N44" s="159">
        <f t="shared" si="7"/>
      </c>
      <c r="O44" s="159">
        <f t="shared" si="8"/>
        <v>1842862</v>
      </c>
      <c r="P44" s="159">
        <f t="shared" si="9"/>
      </c>
      <c r="Q44" s="159">
        <f t="shared" si="10"/>
      </c>
      <c r="R44" s="159">
        <f t="shared" si="11"/>
      </c>
      <c r="S44" s="159">
        <f t="shared" si="12"/>
      </c>
    </row>
    <row r="45" spans="1:19" s="39" customFormat="1" ht="13.5">
      <c r="A45" s="39">
        <v>4</v>
      </c>
      <c r="B45" s="102">
        <v>226</v>
      </c>
      <c r="C45" s="106" t="s">
        <v>135</v>
      </c>
      <c r="D45" s="157">
        <v>5915457</v>
      </c>
      <c r="E45" s="157">
        <v>6344952</v>
      </c>
      <c r="F45" s="103">
        <f t="shared" si="13"/>
        <v>2.970801505835527</v>
      </c>
      <c r="G45" s="104">
        <f t="shared" si="14"/>
        <v>7.260554848086964</v>
      </c>
      <c r="H45" s="105">
        <f t="shared" si="2"/>
        <v>429495</v>
      </c>
      <c r="J45" s="159">
        <f t="shared" si="3"/>
      </c>
      <c r="K45" s="159">
        <f t="shared" si="4"/>
      </c>
      <c r="L45" s="159">
        <f t="shared" si="5"/>
      </c>
      <c r="M45" s="159">
        <f t="shared" si="6"/>
        <v>5915457</v>
      </c>
      <c r="N45" s="159">
        <f t="shared" si="7"/>
      </c>
      <c r="O45" s="159">
        <f t="shared" si="8"/>
      </c>
      <c r="P45" s="159">
        <f t="shared" si="9"/>
      </c>
      <c r="Q45" s="159">
        <f t="shared" si="10"/>
      </c>
      <c r="R45" s="159">
        <f t="shared" si="11"/>
        <v>6344952</v>
      </c>
      <c r="S45" s="159">
        <f t="shared" si="12"/>
      </c>
    </row>
    <row r="46" spans="1:19" s="39" customFormat="1" ht="13.5">
      <c r="A46" s="39">
        <v>1</v>
      </c>
      <c r="B46" s="102">
        <v>301</v>
      </c>
      <c r="C46" s="102" t="s">
        <v>56</v>
      </c>
      <c r="D46" s="157">
        <v>13192</v>
      </c>
      <c r="E46" s="157">
        <v>15097</v>
      </c>
      <c r="F46" s="103">
        <f t="shared" si="13"/>
        <v>0.007068641391392551</v>
      </c>
      <c r="G46" s="104">
        <f t="shared" si="14"/>
        <v>14.440570042449963</v>
      </c>
      <c r="H46" s="105">
        <f t="shared" si="2"/>
        <v>1905</v>
      </c>
      <c r="J46" s="159">
        <f t="shared" si="3"/>
        <v>13192</v>
      </c>
      <c r="K46" s="159">
        <f t="shared" si="4"/>
      </c>
      <c r="L46" s="159">
        <f t="shared" si="5"/>
      </c>
      <c r="M46" s="159">
        <f t="shared" si="6"/>
      </c>
      <c r="N46" s="159">
        <f t="shared" si="7"/>
      </c>
      <c r="O46" s="159">
        <f t="shared" si="8"/>
        <v>15097</v>
      </c>
      <c r="P46" s="159">
        <f t="shared" si="9"/>
      </c>
      <c r="Q46" s="159">
        <f t="shared" si="10"/>
      </c>
      <c r="R46" s="159">
        <f t="shared" si="11"/>
      </c>
      <c r="S46" s="159">
        <f t="shared" si="12"/>
      </c>
    </row>
    <row r="47" spans="1:19" s="39" customFormat="1" ht="13.5">
      <c r="A47" s="39">
        <v>1</v>
      </c>
      <c r="B47" s="102">
        <v>302</v>
      </c>
      <c r="C47" s="102" t="s">
        <v>57</v>
      </c>
      <c r="D47" s="157">
        <v>48285</v>
      </c>
      <c r="E47" s="157">
        <v>50324</v>
      </c>
      <c r="F47" s="103">
        <f t="shared" si="13"/>
        <v>0.023562450114621363</v>
      </c>
      <c r="G47" s="104">
        <f t="shared" si="14"/>
        <v>4.2228435331883585</v>
      </c>
      <c r="H47" s="105">
        <f t="shared" si="2"/>
        <v>2039</v>
      </c>
      <c r="J47" s="159">
        <f t="shared" si="3"/>
        <v>48285</v>
      </c>
      <c r="K47" s="159">
        <f t="shared" si="4"/>
      </c>
      <c r="L47" s="159">
        <f t="shared" si="5"/>
      </c>
      <c r="M47" s="159">
        <f t="shared" si="6"/>
      </c>
      <c r="N47" s="159">
        <f t="shared" si="7"/>
      </c>
      <c r="O47" s="159">
        <f t="shared" si="8"/>
        <v>50324</v>
      </c>
      <c r="P47" s="159">
        <f t="shared" si="9"/>
      </c>
      <c r="Q47" s="159">
        <f t="shared" si="10"/>
      </c>
      <c r="R47" s="159">
        <f t="shared" si="11"/>
      </c>
      <c r="S47" s="159">
        <f t="shared" si="12"/>
      </c>
    </row>
    <row r="48" spans="1:19" s="39" customFormat="1" ht="13.5">
      <c r="A48" s="39">
        <v>1</v>
      </c>
      <c r="B48" s="102">
        <v>304</v>
      </c>
      <c r="C48" s="102" t="s">
        <v>58</v>
      </c>
      <c r="D48" s="157">
        <v>46376</v>
      </c>
      <c r="E48" s="157">
        <v>47411</v>
      </c>
      <c r="F48" s="103">
        <f t="shared" si="13"/>
        <v>0.02219853990907546</v>
      </c>
      <c r="G48" s="104">
        <f>(E48/D48-1)*100</f>
        <v>2.2317578057615917</v>
      </c>
      <c r="H48" s="105">
        <f t="shared" si="2"/>
        <v>1035</v>
      </c>
      <c r="J48" s="159">
        <f t="shared" si="3"/>
        <v>46376</v>
      </c>
      <c r="K48" s="159">
        <f t="shared" si="4"/>
      </c>
      <c r="L48" s="159">
        <f t="shared" si="5"/>
      </c>
      <c r="M48" s="159">
        <f t="shared" si="6"/>
      </c>
      <c r="N48" s="159">
        <f t="shared" si="7"/>
      </c>
      <c r="O48" s="159">
        <f t="shared" si="8"/>
        <v>47411</v>
      </c>
      <c r="P48" s="159">
        <f t="shared" si="9"/>
      </c>
      <c r="Q48" s="159">
        <f t="shared" si="10"/>
      </c>
      <c r="R48" s="159">
        <f t="shared" si="11"/>
      </c>
      <c r="S48" s="159">
        <f t="shared" si="12"/>
      </c>
    </row>
    <row r="49" spans="1:19" s="39" customFormat="1" ht="13.5">
      <c r="A49" s="39">
        <v>1</v>
      </c>
      <c r="B49" s="102">
        <v>305</v>
      </c>
      <c r="C49" s="102" t="s">
        <v>59</v>
      </c>
      <c r="D49" s="157">
        <v>31875</v>
      </c>
      <c r="E49" s="157">
        <v>36540</v>
      </c>
      <c r="F49" s="103">
        <f t="shared" si="13"/>
        <v>0.017108574977908447</v>
      </c>
      <c r="G49" s="104">
        <f>(E49/D49-1)*100</f>
        <v>14.635294117647057</v>
      </c>
      <c r="H49" s="105">
        <f t="shared" si="2"/>
        <v>4665</v>
      </c>
      <c r="J49" s="159">
        <f t="shared" si="3"/>
        <v>31875</v>
      </c>
      <c r="K49" s="159">
        <f t="shared" si="4"/>
      </c>
      <c r="L49" s="159">
        <f t="shared" si="5"/>
      </c>
      <c r="M49" s="159">
        <f t="shared" si="6"/>
      </c>
      <c r="N49" s="159">
        <f t="shared" si="7"/>
      </c>
      <c r="O49" s="159">
        <f t="shared" si="8"/>
        <v>36540</v>
      </c>
      <c r="P49" s="159">
        <f t="shared" si="9"/>
      </c>
      <c r="Q49" s="159">
        <f t="shared" si="10"/>
      </c>
      <c r="R49" s="159">
        <f t="shared" si="11"/>
      </c>
      <c r="S49" s="159">
        <f t="shared" si="12"/>
      </c>
    </row>
    <row r="50" spans="1:19" s="39" customFormat="1" ht="13.5">
      <c r="A50" s="39">
        <v>1</v>
      </c>
      <c r="B50" s="102">
        <v>306</v>
      </c>
      <c r="C50" s="102" t="s">
        <v>60</v>
      </c>
      <c r="D50" s="157">
        <v>143628</v>
      </c>
      <c r="E50" s="157">
        <v>156830</v>
      </c>
      <c r="F50" s="103">
        <f t="shared" si="13"/>
        <v>0.07343015363397323</v>
      </c>
      <c r="G50" s="104">
        <f>(E50/D50-1)*100</f>
        <v>9.19180104157964</v>
      </c>
      <c r="H50" s="105">
        <f t="shared" si="2"/>
        <v>13202</v>
      </c>
      <c r="J50" s="159">
        <f t="shared" si="3"/>
        <v>143628</v>
      </c>
      <c r="K50" s="159">
        <f t="shared" si="4"/>
      </c>
      <c r="L50" s="159">
        <f t="shared" si="5"/>
      </c>
      <c r="M50" s="159">
        <f t="shared" si="6"/>
      </c>
      <c r="N50" s="159">
        <f t="shared" si="7"/>
      </c>
      <c r="O50" s="159">
        <f t="shared" si="8"/>
        <v>156830</v>
      </c>
      <c r="P50" s="159">
        <f t="shared" si="9"/>
      </c>
      <c r="Q50" s="159">
        <f t="shared" si="10"/>
      </c>
      <c r="R50" s="159">
        <f t="shared" si="11"/>
      </c>
      <c r="S50" s="159">
        <f t="shared" si="12"/>
      </c>
    </row>
    <row r="51" spans="1:19" s="39" customFormat="1" ht="13.5">
      <c r="A51" s="39">
        <v>2</v>
      </c>
      <c r="B51" s="102">
        <v>325</v>
      </c>
      <c r="C51" s="102" t="s">
        <v>61</v>
      </c>
      <c r="D51" s="157">
        <v>657346</v>
      </c>
      <c r="E51" s="157">
        <v>679691</v>
      </c>
      <c r="F51" s="103">
        <f t="shared" si="13"/>
        <v>0.3182415006926538</v>
      </c>
      <c r="G51" s="104">
        <f>(E51/D51-1)*100</f>
        <v>3.399275267515134</v>
      </c>
      <c r="H51" s="105">
        <f t="shared" si="2"/>
        <v>22345</v>
      </c>
      <c r="J51" s="159">
        <f t="shared" si="3"/>
      </c>
      <c r="K51" s="159">
        <f t="shared" si="4"/>
        <v>657346</v>
      </c>
      <c r="L51" s="159">
        <f t="shared" si="5"/>
      </c>
      <c r="M51" s="159">
        <f t="shared" si="6"/>
      </c>
      <c r="N51" s="159">
        <f t="shared" si="7"/>
      </c>
      <c r="O51" s="159">
        <f t="shared" si="8"/>
      </c>
      <c r="P51" s="159">
        <f t="shared" si="9"/>
        <v>679691</v>
      </c>
      <c r="Q51" s="159">
        <f t="shared" si="10"/>
      </c>
      <c r="R51" s="159">
        <f t="shared" si="11"/>
      </c>
      <c r="S51" s="159">
        <f t="shared" si="12"/>
      </c>
    </row>
    <row r="52" spans="1:19" s="39" customFormat="1" ht="13.5">
      <c r="A52" s="39">
        <v>2</v>
      </c>
      <c r="B52" s="102">
        <v>341</v>
      </c>
      <c r="C52" s="102" t="s">
        <v>62</v>
      </c>
      <c r="D52" s="157">
        <v>1509202</v>
      </c>
      <c r="E52" s="157">
        <v>1650275</v>
      </c>
      <c r="F52" s="103">
        <f t="shared" si="13"/>
        <v>0.7726834584473963</v>
      </c>
      <c r="G52" s="104">
        <f>(E52/D52-1)*100</f>
        <v>9.347522730555614</v>
      </c>
      <c r="H52" s="105">
        <f t="shared" si="2"/>
        <v>141073</v>
      </c>
      <c r="J52" s="159">
        <f t="shared" si="3"/>
      </c>
      <c r="K52" s="159">
        <f t="shared" si="4"/>
        <v>1509202</v>
      </c>
      <c r="L52" s="159">
        <f t="shared" si="5"/>
      </c>
      <c r="M52" s="159">
        <f t="shared" si="6"/>
      </c>
      <c r="N52" s="159">
        <f t="shared" si="7"/>
      </c>
      <c r="O52" s="159">
        <f t="shared" si="8"/>
      </c>
      <c r="P52" s="159">
        <f t="shared" si="9"/>
        <v>1650275</v>
      </c>
      <c r="Q52" s="159">
        <f t="shared" si="10"/>
      </c>
      <c r="R52" s="159">
        <f t="shared" si="11"/>
      </c>
      <c r="S52" s="159">
        <f t="shared" si="12"/>
      </c>
    </row>
    <row r="53" spans="1:19" s="39" customFormat="1" ht="13.5">
      <c r="A53" s="39">
        <v>2</v>
      </c>
      <c r="B53" s="102">
        <v>342</v>
      </c>
      <c r="C53" s="102" t="s">
        <v>63</v>
      </c>
      <c r="D53" s="157">
        <v>3272417</v>
      </c>
      <c r="E53" s="157">
        <v>3338011</v>
      </c>
      <c r="F53" s="103">
        <f t="shared" si="13"/>
        <v>1.5629067178594185</v>
      </c>
      <c r="G53" s="104">
        <f aca="true" t="shared" si="15" ref="G53:G64">(E53/D53-1)*100</f>
        <v>2.0044511442154134</v>
      </c>
      <c r="H53" s="105">
        <f t="shared" si="2"/>
        <v>65594</v>
      </c>
      <c r="J53" s="159">
        <f t="shared" si="3"/>
      </c>
      <c r="K53" s="159">
        <f t="shared" si="4"/>
        <v>3272417</v>
      </c>
      <c r="L53" s="159">
        <f t="shared" si="5"/>
      </c>
      <c r="M53" s="159">
        <f t="shared" si="6"/>
      </c>
      <c r="N53" s="159">
        <f t="shared" si="7"/>
      </c>
      <c r="O53" s="159">
        <f t="shared" si="8"/>
      </c>
      <c r="P53" s="159">
        <f t="shared" si="9"/>
        <v>3338011</v>
      </c>
      <c r="Q53" s="159">
        <f t="shared" si="10"/>
      </c>
      <c r="R53" s="159">
        <f t="shared" si="11"/>
      </c>
      <c r="S53" s="159">
        <f t="shared" si="12"/>
      </c>
    </row>
    <row r="54" spans="1:19" s="39" customFormat="1" ht="13.5">
      <c r="A54" s="39">
        <v>2</v>
      </c>
      <c r="B54" s="102">
        <v>344</v>
      </c>
      <c r="C54" s="102" t="s">
        <v>64</v>
      </c>
      <c r="D54" s="157">
        <v>1283511</v>
      </c>
      <c r="E54" s="157">
        <v>1432468</v>
      </c>
      <c r="F54" s="103">
        <f t="shared" si="13"/>
        <v>0.6707029606309403</v>
      </c>
      <c r="G54" s="104">
        <f t="shared" si="15"/>
        <v>11.60543228690678</v>
      </c>
      <c r="H54" s="105">
        <f t="shared" si="2"/>
        <v>148957</v>
      </c>
      <c r="J54" s="159">
        <f t="shared" si="3"/>
      </c>
      <c r="K54" s="159">
        <f t="shared" si="4"/>
        <v>1283511</v>
      </c>
      <c r="L54" s="159">
        <f t="shared" si="5"/>
      </c>
      <c r="M54" s="159">
        <f t="shared" si="6"/>
      </c>
      <c r="N54" s="159">
        <f t="shared" si="7"/>
      </c>
      <c r="O54" s="159">
        <f t="shared" si="8"/>
      </c>
      <c r="P54" s="159">
        <f t="shared" si="9"/>
        <v>1432468</v>
      </c>
      <c r="Q54" s="159">
        <f t="shared" si="10"/>
      </c>
      <c r="R54" s="159">
        <f t="shared" si="11"/>
      </c>
      <c r="S54" s="159">
        <f t="shared" si="12"/>
      </c>
    </row>
    <row r="55" spans="1:19" s="39" customFormat="1" ht="13.5">
      <c r="A55" s="39">
        <v>2</v>
      </c>
      <c r="B55" s="102">
        <v>361</v>
      </c>
      <c r="C55" s="102" t="s">
        <v>65</v>
      </c>
      <c r="D55" s="157">
        <v>652095</v>
      </c>
      <c r="E55" s="157">
        <v>697394</v>
      </c>
      <c r="F55" s="103">
        <f t="shared" si="13"/>
        <v>0.3265303102940198</v>
      </c>
      <c r="G55" s="104">
        <f t="shared" si="15"/>
        <v>6.946687215819791</v>
      </c>
      <c r="H55" s="105">
        <f t="shared" si="2"/>
        <v>45299</v>
      </c>
      <c r="J55" s="159">
        <f t="shared" si="3"/>
      </c>
      <c r="K55" s="159">
        <f t="shared" si="4"/>
        <v>652095</v>
      </c>
      <c r="L55" s="159">
        <f t="shared" si="5"/>
      </c>
      <c r="M55" s="159">
        <f t="shared" si="6"/>
      </c>
      <c r="N55" s="159">
        <f t="shared" si="7"/>
      </c>
      <c r="O55" s="159">
        <f t="shared" si="8"/>
      </c>
      <c r="P55" s="159">
        <f t="shared" si="9"/>
        <v>697394</v>
      </c>
      <c r="Q55" s="159">
        <f t="shared" si="10"/>
      </c>
      <c r="R55" s="159">
        <f t="shared" si="11"/>
      </c>
      <c r="S55" s="159">
        <f t="shared" si="12"/>
      </c>
    </row>
    <row r="56" spans="1:19" s="39" customFormat="1" ht="13.5">
      <c r="A56" s="39">
        <v>2</v>
      </c>
      <c r="B56" s="102">
        <v>381</v>
      </c>
      <c r="C56" s="102" t="s">
        <v>66</v>
      </c>
      <c r="D56" s="157">
        <v>1164170</v>
      </c>
      <c r="E56" s="157">
        <v>1150910</v>
      </c>
      <c r="F56" s="103">
        <f t="shared" si="13"/>
        <v>0.5388732903071869</v>
      </c>
      <c r="G56" s="104">
        <f t="shared" si="15"/>
        <v>-1.139008907633765</v>
      </c>
      <c r="H56" s="105">
        <f t="shared" si="2"/>
        <v>-13260</v>
      </c>
      <c r="J56" s="159">
        <f t="shared" si="3"/>
      </c>
      <c r="K56" s="159">
        <f t="shared" si="4"/>
        <v>1164170</v>
      </c>
      <c r="L56" s="159">
        <f t="shared" si="5"/>
      </c>
      <c r="M56" s="159">
        <f t="shared" si="6"/>
      </c>
      <c r="N56" s="159">
        <f t="shared" si="7"/>
      </c>
      <c r="O56" s="159">
        <f t="shared" si="8"/>
      </c>
      <c r="P56" s="159">
        <f t="shared" si="9"/>
        <v>1150910</v>
      </c>
      <c r="Q56" s="159">
        <f t="shared" si="10"/>
      </c>
      <c r="R56" s="159">
        <f t="shared" si="11"/>
      </c>
      <c r="S56" s="159">
        <f t="shared" si="12"/>
      </c>
    </row>
    <row r="57" spans="1:19" s="39" customFormat="1" ht="13.5">
      <c r="A57" s="39">
        <v>3</v>
      </c>
      <c r="B57" s="102">
        <v>383</v>
      </c>
      <c r="C57" s="102" t="s">
        <v>67</v>
      </c>
      <c r="D57" s="157">
        <v>316067</v>
      </c>
      <c r="E57" s="157">
        <v>293824</v>
      </c>
      <c r="F57" s="103">
        <f t="shared" si="13"/>
        <v>0.13757279513708187</v>
      </c>
      <c r="G57" s="104">
        <f t="shared" si="15"/>
        <v>-7.037431936899452</v>
      </c>
      <c r="H57" s="105">
        <f t="shared" si="2"/>
        <v>-22243</v>
      </c>
      <c r="J57" s="159">
        <f t="shared" si="3"/>
      </c>
      <c r="K57" s="159">
        <f t="shared" si="4"/>
      </c>
      <c r="L57" s="159">
        <f t="shared" si="5"/>
        <v>316067</v>
      </c>
      <c r="M57" s="159">
        <f t="shared" si="6"/>
      </c>
      <c r="N57" s="159">
        <f t="shared" si="7"/>
      </c>
      <c r="O57" s="159">
        <f t="shared" si="8"/>
      </c>
      <c r="P57" s="159">
        <f t="shared" si="9"/>
      </c>
      <c r="Q57" s="159">
        <f t="shared" si="10"/>
        <v>293824</v>
      </c>
      <c r="R57" s="159">
        <f t="shared" si="11"/>
      </c>
      <c r="S57" s="159">
        <f t="shared" si="12"/>
      </c>
    </row>
    <row r="58" spans="1:19" s="39" customFormat="1" ht="13.5">
      <c r="A58" s="39">
        <v>4</v>
      </c>
      <c r="B58" s="102">
        <v>401</v>
      </c>
      <c r="C58" s="102" t="s">
        <v>68</v>
      </c>
      <c r="D58" s="157">
        <v>664712</v>
      </c>
      <c r="E58" s="157">
        <v>668804</v>
      </c>
      <c r="F58" s="103">
        <f t="shared" si="13"/>
        <v>0.3131440443219781</v>
      </c>
      <c r="G58" s="104">
        <f t="shared" si="15"/>
        <v>0.6156049537243247</v>
      </c>
      <c r="H58" s="105">
        <f t="shared" si="2"/>
        <v>4092</v>
      </c>
      <c r="J58" s="159">
        <f t="shared" si="3"/>
      </c>
      <c r="K58" s="159">
        <f t="shared" si="4"/>
      </c>
      <c r="L58" s="159">
        <f t="shared" si="5"/>
      </c>
      <c r="M58" s="159">
        <f t="shared" si="6"/>
        <v>664712</v>
      </c>
      <c r="N58" s="159">
        <f t="shared" si="7"/>
      </c>
      <c r="O58" s="159">
        <f t="shared" si="8"/>
      </c>
      <c r="P58" s="159">
        <f t="shared" si="9"/>
      </c>
      <c r="Q58" s="159">
        <f t="shared" si="10"/>
      </c>
      <c r="R58" s="159">
        <f t="shared" si="11"/>
        <v>668804</v>
      </c>
      <c r="S58" s="159">
        <f t="shared" si="12"/>
      </c>
    </row>
    <row r="59" spans="1:19" s="39" customFormat="1" ht="13.5">
      <c r="A59" s="39">
        <v>4</v>
      </c>
      <c r="B59" s="102">
        <v>402</v>
      </c>
      <c r="C59" s="102" t="s">
        <v>69</v>
      </c>
      <c r="D59" s="157">
        <v>2497896</v>
      </c>
      <c r="E59" s="157">
        <v>2783073</v>
      </c>
      <c r="F59" s="103">
        <f t="shared" si="13"/>
        <v>1.3030764392307772</v>
      </c>
      <c r="G59" s="104">
        <f t="shared" si="15"/>
        <v>11.416688284860532</v>
      </c>
      <c r="H59" s="105">
        <f t="shared" si="2"/>
        <v>285177</v>
      </c>
      <c r="J59" s="159">
        <f t="shared" si="3"/>
      </c>
      <c r="K59" s="159">
        <f t="shared" si="4"/>
      </c>
      <c r="L59" s="159">
        <f t="shared" si="5"/>
      </c>
      <c r="M59" s="159">
        <f t="shared" si="6"/>
        <v>2497896</v>
      </c>
      <c r="N59" s="159">
        <f t="shared" si="7"/>
      </c>
      <c r="O59" s="159">
        <f t="shared" si="8"/>
      </c>
      <c r="P59" s="159">
        <f t="shared" si="9"/>
      </c>
      <c r="Q59" s="159">
        <f t="shared" si="10"/>
      </c>
      <c r="R59" s="159">
        <f t="shared" si="11"/>
        <v>2783073</v>
      </c>
      <c r="S59" s="159">
        <f t="shared" si="12"/>
      </c>
    </row>
    <row r="60" spans="1:19" s="39" customFormat="1" ht="13.5">
      <c r="A60" s="39">
        <v>4</v>
      </c>
      <c r="B60" s="102">
        <v>424</v>
      </c>
      <c r="C60" s="102" t="s">
        <v>70</v>
      </c>
      <c r="D60" s="157">
        <v>3586431</v>
      </c>
      <c r="E60" s="157">
        <v>3302470</v>
      </c>
      <c r="F60" s="103">
        <f t="shared" si="13"/>
        <v>1.5462658896358321</v>
      </c>
      <c r="G60" s="104">
        <f t="shared" si="15"/>
        <v>-7.917648492331231</v>
      </c>
      <c r="H60" s="105">
        <f t="shared" si="2"/>
        <v>-283961</v>
      </c>
      <c r="J60" s="159">
        <f t="shared" si="3"/>
      </c>
      <c r="K60" s="159">
        <f t="shared" si="4"/>
      </c>
      <c r="L60" s="159">
        <f t="shared" si="5"/>
      </c>
      <c r="M60" s="159">
        <f t="shared" si="6"/>
        <v>3586431</v>
      </c>
      <c r="N60" s="159">
        <f t="shared" si="7"/>
      </c>
      <c r="O60" s="159">
        <f t="shared" si="8"/>
      </c>
      <c r="P60" s="159">
        <f t="shared" si="9"/>
      </c>
      <c r="Q60" s="159">
        <f t="shared" si="10"/>
      </c>
      <c r="R60" s="159">
        <f t="shared" si="11"/>
        <v>3302470</v>
      </c>
      <c r="S60" s="159">
        <f t="shared" si="12"/>
      </c>
    </row>
    <row r="61" spans="1:19" s="39" customFormat="1" ht="13.5">
      <c r="A61" s="39">
        <v>4</v>
      </c>
      <c r="B61" s="102">
        <v>426</v>
      </c>
      <c r="C61" s="102" t="s">
        <v>71</v>
      </c>
      <c r="D61" s="157">
        <v>207119</v>
      </c>
      <c r="E61" s="157">
        <v>201622</v>
      </c>
      <c r="F61" s="103">
        <f t="shared" si="13"/>
        <v>0.09440243853847446</v>
      </c>
      <c r="G61" s="104">
        <f t="shared" si="15"/>
        <v>-2.654029808950409</v>
      </c>
      <c r="H61" s="105">
        <f t="shared" si="2"/>
        <v>-5497</v>
      </c>
      <c r="J61" s="159">
        <f t="shared" si="3"/>
      </c>
      <c r="K61" s="159">
        <f t="shared" si="4"/>
      </c>
      <c r="L61" s="159">
        <f t="shared" si="5"/>
      </c>
      <c r="M61" s="159">
        <f t="shared" si="6"/>
        <v>207119</v>
      </c>
      <c r="N61" s="159">
        <f t="shared" si="7"/>
      </c>
      <c r="O61" s="159">
        <f t="shared" si="8"/>
      </c>
      <c r="P61" s="159">
        <f t="shared" si="9"/>
      </c>
      <c r="Q61" s="159">
        <f t="shared" si="10"/>
      </c>
      <c r="R61" s="159">
        <f t="shared" si="11"/>
        <v>201622</v>
      </c>
      <c r="S61" s="159">
        <f t="shared" si="12"/>
      </c>
    </row>
    <row r="62" spans="1:19" s="39" customFormat="1" ht="13.5">
      <c r="A62" s="39">
        <v>4</v>
      </c>
      <c r="B62" s="102">
        <v>429</v>
      </c>
      <c r="C62" s="106" t="s">
        <v>139</v>
      </c>
      <c r="D62" s="157">
        <v>191496</v>
      </c>
      <c r="E62" s="157">
        <v>190376</v>
      </c>
      <c r="F62" s="103">
        <f t="shared" si="13"/>
        <v>0.08913689299382317</v>
      </c>
      <c r="G62" s="104">
        <f t="shared" si="15"/>
        <v>-0.5848686134436232</v>
      </c>
      <c r="H62" s="105">
        <f t="shared" si="2"/>
        <v>-1120</v>
      </c>
      <c r="J62" s="159">
        <f t="shared" si="3"/>
      </c>
      <c r="K62" s="159">
        <f t="shared" si="4"/>
      </c>
      <c r="L62" s="159">
        <f t="shared" si="5"/>
      </c>
      <c r="M62" s="159">
        <f t="shared" si="6"/>
        <v>191496</v>
      </c>
      <c r="N62" s="159">
        <f t="shared" si="7"/>
      </c>
      <c r="O62" s="159">
        <f t="shared" si="8"/>
      </c>
      <c r="P62" s="159">
        <f t="shared" si="9"/>
      </c>
      <c r="Q62" s="159">
        <f t="shared" si="10"/>
      </c>
      <c r="R62" s="159">
        <f t="shared" si="11"/>
        <v>190376</v>
      </c>
      <c r="S62" s="159">
        <f t="shared" si="12"/>
      </c>
    </row>
    <row r="63" spans="1:19" s="39" customFormat="1" ht="13.5">
      <c r="A63" s="39">
        <v>4</v>
      </c>
      <c r="B63" s="102">
        <v>461</v>
      </c>
      <c r="C63" s="102" t="s">
        <v>72</v>
      </c>
      <c r="D63" s="157">
        <v>1677744</v>
      </c>
      <c r="E63" s="157">
        <v>1930771</v>
      </c>
      <c r="F63" s="103">
        <f t="shared" si="13"/>
        <v>0.9040158844737621</v>
      </c>
      <c r="G63" s="104">
        <f t="shared" si="15"/>
        <v>15.081383095394774</v>
      </c>
      <c r="H63" s="105">
        <f t="shared" si="2"/>
        <v>253027</v>
      </c>
      <c r="J63" s="159">
        <f t="shared" si="3"/>
      </c>
      <c r="K63" s="159">
        <f t="shared" si="4"/>
      </c>
      <c r="L63" s="159">
        <f t="shared" si="5"/>
      </c>
      <c r="M63" s="159">
        <f t="shared" si="6"/>
        <v>1677744</v>
      </c>
      <c r="N63" s="159">
        <f t="shared" si="7"/>
      </c>
      <c r="O63" s="159">
        <f t="shared" si="8"/>
      </c>
      <c r="P63" s="159">
        <f t="shared" si="9"/>
      </c>
      <c r="Q63" s="159">
        <f t="shared" si="10"/>
      </c>
      <c r="R63" s="159">
        <f t="shared" si="11"/>
        <v>1930771</v>
      </c>
      <c r="S63" s="159">
        <f t="shared" si="12"/>
      </c>
    </row>
    <row r="64" spans="1:19" s="39" customFormat="1" ht="13.5">
      <c r="A64" s="39">
        <v>5</v>
      </c>
      <c r="B64" s="102">
        <v>503</v>
      </c>
      <c r="C64" s="102" t="s">
        <v>73</v>
      </c>
      <c r="D64" s="157">
        <v>1040436</v>
      </c>
      <c r="E64" s="157">
        <v>1086482</v>
      </c>
      <c r="F64" s="103">
        <f t="shared" si="13"/>
        <v>0.5087071362656794</v>
      </c>
      <c r="G64" s="104">
        <f t="shared" si="15"/>
        <v>4.425644633595915</v>
      </c>
      <c r="H64" s="105">
        <f t="shared" si="2"/>
        <v>46046</v>
      </c>
      <c r="J64" s="159">
        <f t="shared" si="3"/>
      </c>
      <c r="K64" s="159">
        <f t="shared" si="4"/>
      </c>
      <c r="L64" s="159">
        <f t="shared" si="5"/>
      </c>
      <c r="M64" s="159">
        <f t="shared" si="6"/>
      </c>
      <c r="N64" s="159">
        <f t="shared" si="7"/>
        <v>1040436</v>
      </c>
      <c r="O64" s="159">
        <f t="shared" si="8"/>
      </c>
      <c r="P64" s="159">
        <f t="shared" si="9"/>
      </c>
      <c r="Q64" s="159">
        <f t="shared" si="10"/>
      </c>
      <c r="R64" s="159">
        <f t="shared" si="11"/>
      </c>
      <c r="S64" s="159">
        <f t="shared" si="12"/>
        <v>1086482</v>
      </c>
    </row>
    <row r="65" spans="3:19" s="39" customFormat="1" ht="13.5">
      <c r="C65" s="141"/>
      <c r="D65" s="142" t="s">
        <v>165</v>
      </c>
      <c r="E65" s="150" t="s">
        <v>166</v>
      </c>
      <c r="F65" s="67"/>
      <c r="G65" s="97"/>
      <c r="H65" s="99"/>
      <c r="J65" s="39">
        <f aca="true" t="shared" si="16" ref="J65:S65">SUM(J13:J64)</f>
        <v>3461944</v>
      </c>
      <c r="K65" s="39">
        <f t="shared" si="16"/>
        <v>56998603</v>
      </c>
      <c r="L65" s="39">
        <f>SUM(L17:L64)+L13</f>
        <v>21914156</v>
      </c>
      <c r="M65" s="39">
        <f t="shared" si="16"/>
        <v>70517989</v>
      </c>
      <c r="N65" s="39">
        <f t="shared" si="16"/>
        <v>54220772</v>
      </c>
      <c r="O65" s="39">
        <f>SUM(O13:O64)</f>
        <v>3085753</v>
      </c>
      <c r="P65" s="39">
        <f>SUM(P13:P64)</f>
        <v>60124204</v>
      </c>
      <c r="Q65" s="39">
        <f>SUM(Q17:Q64)+Q13</f>
        <v>22011080</v>
      </c>
      <c r="R65" s="39">
        <f t="shared" si="16"/>
        <v>73523980</v>
      </c>
      <c r="S65" s="39">
        <f t="shared" si="16"/>
        <v>54832093</v>
      </c>
    </row>
    <row r="66" spans="3:8" s="39" customFormat="1" ht="13.5">
      <c r="C66" s="143" t="s">
        <v>147</v>
      </c>
      <c r="D66" s="144">
        <f>J65</f>
        <v>3461944</v>
      </c>
      <c r="E66" s="151">
        <f>O65</f>
        <v>3085753</v>
      </c>
      <c r="F66" s="67"/>
      <c r="G66" s="97"/>
      <c r="H66" s="99"/>
    </row>
    <row r="67" spans="3:8" s="39" customFormat="1" ht="13.5">
      <c r="C67" s="143" t="s">
        <v>118</v>
      </c>
      <c r="D67" s="146">
        <f>K65</f>
        <v>56998603</v>
      </c>
      <c r="E67" s="151">
        <f>P65</f>
        <v>60124204</v>
      </c>
      <c r="F67" s="67"/>
      <c r="G67" s="97"/>
      <c r="H67" s="99"/>
    </row>
    <row r="68" spans="3:8" s="39" customFormat="1" ht="13.5">
      <c r="C68" s="143" t="s">
        <v>119</v>
      </c>
      <c r="D68" s="146">
        <f>L65</f>
        <v>21914156</v>
      </c>
      <c r="E68" s="151">
        <f>Q65</f>
        <v>22011080</v>
      </c>
      <c r="F68" s="67"/>
      <c r="G68" s="97"/>
      <c r="H68" s="99"/>
    </row>
    <row r="69" spans="3:8" s="39" customFormat="1" ht="13.5">
      <c r="C69" s="143" t="s">
        <v>148</v>
      </c>
      <c r="D69" s="146">
        <f>M65</f>
        <v>70517989</v>
      </c>
      <c r="E69" s="151">
        <f>R65</f>
        <v>73523980</v>
      </c>
      <c r="F69" s="67"/>
      <c r="G69" s="97"/>
      <c r="H69" s="99"/>
    </row>
    <row r="70" spans="3:8" s="39" customFormat="1" ht="13.5">
      <c r="C70" s="143" t="s">
        <v>120</v>
      </c>
      <c r="D70" s="146">
        <f>N65</f>
        <v>54220772</v>
      </c>
      <c r="E70" s="151">
        <f>S65</f>
        <v>54832093</v>
      </c>
      <c r="F70" s="67"/>
      <c r="G70" s="97"/>
      <c r="H70" s="99"/>
    </row>
    <row r="71" spans="3:8" s="39" customFormat="1" ht="13.5">
      <c r="C71" s="147"/>
      <c r="D71" s="148">
        <f>SUM(D66:D70)</f>
        <v>207113464</v>
      </c>
      <c r="E71" s="152">
        <f>SUM(E66:E70)</f>
        <v>213577110</v>
      </c>
      <c r="F71" s="67"/>
      <c r="G71" s="97"/>
      <c r="H71" s="99"/>
    </row>
  </sheetData>
  <printOptions/>
  <pageMargins left="0.75" right="0.75" top="0.73" bottom="0.59" header="0.31" footer="0.512"/>
  <pageSetup horizontalDpi="400" verticalDpi="400" orientation="landscape" paperSize="8" scale="65" r:id="rId1"/>
  <headerFooter alignWithMargins="0">
    <oddHeader>&amp;C&amp;A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ＦＵＪ９９０３Ｂ０３１５</dc:creator>
  <cp:keywords/>
  <dc:description/>
  <cp:lastModifiedBy>sdouser</cp:lastModifiedBy>
  <cp:lastPrinted>2009-10-01T02:47:53Z</cp:lastPrinted>
  <dcterms:created xsi:type="dcterms:W3CDTF">1999-07-29T01:31:55Z</dcterms:created>
  <dcterms:modified xsi:type="dcterms:W3CDTF">2009-10-01T02:48:17Z</dcterms:modified>
  <cp:category/>
  <cp:version/>
  <cp:contentType/>
  <cp:contentStatus/>
</cp:coreProperties>
</file>