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activeTab="3"/>
  </bookViews>
  <sheets>
    <sheet name="17-18" sheetId="1" r:id="rId1"/>
    <sheet name="18-19" sheetId="2" r:id="rId2"/>
    <sheet name="19-20" sheetId="3" r:id="rId3"/>
    <sheet name="20-21" sheetId="4" r:id="rId4"/>
    <sheet name="⑨～" sheetId="5" r:id="rId5"/>
    <sheet name="Sheet2" sheetId="6" r:id="rId6"/>
    <sheet name="Sheet3" sheetId="7" r:id="rId7"/>
  </sheets>
  <definedNames>
    <definedName name="_xlnm.Print_Area" localSheetId="0">'17-18'!$A$1:$X$18</definedName>
    <definedName name="_xlnm.Print_Area" localSheetId="1">'18-19'!$A$1:$Y$24</definedName>
    <definedName name="_xlnm.Print_Area" localSheetId="2">'19-20'!$A$1:$Y$24</definedName>
    <definedName name="_xlnm.Print_Area" localSheetId="3">'20-21'!$A$1:$Y$24</definedName>
    <definedName name="_xlnm.Print_Area" localSheetId="4">'⑨～'!$A$1:$Y$68</definedName>
  </definedNames>
  <calcPr fullCalcOnLoad="1"/>
</workbook>
</file>

<file path=xl/comments4.xml><?xml version="1.0" encoding="utf-8"?>
<comments xmlns="http://schemas.openxmlformats.org/spreadsheetml/2006/main">
  <authors>
    <author>00131877</author>
  </authors>
  <commentList>
    <comment ref="U12" authorId="0">
      <text>
        <r>
          <rPr>
            <b/>
            <sz val="9"/>
            <rFont val="ＭＳ Ｐゴシック"/>
            <family val="3"/>
          </rPr>
          <t>大臣　ヤマ発含む</t>
        </r>
      </text>
    </comment>
    <comment ref="K12" authorId="0">
      <text>
        <r>
          <rPr>
            <b/>
            <sz val="9"/>
            <rFont val="ＭＳ Ｐゴシック"/>
            <family val="3"/>
          </rPr>
          <t>大臣、エコポリ含む</t>
        </r>
      </text>
    </comment>
  </commentList>
</comments>
</file>

<file path=xl/sharedStrings.xml><?xml version="1.0" encoding="utf-8"?>
<sst xmlns="http://schemas.openxmlformats.org/spreadsheetml/2006/main" count="389" uniqueCount="110">
  <si>
    <t>区分年</t>
  </si>
  <si>
    <t>総　　　数</t>
  </si>
  <si>
    <t xml:space="preserve"> 面　積(㎡)</t>
  </si>
  <si>
    <t>農林漁業用施設</t>
  </si>
  <si>
    <t>住宅</t>
  </si>
  <si>
    <t xml:space="preserve"> 鉱工業用施設</t>
  </si>
  <si>
    <t xml:space="preserve"> 道　水　路</t>
  </si>
  <si>
    <t>植　林</t>
  </si>
  <si>
    <t>　一時転用</t>
  </si>
  <si>
    <t>　商店　一般倉庫　　　　</t>
  </si>
  <si>
    <t>　集会場　等建物</t>
  </si>
  <si>
    <t xml:space="preserve"> 　駐車場　資材置場</t>
  </si>
  <si>
    <t xml:space="preserve"> 　ｸﾞﾗﾝﾄﾞ広場等施設</t>
  </si>
  <si>
    <t>件数</t>
  </si>
  <si>
    <t>面積</t>
  </si>
  <si>
    <t xml:space="preserve"> 件数</t>
  </si>
  <si>
    <t xml:space="preserve"> 面積</t>
  </si>
  <si>
    <t>　平成17年</t>
  </si>
  <si>
    <t>　平成18年</t>
  </si>
  <si>
    <t xml:space="preserve"> 前年との比較</t>
  </si>
  <si>
    <t xml:space="preserve"> 件　数</t>
  </si>
  <si>
    <t>-</t>
  </si>
  <si>
    <t xml:space="preserve"> 面　積</t>
  </si>
  <si>
    <t xml:space="preserve"> 対前年比率％</t>
  </si>
  <si>
    <t>届出</t>
  </si>
  <si>
    <t>許可</t>
  </si>
  <si>
    <t>合計</t>
  </si>
  <si>
    <t>比率</t>
  </si>
  <si>
    <t>《資料》</t>
  </si>
  <si>
    <t>用途別用途転用状況(⑰－⑱)</t>
  </si>
  <si>
    <t>田</t>
  </si>
  <si>
    <t>畑　</t>
  </si>
  <si>
    <t>転　用　事　由</t>
  </si>
  <si>
    <t>件 数
(件)</t>
  </si>
  <si>
    <t>公共施設</t>
  </si>
  <si>
    <t>-</t>
  </si>
  <si>
    <t>転　用　事　由</t>
  </si>
  <si>
    <t>田畑の内訳</t>
  </si>
  <si>
    <t>件 数
(件)</t>
  </si>
  <si>
    <t>公共施設</t>
  </si>
  <si>
    <t>田</t>
  </si>
  <si>
    <t>畑　</t>
  </si>
  <si>
    <t>届出</t>
  </si>
  <si>
    <t>許可</t>
  </si>
  <si>
    <t>合計</t>
  </si>
  <si>
    <t>比率</t>
  </si>
  <si>
    <t>-</t>
  </si>
  <si>
    <t>（１） 平成18年の農地転用状況は、8,195件 4,802,681㎡であり、対前年比は件数で  257件3.2% の増、面積で 607,519㎡ 14.5% の増であった。</t>
  </si>
  <si>
    <t>（2） 目的別の面積構成比では、住宅35.9%、その他施設用24.5%、その他建設用16.5%となっており、その構成順位は17年と同様である。</t>
  </si>
  <si>
    <t>（3） 目的別の対前年比では、件数で公共施設が増加（450.0%）し、植林が%減少（41.7%）した。面積では、鉱工業用施設が増加（373.3%）し、植林が%減少（47.4%）した。</t>
  </si>
  <si>
    <t>用途別用途転用状況(⑱-⑲)</t>
  </si>
  <si>
    <t>　平成18年</t>
  </si>
  <si>
    <t>　平成19年</t>
  </si>
  <si>
    <t>チェック</t>
  </si>
  <si>
    <t>（１月～１２月)</t>
  </si>
  <si>
    <t>田畑等の内訳</t>
  </si>
  <si>
    <t>採草地</t>
  </si>
  <si>
    <t>(1) 平成19年の農地転用状況は、8,018件 4,606,623㎡であり、対前年比は件数で 177件2.2% の:減、面積で 196,058㎡ 4.1% の減であった。</t>
  </si>
  <si>
    <t>(2) 目的別の面積構成比では、住宅36.1%、その他施設用26.1%、その他建設用14.8%となっており、その構成順位は18年と同様である。</t>
  </si>
  <si>
    <t>(3) 目的別の対前年比では、件数で公共施設（74.1%）や鉱工業施設（80.2%）が減少した。面積では、道水路（139.8%）や農林漁業用施設(131.8%)が増加したものの全体として、ほぼ前年並みであったと考えられる。</t>
  </si>
  <si>
    <t>皆増</t>
  </si>
  <si>
    <t>駐車場　資材置場</t>
  </si>
  <si>
    <t>ｸﾞﾗﾝﾄﾞ広場等施設</t>
  </si>
  <si>
    <t>転　用　事　由</t>
  </si>
  <si>
    <t>件 数
(件)</t>
  </si>
  <si>
    <t>公共施設</t>
  </si>
  <si>
    <t>駐車場　資材置場</t>
  </si>
  <si>
    <t>田</t>
  </si>
  <si>
    <t>畑　</t>
  </si>
  <si>
    <t>ｸﾞﾗﾝﾄﾞ広場等施設</t>
  </si>
  <si>
    <t>チェック</t>
  </si>
  <si>
    <t>届出</t>
  </si>
  <si>
    <t>許可</t>
  </si>
  <si>
    <t>合計</t>
  </si>
  <si>
    <t>比率</t>
  </si>
  <si>
    <t>-</t>
  </si>
  <si>
    <t>用途別用途転用状況(⑲－⑳)</t>
  </si>
  <si>
    <t>　平成19年</t>
  </si>
  <si>
    <t>　平成20年</t>
  </si>
  <si>
    <t>(1) 平成20年の農地転用状況は、7,790件 4,396,622㎡であり、対前年比は件数で 228件2.8% の:減、面積で 210,001㎡ 4.6% の減であった。</t>
  </si>
  <si>
    <t>(2) 目的別の面積構成比では、住宅39.0%、その他施設用24.3%、その他建設用13.6%となっており、その構成順位は19年と同様である。</t>
  </si>
  <si>
    <t>(3) 目的別の対前年比では、件数で公共施設（220.0%）や農林漁業用施設（146.92%）が増加しているが、。面積では、それぞれ68.5%、82.9%と減少している。転用面積は、住宅及び鉱工業用施設は微増である以外全体としては減少している。</t>
  </si>
  <si>
    <t>　平成21年</t>
  </si>
  <si>
    <t>　平成9年</t>
  </si>
  <si>
    <t>　平成10年</t>
  </si>
  <si>
    <t>　平成11年</t>
  </si>
  <si>
    <t>　平成12年</t>
  </si>
  <si>
    <t>　平成13年</t>
  </si>
  <si>
    <t>　平成14年</t>
  </si>
  <si>
    <t>　平成15年</t>
  </si>
  <si>
    <t>　平成16年</t>
  </si>
  <si>
    <t>件 数
(件)</t>
  </si>
  <si>
    <t>公共施設</t>
  </si>
  <si>
    <t>駐車場　資材置場</t>
  </si>
  <si>
    <t>田</t>
  </si>
  <si>
    <t>畑　</t>
  </si>
  <si>
    <t>ｸﾞﾗﾝﾄﾞ広場等施設</t>
  </si>
  <si>
    <t>チェック</t>
  </si>
  <si>
    <t>届出</t>
  </si>
  <si>
    <t>許可</t>
  </si>
  <si>
    <t>合計</t>
  </si>
  <si>
    <t>比率</t>
  </si>
  <si>
    <t>-</t>
  </si>
  <si>
    <t>　平成20年</t>
  </si>
  <si>
    <t>　平成21年</t>
  </si>
  <si>
    <t>(3) 目的別の対前年比では、件数ではほぼ全ての項目において減少しており、特に公共施設（前年対比34%）や鉱工業施設（同 45.1%）の減少が大きい。面積では、鉱工業施設(同 40.5%）や商店等建物(同 69.5%)の減少が大きい。</t>
  </si>
  <si>
    <t>(2) 目的別の面積構成比では、住宅40.7%、その他施設用23.7%、一時転用13.7%、その他建設用12.3%となっており、20年と比べ構成順位は一時転用とその他建設用が入れ替わった。</t>
  </si>
  <si>
    <t>(1) 平成21年の農地転用状況は、6,110件 3,402,082㎡であり、対前年比は件数で 1,680件 78.4%、面積で 994,540㎡ 77.4%と共に減であった。</t>
  </si>
  <si>
    <t>用途別農地転用状況(H20-H21)</t>
  </si>
  <si>
    <t>用途別農地転用状況(平成9～)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</si>
</sst>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_ "/>
    <numFmt numFmtId="182" formatCode="0.00_ "/>
    <numFmt numFmtId="183" formatCode="0.000000_ "/>
    <numFmt numFmtId="184" formatCode="0.00000_ "/>
    <numFmt numFmtId="185" formatCode="0.0000_ "/>
    <numFmt numFmtId="186" formatCode="0.000_ "/>
    <numFmt numFmtId="187" formatCode="#,##0;&quot;△ &quot;#,##0"/>
    <numFmt numFmtId="188" formatCode="0.0;&quot;△ &quot;0.0"/>
    <numFmt numFmtId="189" formatCode="0.0000000_ "/>
    <numFmt numFmtId="190" formatCode="0_ "/>
  </numFmts>
  <fonts count="12">
    <font>
      <sz val="11"/>
      <name val="ＭＳ Ｐゴシック"/>
      <family val="3"/>
    </font>
    <font>
      <sz val="8"/>
      <name val="ＭＳ 明朝"/>
      <family val="1"/>
    </font>
    <font>
      <sz val="7"/>
      <name val="ＭＳ 明朝"/>
      <family val="1"/>
    </font>
    <font>
      <sz val="10"/>
      <name val="ＭＳ 明朝"/>
      <family val="1"/>
    </font>
    <font>
      <sz val="6"/>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8"/>
      <color indexed="10"/>
      <name val="ＭＳ 明朝"/>
      <family val="1"/>
    </font>
    <font>
      <b/>
      <sz val="9"/>
      <name val="ＭＳ Ｐゴシック"/>
      <family val="3"/>
    </font>
    <font>
      <b/>
      <sz val="8"/>
      <name val="ＭＳ Ｐゴシック"/>
      <family val="2"/>
    </font>
  </fonts>
  <fills count="2">
    <fill>
      <patternFill/>
    </fill>
    <fill>
      <patternFill patternType="gray125"/>
    </fill>
  </fills>
  <borders count="63">
    <border>
      <left/>
      <right/>
      <top/>
      <bottom/>
      <diagonal/>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double"/>
      <top style="medium"/>
      <bottom style="thin"/>
    </border>
    <border>
      <left style="thin"/>
      <right style="double"/>
      <top style="thin"/>
      <bottom style="medium"/>
    </border>
    <border>
      <left style="thin"/>
      <right style="double"/>
      <top style="thin"/>
      <bottom style="thin"/>
    </border>
    <border>
      <left style="medium"/>
      <right style="thin"/>
      <top style="thin"/>
      <bottom style="double"/>
    </border>
    <border>
      <left style="thin"/>
      <right style="medium"/>
      <top style="thin"/>
      <bottom style="double"/>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double"/>
      <right style="thin"/>
      <top style="medium"/>
      <bottom style="thin"/>
    </border>
    <border>
      <left style="double"/>
      <right style="thin"/>
      <top style="thin"/>
      <bottom style="medium"/>
    </border>
    <border>
      <left style="double"/>
      <right style="thin"/>
      <top style="thin"/>
      <bottom style="thin"/>
    </border>
    <border>
      <left style="thin"/>
      <right style="double"/>
      <top style="thin"/>
      <bottom style="double"/>
    </border>
    <border>
      <left style="double"/>
      <right style="thin"/>
      <top style="thin"/>
      <bottom style="double"/>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style="double"/>
    </border>
    <border>
      <left>
        <color indexed="63"/>
      </left>
      <right style="thin"/>
      <top style="thin"/>
      <bottom style="medium"/>
    </border>
    <border>
      <left style="medium"/>
      <right style="double"/>
      <top style="thin"/>
      <bottom style="medium"/>
    </border>
    <border>
      <left style="medium"/>
      <right>
        <color indexed="63"/>
      </right>
      <top style="double"/>
      <bottom>
        <color indexed="63"/>
      </bottom>
    </border>
    <border>
      <left style="medium"/>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thin"/>
      <right>
        <color indexed="63"/>
      </right>
      <top style="thin"/>
      <bottom style="double"/>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color indexed="63"/>
      </left>
      <right style="double"/>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46">
    <xf numFmtId="0" fontId="0" fillId="0" borderId="0" xfId="0" applyAlignment="1">
      <alignment vertical="center"/>
    </xf>
    <xf numFmtId="3" fontId="0" fillId="0" borderId="0" xfId="0" applyNumberFormat="1"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3" fontId="1" fillId="0" borderId="3"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0" fontId="1" fillId="0" borderId="5" xfId="0"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3" fontId="1" fillId="0" borderId="1"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1" xfId="0" applyFont="1" applyBorder="1" applyAlignment="1">
      <alignment horizontal="right" vertical="center" wrapText="1"/>
    </xf>
    <xf numFmtId="0" fontId="1" fillId="0" borderId="9" xfId="0" applyFont="1" applyBorder="1" applyAlignment="1">
      <alignment horizontal="right" vertical="center" wrapText="1"/>
    </xf>
    <xf numFmtId="180" fontId="1" fillId="0" borderId="3" xfId="0" applyNumberFormat="1" applyFont="1" applyBorder="1" applyAlignment="1">
      <alignment horizontal="right" vertical="center" wrapText="1"/>
    </xf>
    <xf numFmtId="187" fontId="1" fillId="0" borderId="5" xfId="0" applyNumberFormat="1" applyFont="1" applyBorder="1" applyAlignment="1">
      <alignment horizontal="right" vertical="center" wrapText="1"/>
    </xf>
    <xf numFmtId="181" fontId="1" fillId="0" borderId="2" xfId="0" applyNumberFormat="1" applyFont="1" applyBorder="1" applyAlignment="1">
      <alignment horizontal="right" vertical="center" wrapText="1"/>
    </xf>
    <xf numFmtId="181" fontId="1" fillId="0" borderId="5" xfId="0" applyNumberFormat="1" applyFont="1" applyBorder="1" applyAlignment="1">
      <alignment horizontal="righ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3" fontId="1" fillId="0" borderId="10"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0" fontId="1" fillId="0" borderId="13" xfId="0" applyFont="1" applyBorder="1" applyAlignment="1">
      <alignment horizontal="center" vertical="center" wrapText="1"/>
    </xf>
    <xf numFmtId="0" fontId="1" fillId="0" borderId="14" xfId="0" applyFont="1" applyBorder="1" applyAlignment="1">
      <alignment horizontal="right" vertical="center" wrapText="1"/>
    </xf>
    <xf numFmtId="0" fontId="1" fillId="0" borderId="15" xfId="0" applyFont="1" applyBorder="1" applyAlignment="1">
      <alignment horizontal="center" vertical="center" wrapText="1"/>
    </xf>
    <xf numFmtId="3" fontId="1" fillId="0" borderId="16"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3" fontId="1" fillId="0" borderId="18" xfId="0" applyNumberFormat="1" applyFont="1" applyBorder="1" applyAlignment="1">
      <alignment horizontal="right" vertical="center" wrapText="1"/>
    </xf>
    <xf numFmtId="3" fontId="1" fillId="0" borderId="20" xfId="0" applyNumberFormat="1" applyFont="1" applyBorder="1" applyAlignment="1">
      <alignment horizontal="right" vertical="center" wrapText="1"/>
    </xf>
    <xf numFmtId="3" fontId="1" fillId="0" borderId="19" xfId="0" applyNumberFormat="1" applyFont="1" applyBorder="1" applyAlignment="1">
      <alignment vertical="center" wrapText="1"/>
    </xf>
    <xf numFmtId="3" fontId="1" fillId="0" borderId="11" xfId="0" applyNumberFormat="1" applyFont="1" applyBorder="1" applyAlignment="1">
      <alignment vertical="center" wrapText="1"/>
    </xf>
    <xf numFmtId="0" fontId="1" fillId="0" borderId="21" xfId="0" applyFont="1" applyBorder="1" applyAlignment="1">
      <alignment vertical="center" wrapText="1"/>
    </xf>
    <xf numFmtId="181" fontId="1" fillId="0" borderId="22" xfId="0" applyNumberFormat="1" applyFont="1" applyBorder="1" applyAlignment="1">
      <alignment vertical="center" wrapText="1"/>
    </xf>
    <xf numFmtId="181" fontId="1" fillId="0" borderId="15" xfId="0" applyNumberFormat="1" applyFont="1" applyBorder="1" applyAlignment="1">
      <alignment horizontal="right" vertical="center" wrapText="1"/>
    </xf>
    <xf numFmtId="181" fontId="1" fillId="0" borderId="19" xfId="0" applyNumberFormat="1" applyFont="1" applyBorder="1" applyAlignment="1">
      <alignment horizontal="right" vertical="center" wrapText="1"/>
    </xf>
    <xf numFmtId="181" fontId="1" fillId="0" borderId="11" xfId="0" applyNumberFormat="1" applyFont="1" applyBorder="1" applyAlignment="1">
      <alignment horizontal="right" vertical="center" wrapText="1"/>
    </xf>
    <xf numFmtId="0" fontId="0" fillId="0" borderId="0" xfId="0" applyAlignment="1">
      <alignment/>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3" fontId="1" fillId="0" borderId="23" xfId="0" applyNumberFormat="1" applyFont="1" applyBorder="1" applyAlignment="1">
      <alignment horizontal="right" vertical="center" wrapText="1"/>
    </xf>
    <xf numFmtId="3" fontId="1" fillId="0" borderId="25" xfId="0" applyNumberFormat="1" applyFont="1" applyBorder="1" applyAlignment="1">
      <alignment horizontal="right" vertical="center" wrapText="1"/>
    </xf>
    <xf numFmtId="181" fontId="1" fillId="0" borderId="24" xfId="0" applyNumberFormat="1" applyFont="1" applyBorder="1" applyAlignment="1">
      <alignment horizontal="right" vertical="center" wrapText="1"/>
    </xf>
    <xf numFmtId="3" fontId="1" fillId="0" borderId="24" xfId="0" applyNumberFormat="1" applyFont="1" applyBorder="1" applyAlignment="1">
      <alignment vertical="center" wrapText="1"/>
    </xf>
    <xf numFmtId="181" fontId="1" fillId="0" borderId="3" xfId="0" applyNumberFormat="1" applyFont="1" applyBorder="1" applyAlignment="1">
      <alignment horizontal="right" vertical="center" wrapText="1"/>
    </xf>
    <xf numFmtId="181" fontId="1" fillId="0" borderId="14" xfId="0" applyNumberFormat="1" applyFont="1" applyBorder="1" applyAlignment="1">
      <alignment horizontal="right" vertical="center" wrapText="1"/>
    </xf>
    <xf numFmtId="181" fontId="1" fillId="0" borderId="26" xfId="0" applyNumberFormat="1" applyFont="1" applyBorder="1" applyAlignment="1">
      <alignment vertical="center" wrapText="1"/>
    </xf>
    <xf numFmtId="181" fontId="1" fillId="0" borderId="21" xfId="0" applyNumberFormat="1" applyFont="1" applyBorder="1" applyAlignment="1">
      <alignment horizontal="center" vertical="center" wrapText="1"/>
    </xf>
    <xf numFmtId="0" fontId="8" fillId="0" borderId="0" xfId="0" applyFont="1" applyAlignment="1">
      <alignment vertical="center"/>
    </xf>
    <xf numFmtId="181" fontId="1" fillId="0" borderId="21" xfId="0" applyNumberFormat="1" applyFont="1" applyBorder="1" applyAlignment="1">
      <alignment horizontal="right" vertical="center" wrapText="1"/>
    </xf>
    <xf numFmtId="187" fontId="1" fillId="0" borderId="24" xfId="0" applyNumberFormat="1" applyFont="1" applyBorder="1" applyAlignment="1">
      <alignment vertical="center" wrapText="1"/>
    </xf>
    <xf numFmtId="187" fontId="1" fillId="0" borderId="11" xfId="0" applyNumberFormat="1" applyFont="1" applyBorder="1" applyAlignment="1">
      <alignment vertical="center" wrapText="1"/>
    </xf>
    <xf numFmtId="0" fontId="0" fillId="0" borderId="0" xfId="0" applyBorder="1" applyAlignment="1">
      <alignment vertical="center"/>
    </xf>
    <xf numFmtId="0" fontId="2" fillId="0" borderId="10" xfId="0" applyFont="1" applyBorder="1" applyAlignment="1">
      <alignment vertical="top" wrapText="1"/>
    </xf>
    <xf numFmtId="0" fontId="2" fillId="0" borderId="12" xfId="0" applyFont="1" applyBorder="1" applyAlignment="1">
      <alignment vertical="top" wrapText="1"/>
    </xf>
    <xf numFmtId="0" fontId="1" fillId="0" borderId="12" xfId="0" applyFont="1" applyBorder="1" applyAlignment="1">
      <alignment vertical="center" wrapText="1"/>
    </xf>
    <xf numFmtId="190" fontId="1" fillId="0" borderId="12" xfId="0" applyNumberFormat="1" applyFont="1" applyBorder="1" applyAlignment="1">
      <alignment vertical="center" wrapText="1"/>
    </xf>
    <xf numFmtId="3" fontId="9" fillId="0" borderId="20" xfId="0" applyNumberFormat="1" applyFont="1" applyBorder="1" applyAlignment="1">
      <alignment horizontal="right" vertical="center" wrapText="1"/>
    </xf>
    <xf numFmtId="3" fontId="9" fillId="0" borderId="25" xfId="0" applyNumberFormat="1" applyFont="1" applyBorder="1" applyAlignment="1">
      <alignment horizontal="right" vertical="center" wrapText="1"/>
    </xf>
    <xf numFmtId="38" fontId="1" fillId="0" borderId="10" xfId="17" applyFont="1" applyBorder="1" applyAlignment="1">
      <alignment vertical="center" wrapText="1"/>
    </xf>
    <xf numFmtId="38" fontId="1" fillId="0" borderId="12" xfId="17" applyFont="1" applyBorder="1" applyAlignment="1">
      <alignment vertical="center" wrapText="1"/>
    </xf>
    <xf numFmtId="0" fontId="1" fillId="0" borderId="0" xfId="0" applyFont="1" applyFill="1" applyBorder="1" applyAlignment="1">
      <alignment horizontal="center" vertical="center" wrapText="1"/>
    </xf>
    <xf numFmtId="181" fontId="1" fillId="0" borderId="27" xfId="0" applyNumberFormat="1" applyFont="1" applyBorder="1" applyAlignment="1">
      <alignment horizontal="right" vertical="center" wrapText="1"/>
    </xf>
    <xf numFmtId="181" fontId="1" fillId="0" borderId="28" xfId="0" applyNumberFormat="1" applyFont="1" applyBorder="1" applyAlignment="1">
      <alignment horizontal="right" vertical="center" wrapText="1"/>
    </xf>
    <xf numFmtId="187" fontId="2" fillId="0" borderId="5" xfId="0" applyNumberFormat="1" applyFont="1" applyBorder="1" applyAlignment="1">
      <alignment horizontal="right" vertical="center" wrapText="1"/>
    </xf>
    <xf numFmtId="187" fontId="2" fillId="0" borderId="24" xfId="0" applyNumberFormat="1" applyFont="1" applyBorder="1" applyAlignment="1">
      <alignment vertical="center" wrapText="1"/>
    </xf>
    <xf numFmtId="187" fontId="1" fillId="0" borderId="19" xfId="0" applyNumberFormat="1" applyFont="1" applyBorder="1" applyAlignment="1">
      <alignment vertical="center" wrapText="1"/>
    </xf>
    <xf numFmtId="3" fontId="1" fillId="0" borderId="1"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8" xfId="0" applyNumberFormat="1" applyFont="1" applyFill="1" applyBorder="1" applyAlignment="1">
      <alignment horizontal="right" vertical="center" wrapText="1"/>
    </xf>
    <xf numFmtId="3" fontId="1" fillId="0" borderId="23"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187" fontId="1" fillId="0" borderId="3" xfId="17" applyNumberFormat="1" applyFont="1" applyBorder="1" applyAlignment="1">
      <alignment horizontal="righ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188" fontId="1" fillId="0" borderId="13" xfId="0" applyNumberFormat="1" applyFont="1" applyBorder="1" applyAlignment="1">
      <alignment horizontal="right" vertical="center" wrapText="1"/>
    </xf>
    <xf numFmtId="188" fontId="1" fillId="0" borderId="14" xfId="0" applyNumberFormat="1" applyFont="1" applyBorder="1" applyAlignment="1">
      <alignment horizontal="right" vertical="center" wrapText="1"/>
    </xf>
    <xf numFmtId="188" fontId="1" fillId="0" borderId="1" xfId="0" applyNumberFormat="1" applyFont="1" applyBorder="1" applyAlignment="1">
      <alignment horizontal="right" vertical="center" wrapText="1"/>
    </xf>
    <xf numFmtId="188" fontId="1" fillId="0" borderId="3" xfId="0" applyNumberFormat="1" applyFont="1" applyBorder="1" applyAlignment="1">
      <alignment horizontal="right" vertical="center" wrapText="1"/>
    </xf>
    <xf numFmtId="0" fontId="1" fillId="0" borderId="33" xfId="0" applyFont="1" applyBorder="1" applyAlignment="1">
      <alignment horizontal="center" vertical="center" textRotation="255" wrapText="1"/>
    </xf>
    <xf numFmtId="0" fontId="1" fillId="0" borderId="34"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187" fontId="1" fillId="0" borderId="2" xfId="0" applyNumberFormat="1" applyFont="1" applyBorder="1" applyAlignment="1">
      <alignment horizontal="right" vertical="center" wrapText="1"/>
    </xf>
    <xf numFmtId="187" fontId="1" fillId="0" borderId="5" xfId="0" applyNumberFormat="1" applyFont="1" applyBorder="1" applyAlignment="1">
      <alignment horizontal="right" vertical="center" wrapText="1"/>
    </xf>
    <xf numFmtId="180" fontId="1" fillId="0" borderId="1" xfId="0" applyNumberFormat="1" applyFont="1" applyBorder="1" applyAlignment="1">
      <alignment horizontal="right" vertical="center" wrapText="1"/>
    </xf>
    <xf numFmtId="180" fontId="1" fillId="0" borderId="3" xfId="0" applyNumberFormat="1" applyFont="1" applyBorder="1" applyAlignment="1">
      <alignment horizontal="right" vertical="center" wrapText="1"/>
    </xf>
    <xf numFmtId="180" fontId="1" fillId="0" borderId="16" xfId="0" applyNumberFormat="1" applyFont="1" applyBorder="1" applyAlignment="1">
      <alignment horizontal="right" vertical="center" wrapText="1"/>
    </xf>
    <xf numFmtId="0" fontId="1" fillId="0" borderId="40" xfId="0" applyFont="1" applyBorder="1" applyAlignment="1">
      <alignment horizontal="left" vertical="top" wrapText="1"/>
    </xf>
    <xf numFmtId="187" fontId="1" fillId="0" borderId="15" xfId="0" applyNumberFormat="1" applyFont="1" applyBorder="1" applyAlignment="1">
      <alignment horizontal="right" vertical="center" wrapText="1"/>
    </xf>
    <xf numFmtId="188" fontId="1" fillId="0" borderId="16" xfId="0" applyNumberFormat="1" applyFont="1" applyBorder="1" applyAlignment="1">
      <alignment horizontal="right" vertical="center" wrapText="1"/>
    </xf>
    <xf numFmtId="188" fontId="1" fillId="0" borderId="41" xfId="0" applyNumberFormat="1" applyFont="1" applyBorder="1" applyAlignment="1">
      <alignment horizontal="righ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0" xfId="0" applyFont="1" applyBorder="1" applyAlignment="1">
      <alignment horizontal="left" vertical="top" wrapText="1"/>
    </xf>
    <xf numFmtId="0" fontId="1" fillId="0" borderId="37" xfId="0" applyFont="1" applyBorder="1" applyAlignment="1">
      <alignment horizontal="left" vertical="top" wrapText="1"/>
    </xf>
    <xf numFmtId="0" fontId="1" fillId="0" borderId="56" xfId="0" applyFont="1" applyBorder="1" applyAlignment="1">
      <alignment horizontal="left" vertical="top"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40" xfId="0" applyFont="1" applyBorder="1" applyAlignment="1">
      <alignment horizontal="left" vertical="top" wrapText="1"/>
    </xf>
    <xf numFmtId="0" fontId="1" fillId="0" borderId="59" xfId="0" applyFont="1" applyBorder="1" applyAlignment="1">
      <alignment horizontal="left" vertical="top" wrapText="1"/>
    </xf>
    <xf numFmtId="0" fontId="1" fillId="0" borderId="0" xfId="0" applyFont="1" applyBorder="1" applyAlignment="1">
      <alignment horizontal="left" vertical="top"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21"/>
  <sheetViews>
    <sheetView workbookViewId="0" topLeftCell="A1">
      <pane xSplit="4" topLeftCell="E1" activePane="topRight" state="frozen"/>
      <selection pane="topLeft" activeCell="AC7" sqref="AC7"/>
      <selection pane="topRight" activeCell="Z1" sqref="Z1:AA16384"/>
    </sheetView>
  </sheetViews>
  <sheetFormatPr defaultColWidth="9.00390625" defaultRowHeight="13.5"/>
  <cols>
    <col min="1" max="1" width="3.75390625" style="0" customWidth="1"/>
    <col min="2" max="2" width="6.75390625" style="0" customWidth="1"/>
    <col min="3" max="22" width="8.125" style="0" customWidth="1"/>
    <col min="23" max="24" width="8.625" style="0" customWidth="1"/>
  </cols>
  <sheetData>
    <row r="1" spans="2:4" ht="38.25" customHeight="1" thickBot="1">
      <c r="B1" s="2" t="s">
        <v>28</v>
      </c>
      <c r="D1" s="2" t="s">
        <v>29</v>
      </c>
    </row>
    <row r="2" spans="1:25" ht="21" customHeight="1" thickTop="1">
      <c r="A2" s="108" t="s">
        <v>0</v>
      </c>
      <c r="B2" s="109"/>
      <c r="C2" s="82" t="s">
        <v>1</v>
      </c>
      <c r="D2" s="109"/>
      <c r="E2" s="82" t="s">
        <v>36</v>
      </c>
      <c r="F2" s="112"/>
      <c r="G2" s="112"/>
      <c r="H2" s="112"/>
      <c r="I2" s="112"/>
      <c r="J2" s="112"/>
      <c r="K2" s="112"/>
      <c r="L2" s="112"/>
      <c r="M2" s="112"/>
      <c r="N2" s="112"/>
      <c r="O2" s="112"/>
      <c r="P2" s="112"/>
      <c r="Q2" s="112"/>
      <c r="R2" s="112"/>
      <c r="S2" s="112"/>
      <c r="T2" s="112"/>
      <c r="U2" s="112"/>
      <c r="V2" s="112"/>
      <c r="W2" s="108" t="s">
        <v>37</v>
      </c>
      <c r="X2" s="131"/>
      <c r="Y2" s="102"/>
    </row>
    <row r="3" spans="1:25" ht="14.25" customHeight="1" thickBot="1">
      <c r="A3" s="110"/>
      <c r="B3" s="111"/>
      <c r="C3" s="83"/>
      <c r="D3" s="85"/>
      <c r="E3" s="83"/>
      <c r="F3" s="113"/>
      <c r="G3" s="113"/>
      <c r="H3" s="113"/>
      <c r="I3" s="113"/>
      <c r="J3" s="113"/>
      <c r="K3" s="113"/>
      <c r="L3" s="113"/>
      <c r="M3" s="113"/>
      <c r="N3" s="113"/>
      <c r="O3" s="113"/>
      <c r="P3" s="113"/>
      <c r="Q3" s="113"/>
      <c r="R3" s="113"/>
      <c r="S3" s="113"/>
      <c r="T3" s="113"/>
      <c r="U3" s="113"/>
      <c r="V3" s="113"/>
      <c r="W3" s="84"/>
      <c r="X3" s="132"/>
      <c r="Y3" s="102"/>
    </row>
    <row r="4" spans="1:25" ht="14.25" customHeight="1">
      <c r="A4" s="110"/>
      <c r="B4" s="111"/>
      <c r="C4" s="114" t="s">
        <v>38</v>
      </c>
      <c r="D4" s="125" t="s">
        <v>2</v>
      </c>
      <c r="E4" s="117" t="s">
        <v>39</v>
      </c>
      <c r="F4" s="118"/>
      <c r="G4" s="121" t="s">
        <v>3</v>
      </c>
      <c r="H4" s="122"/>
      <c r="I4" s="121" t="s">
        <v>4</v>
      </c>
      <c r="J4" s="122"/>
      <c r="K4" s="121" t="s">
        <v>5</v>
      </c>
      <c r="L4" s="122"/>
      <c r="M4" s="121" t="s">
        <v>6</v>
      </c>
      <c r="N4" s="122"/>
      <c r="O4" s="121" t="s">
        <v>7</v>
      </c>
      <c r="P4" s="122"/>
      <c r="Q4" s="121" t="s">
        <v>8</v>
      </c>
      <c r="R4" s="122"/>
      <c r="S4" s="128" t="s">
        <v>9</v>
      </c>
      <c r="T4" s="129"/>
      <c r="U4" s="128" t="s">
        <v>11</v>
      </c>
      <c r="V4" s="138"/>
      <c r="W4" s="133" t="s">
        <v>40</v>
      </c>
      <c r="X4" s="135" t="s">
        <v>41</v>
      </c>
      <c r="Y4" s="102"/>
    </row>
    <row r="5" spans="1:25" ht="13.5">
      <c r="A5" s="110"/>
      <c r="B5" s="111"/>
      <c r="C5" s="115"/>
      <c r="D5" s="126"/>
      <c r="E5" s="119"/>
      <c r="F5" s="120"/>
      <c r="G5" s="123"/>
      <c r="H5" s="124"/>
      <c r="I5" s="123"/>
      <c r="J5" s="124"/>
      <c r="K5" s="123"/>
      <c r="L5" s="124"/>
      <c r="M5" s="123"/>
      <c r="N5" s="124"/>
      <c r="O5" s="123"/>
      <c r="P5" s="124"/>
      <c r="Q5" s="123"/>
      <c r="R5" s="124"/>
      <c r="S5" s="130" t="s">
        <v>10</v>
      </c>
      <c r="T5" s="102"/>
      <c r="U5" s="130" t="s">
        <v>12</v>
      </c>
      <c r="V5" s="139"/>
      <c r="W5" s="134"/>
      <c r="X5" s="136"/>
      <c r="Y5" s="102"/>
    </row>
    <row r="6" spans="1:25" ht="14.25" thickBot="1">
      <c r="A6" s="84"/>
      <c r="B6" s="85"/>
      <c r="C6" s="116"/>
      <c r="D6" s="127"/>
      <c r="E6" s="5" t="s">
        <v>13</v>
      </c>
      <c r="F6" s="17" t="s">
        <v>14</v>
      </c>
      <c r="G6" s="5" t="s">
        <v>13</v>
      </c>
      <c r="H6" s="17" t="s">
        <v>14</v>
      </c>
      <c r="I6" s="5" t="s">
        <v>13</v>
      </c>
      <c r="J6" s="17" t="s">
        <v>14</v>
      </c>
      <c r="K6" s="5" t="s">
        <v>15</v>
      </c>
      <c r="L6" s="17" t="s">
        <v>16</v>
      </c>
      <c r="M6" s="5" t="s">
        <v>15</v>
      </c>
      <c r="N6" s="17" t="s">
        <v>16</v>
      </c>
      <c r="O6" s="5" t="s">
        <v>13</v>
      </c>
      <c r="P6" s="17" t="s">
        <v>14</v>
      </c>
      <c r="Q6" s="5" t="s">
        <v>13</v>
      </c>
      <c r="R6" s="17" t="s">
        <v>14</v>
      </c>
      <c r="S6" s="5" t="s">
        <v>13</v>
      </c>
      <c r="T6" s="17" t="s">
        <v>14</v>
      </c>
      <c r="U6" s="5" t="s">
        <v>13</v>
      </c>
      <c r="V6" s="30" t="s">
        <v>16</v>
      </c>
      <c r="W6" s="34" t="s">
        <v>14</v>
      </c>
      <c r="X6" s="25" t="s">
        <v>14</v>
      </c>
      <c r="Y6" s="137"/>
    </row>
    <row r="7" spans="1:25" ht="21" customHeight="1">
      <c r="A7" s="90" t="s">
        <v>17</v>
      </c>
      <c r="B7" s="9" t="s">
        <v>42</v>
      </c>
      <c r="C7" s="12">
        <v>4185</v>
      </c>
      <c r="D7" s="6">
        <v>1798448</v>
      </c>
      <c r="E7" s="18">
        <v>4</v>
      </c>
      <c r="F7" s="6">
        <v>5047</v>
      </c>
      <c r="G7" s="18">
        <v>25</v>
      </c>
      <c r="H7" s="6">
        <v>6961</v>
      </c>
      <c r="I7" s="12">
        <v>2720</v>
      </c>
      <c r="J7" s="6">
        <v>1018175</v>
      </c>
      <c r="K7" s="18">
        <v>52</v>
      </c>
      <c r="L7" s="6">
        <v>63075</v>
      </c>
      <c r="M7" s="18">
        <v>134</v>
      </c>
      <c r="N7" s="6">
        <v>9347</v>
      </c>
      <c r="O7" s="18">
        <v>3</v>
      </c>
      <c r="P7" s="6">
        <v>3218</v>
      </c>
      <c r="Q7" s="18">
        <v>19</v>
      </c>
      <c r="R7" s="6">
        <v>19595</v>
      </c>
      <c r="S7" s="18">
        <v>314</v>
      </c>
      <c r="T7" s="6">
        <v>264777</v>
      </c>
      <c r="U7" s="18">
        <v>914</v>
      </c>
      <c r="V7" s="31">
        <v>408253</v>
      </c>
      <c r="W7" s="35">
        <v>696764</v>
      </c>
      <c r="X7" s="26">
        <v>1101684</v>
      </c>
      <c r="Y7" s="137"/>
    </row>
    <row r="8" spans="1:25" ht="21" customHeight="1">
      <c r="A8" s="91"/>
      <c r="B8" s="10" t="s">
        <v>43</v>
      </c>
      <c r="C8" s="13">
        <v>3753</v>
      </c>
      <c r="D8" s="7">
        <v>2396714</v>
      </c>
      <c r="E8" s="19">
        <v>2</v>
      </c>
      <c r="F8" s="7">
        <v>3670</v>
      </c>
      <c r="G8" s="19">
        <v>123</v>
      </c>
      <c r="H8" s="7">
        <v>57475</v>
      </c>
      <c r="I8" s="13">
        <v>1787</v>
      </c>
      <c r="J8" s="7">
        <v>588632</v>
      </c>
      <c r="K8" s="19">
        <v>26</v>
      </c>
      <c r="L8" s="7">
        <v>46976</v>
      </c>
      <c r="M8" s="19">
        <v>68</v>
      </c>
      <c r="N8" s="7">
        <v>8335</v>
      </c>
      <c r="O8" s="19">
        <v>33</v>
      </c>
      <c r="P8" s="7">
        <v>50002</v>
      </c>
      <c r="Q8" s="19">
        <v>257</v>
      </c>
      <c r="R8" s="7">
        <v>531412</v>
      </c>
      <c r="S8" s="19">
        <v>394</v>
      </c>
      <c r="T8" s="7">
        <v>420587</v>
      </c>
      <c r="U8" s="13">
        <v>1063</v>
      </c>
      <c r="V8" s="32">
        <v>689625</v>
      </c>
      <c r="W8" s="36">
        <v>941834</v>
      </c>
      <c r="X8" s="27">
        <v>1454881</v>
      </c>
      <c r="Y8" s="137"/>
    </row>
    <row r="9" spans="1:25" ht="21" customHeight="1">
      <c r="A9" s="91"/>
      <c r="B9" s="10" t="s">
        <v>44</v>
      </c>
      <c r="C9" s="13">
        <v>7938</v>
      </c>
      <c r="D9" s="7">
        <v>4195162</v>
      </c>
      <c r="E9" s="19">
        <v>6</v>
      </c>
      <c r="F9" s="7">
        <v>8717</v>
      </c>
      <c r="G9" s="19">
        <v>148</v>
      </c>
      <c r="H9" s="7">
        <v>64436</v>
      </c>
      <c r="I9" s="13">
        <v>4507</v>
      </c>
      <c r="J9" s="7">
        <v>1606807</v>
      </c>
      <c r="K9" s="19">
        <v>78</v>
      </c>
      <c r="L9" s="7">
        <v>110051</v>
      </c>
      <c r="M9" s="19">
        <v>202</v>
      </c>
      <c r="N9" s="7">
        <v>17682</v>
      </c>
      <c r="O9" s="19">
        <v>36</v>
      </c>
      <c r="P9" s="7">
        <v>53220</v>
      </c>
      <c r="Q9" s="19">
        <v>276</v>
      </c>
      <c r="R9" s="7">
        <v>551007</v>
      </c>
      <c r="S9" s="19">
        <v>708</v>
      </c>
      <c r="T9" s="7">
        <v>685364</v>
      </c>
      <c r="U9" s="19">
        <v>1977</v>
      </c>
      <c r="V9" s="32">
        <v>1097878</v>
      </c>
      <c r="W9" s="36">
        <v>1638598</v>
      </c>
      <c r="X9" s="27">
        <v>2556565</v>
      </c>
      <c r="Y9" s="137"/>
    </row>
    <row r="10" spans="1:25" ht="21" customHeight="1" thickBot="1">
      <c r="A10" s="92"/>
      <c r="B10" s="11" t="s">
        <v>45</v>
      </c>
      <c r="C10" s="14">
        <v>100</v>
      </c>
      <c r="D10" s="8">
        <v>100</v>
      </c>
      <c r="E10" s="22">
        <f>E9/$C$9*100</f>
        <v>0.07558578987150416</v>
      </c>
      <c r="F10" s="23">
        <f>F9/$D$9*100</f>
        <v>0.20778696984764833</v>
      </c>
      <c r="G10" s="22">
        <f>G9/$C$9*100</f>
        <v>1.8644494834971024</v>
      </c>
      <c r="H10" s="23">
        <f>H9/$D$9*100</f>
        <v>1.5359597555469848</v>
      </c>
      <c r="I10" s="22">
        <f>I9/$C$9*100</f>
        <v>56.77752582514487</v>
      </c>
      <c r="J10" s="23">
        <f>J9/$D$9*100</f>
        <v>38.30142912240338</v>
      </c>
      <c r="K10" s="22">
        <f>K9/$C$9*100</f>
        <v>0.9826152683295541</v>
      </c>
      <c r="L10" s="23">
        <f>L9/$D$9*100</f>
        <v>2.6232836777221</v>
      </c>
      <c r="M10" s="22">
        <f>M9/$C$9*100</f>
        <v>2.5447215923406397</v>
      </c>
      <c r="N10" s="23">
        <f>N9/$D$9*100</f>
        <v>0.4214855111673876</v>
      </c>
      <c r="O10" s="22">
        <f>O9/$C$9*100</f>
        <v>0.45351473922902497</v>
      </c>
      <c r="P10" s="23">
        <f>P9/$D$9*100</f>
        <v>1.2686041683253233</v>
      </c>
      <c r="Q10" s="22">
        <f>Q9/$C$9*100</f>
        <v>3.4769463340891913</v>
      </c>
      <c r="R10" s="23">
        <f>R9/$D$9*100</f>
        <v>13.13434379888071</v>
      </c>
      <c r="S10" s="22">
        <f>S9/$C$9*100</f>
        <v>8.919123204837492</v>
      </c>
      <c r="T10" s="23">
        <f>T9/$D$9*100</f>
        <v>16.337009154831208</v>
      </c>
      <c r="U10" s="22">
        <f>U9/$C$9*100</f>
        <v>24.90551776266062</v>
      </c>
      <c r="V10" s="41">
        <f>V9/$D$9*100</f>
        <v>26.170097841275258</v>
      </c>
      <c r="W10" s="42">
        <f>W9/D9*100</f>
        <v>39.059230608972904</v>
      </c>
      <c r="X10" s="43">
        <f>100-W10</f>
        <v>60.940769391027096</v>
      </c>
      <c r="Y10" s="137"/>
    </row>
    <row r="11" spans="1:25" ht="21" customHeight="1">
      <c r="A11" s="90" t="s">
        <v>18</v>
      </c>
      <c r="B11" s="9" t="s">
        <v>42</v>
      </c>
      <c r="C11" s="12">
        <v>4287</v>
      </c>
      <c r="D11" s="6">
        <v>1802494</v>
      </c>
      <c r="E11" s="18">
        <v>10</v>
      </c>
      <c r="F11" s="6">
        <v>9449</v>
      </c>
      <c r="G11" s="18">
        <v>25</v>
      </c>
      <c r="H11" s="6">
        <v>5841</v>
      </c>
      <c r="I11" s="12">
        <v>2843</v>
      </c>
      <c r="J11" s="6">
        <v>1084310</v>
      </c>
      <c r="K11" s="18">
        <v>51</v>
      </c>
      <c r="L11" s="6">
        <v>67607</v>
      </c>
      <c r="M11" s="18">
        <v>153</v>
      </c>
      <c r="N11" s="6">
        <v>10983</v>
      </c>
      <c r="O11" s="18">
        <v>2</v>
      </c>
      <c r="P11" s="6">
        <v>11137</v>
      </c>
      <c r="Q11" s="18">
        <v>11</v>
      </c>
      <c r="R11" s="6">
        <v>7193</v>
      </c>
      <c r="S11" s="18">
        <v>359</v>
      </c>
      <c r="T11" s="6">
        <v>238026</v>
      </c>
      <c r="U11" s="18">
        <v>833</v>
      </c>
      <c r="V11" s="31">
        <v>367948</v>
      </c>
      <c r="W11" s="35">
        <v>671618</v>
      </c>
      <c r="X11" s="26">
        <v>1130876</v>
      </c>
      <c r="Y11" s="137"/>
    </row>
    <row r="12" spans="1:25" ht="21" customHeight="1">
      <c r="A12" s="91"/>
      <c r="B12" s="10" t="s">
        <v>43</v>
      </c>
      <c r="C12" s="13">
        <v>3908</v>
      </c>
      <c r="D12" s="7">
        <v>3000187</v>
      </c>
      <c r="E12" s="19">
        <v>17</v>
      </c>
      <c r="F12" s="7">
        <v>17636</v>
      </c>
      <c r="G12" s="19">
        <v>113</v>
      </c>
      <c r="H12" s="7">
        <v>53973</v>
      </c>
      <c r="I12" s="13">
        <v>1965</v>
      </c>
      <c r="J12" s="7">
        <v>640758</v>
      </c>
      <c r="K12" s="19">
        <v>75</v>
      </c>
      <c r="L12" s="7">
        <v>343247</v>
      </c>
      <c r="M12" s="19">
        <v>55</v>
      </c>
      <c r="N12" s="7">
        <v>3457</v>
      </c>
      <c r="O12" s="19">
        <v>13</v>
      </c>
      <c r="P12" s="7">
        <v>14065</v>
      </c>
      <c r="Q12" s="19">
        <v>235</v>
      </c>
      <c r="R12" s="7">
        <v>564941</v>
      </c>
      <c r="S12" s="19">
        <v>372</v>
      </c>
      <c r="T12" s="7">
        <v>553280</v>
      </c>
      <c r="U12" s="13">
        <v>1063</v>
      </c>
      <c r="V12" s="32">
        <v>808830</v>
      </c>
      <c r="W12" s="36">
        <v>974225</v>
      </c>
      <c r="X12" s="27">
        <v>2025962</v>
      </c>
      <c r="Y12" s="137"/>
    </row>
    <row r="13" spans="1:25" ht="21" customHeight="1">
      <c r="A13" s="91"/>
      <c r="B13" s="10" t="s">
        <v>44</v>
      </c>
      <c r="C13" s="13">
        <v>8195</v>
      </c>
      <c r="D13" s="7">
        <v>4802681</v>
      </c>
      <c r="E13" s="19">
        <v>27</v>
      </c>
      <c r="F13" s="7">
        <v>27085</v>
      </c>
      <c r="G13" s="19">
        <v>138</v>
      </c>
      <c r="H13" s="7">
        <v>59814</v>
      </c>
      <c r="I13" s="13">
        <v>4808</v>
      </c>
      <c r="J13" s="7">
        <v>1725068</v>
      </c>
      <c r="K13" s="19">
        <v>126</v>
      </c>
      <c r="L13" s="7">
        <v>410854</v>
      </c>
      <c r="M13" s="19">
        <v>208</v>
      </c>
      <c r="N13" s="7">
        <v>14440</v>
      </c>
      <c r="O13" s="19">
        <v>15</v>
      </c>
      <c r="P13" s="7">
        <v>25202</v>
      </c>
      <c r="Q13" s="19">
        <v>246</v>
      </c>
      <c r="R13" s="7">
        <v>572134</v>
      </c>
      <c r="S13" s="19">
        <v>731</v>
      </c>
      <c r="T13" s="7">
        <v>791306</v>
      </c>
      <c r="U13" s="13">
        <v>1896</v>
      </c>
      <c r="V13" s="32">
        <v>1176778</v>
      </c>
      <c r="W13" s="36">
        <v>1645843</v>
      </c>
      <c r="X13" s="27">
        <v>3156838</v>
      </c>
      <c r="Y13" s="137"/>
    </row>
    <row r="14" spans="1:25" ht="21" customHeight="1" thickBot="1">
      <c r="A14" s="92"/>
      <c r="B14" s="11" t="s">
        <v>45</v>
      </c>
      <c r="C14" s="14">
        <v>100</v>
      </c>
      <c r="D14" s="8">
        <v>100</v>
      </c>
      <c r="E14" s="22">
        <f>E13/$C$13*100</f>
        <v>0.32946918852959123</v>
      </c>
      <c r="F14" s="23">
        <f>F13/$D$13*100</f>
        <v>0.563955840498255</v>
      </c>
      <c r="G14" s="22">
        <f>G13/$C$13*100</f>
        <v>1.683953630262355</v>
      </c>
      <c r="H14" s="23">
        <f>H13/$D$13*100</f>
        <v>1.2454293758007247</v>
      </c>
      <c r="I14" s="22">
        <f>I13/$C$13*100</f>
        <v>58.6699206833435</v>
      </c>
      <c r="J14" s="23">
        <f>J13/$D$13*100</f>
        <v>35.91885448981517</v>
      </c>
      <c r="K14" s="22">
        <f>K13/$C$13*100</f>
        <v>1.5375228798047589</v>
      </c>
      <c r="L14" s="23">
        <f>L13/$D$13*100</f>
        <v>8.554680188003326</v>
      </c>
      <c r="M14" s="22">
        <f>M13/$C$13*100</f>
        <v>2.5381330079316657</v>
      </c>
      <c r="N14" s="23">
        <f>N13/$D$13*100</f>
        <v>0.3006653991801662</v>
      </c>
      <c r="O14" s="22">
        <f>O13/$C$13*100</f>
        <v>0.18303843807199513</v>
      </c>
      <c r="P14" s="23">
        <f>P13/$D$13*100</f>
        <v>0.5247485727242763</v>
      </c>
      <c r="Q14" s="22">
        <f>Q13/$C$13*100</f>
        <v>3.00183038438072</v>
      </c>
      <c r="R14" s="23">
        <f>R13/$D$13*100</f>
        <v>11.912804535633327</v>
      </c>
      <c r="S14" s="22">
        <f>S13/$C$13*100</f>
        <v>8.92007321537523</v>
      </c>
      <c r="T14" s="23">
        <f>T13/$D$13*100</f>
        <v>16.476338944851847</v>
      </c>
      <c r="U14" s="22">
        <f>U13/$C$13*100</f>
        <v>23.136058572300183</v>
      </c>
      <c r="V14" s="41">
        <f>V13/$D$13*100</f>
        <v>24.502522653492914</v>
      </c>
      <c r="W14" s="42">
        <f>W13/D13*100</f>
        <v>34.2692550265154</v>
      </c>
      <c r="X14" s="43">
        <f>100-W14</f>
        <v>65.7307449734846</v>
      </c>
      <c r="Y14" s="137"/>
    </row>
    <row r="15" spans="1:25" ht="21.75" customHeight="1">
      <c r="A15" s="93" t="s">
        <v>19</v>
      </c>
      <c r="B15" s="94"/>
      <c r="C15" s="4" t="s">
        <v>20</v>
      </c>
      <c r="D15" s="15">
        <v>257</v>
      </c>
      <c r="E15" s="99">
        <f>E13-E9</f>
        <v>21</v>
      </c>
      <c r="F15" s="100"/>
      <c r="G15" s="99">
        <f>G13-G9</f>
        <v>-10</v>
      </c>
      <c r="H15" s="100"/>
      <c r="I15" s="99">
        <f>I13-I9</f>
        <v>301</v>
      </c>
      <c r="J15" s="100"/>
      <c r="K15" s="99">
        <f>K13-K9</f>
        <v>48</v>
      </c>
      <c r="L15" s="100"/>
      <c r="M15" s="99">
        <f>M13-M9</f>
        <v>6</v>
      </c>
      <c r="N15" s="100"/>
      <c r="O15" s="99">
        <f>O13-O9</f>
        <v>-21</v>
      </c>
      <c r="P15" s="100"/>
      <c r="Q15" s="99">
        <f>Q13-Q9</f>
        <v>-30</v>
      </c>
      <c r="R15" s="100"/>
      <c r="S15" s="99">
        <f>S13-S9</f>
        <v>23</v>
      </c>
      <c r="T15" s="100"/>
      <c r="U15" s="99">
        <f>U13-U9</f>
        <v>-81</v>
      </c>
      <c r="V15" s="101"/>
      <c r="W15" s="33" t="s">
        <v>21</v>
      </c>
      <c r="X15" s="24" t="s">
        <v>46</v>
      </c>
      <c r="Y15" s="102"/>
    </row>
    <row r="16" spans="1:25" ht="21.75" customHeight="1" thickBot="1">
      <c r="A16" s="106"/>
      <c r="B16" s="107"/>
      <c r="C16" s="5" t="s">
        <v>22</v>
      </c>
      <c r="D16" s="16">
        <v>607519</v>
      </c>
      <c r="E16" s="97">
        <f>F13-F9</f>
        <v>18368</v>
      </c>
      <c r="F16" s="98"/>
      <c r="G16" s="97">
        <f>H13-H9</f>
        <v>-4622</v>
      </c>
      <c r="H16" s="98"/>
      <c r="I16" s="97">
        <f>J13-J9</f>
        <v>118261</v>
      </c>
      <c r="J16" s="98"/>
      <c r="K16" s="97">
        <f>L13-L9</f>
        <v>300803</v>
      </c>
      <c r="L16" s="98"/>
      <c r="M16" s="97">
        <f>N13-N9</f>
        <v>-3242</v>
      </c>
      <c r="N16" s="98"/>
      <c r="O16" s="97">
        <f>P13-P9</f>
        <v>-28018</v>
      </c>
      <c r="P16" s="98"/>
      <c r="Q16" s="97">
        <f>R13-R9</f>
        <v>21127</v>
      </c>
      <c r="R16" s="98"/>
      <c r="S16" s="97">
        <f>T13-T9</f>
        <v>105942</v>
      </c>
      <c r="T16" s="98"/>
      <c r="U16" s="97">
        <f>V13-V9</f>
        <v>78900</v>
      </c>
      <c r="V16" s="103"/>
      <c r="W16" s="37">
        <f>W13-W9</f>
        <v>7245</v>
      </c>
      <c r="X16" s="38">
        <f>X13-X9</f>
        <v>600273</v>
      </c>
      <c r="Y16" s="102"/>
    </row>
    <row r="17" spans="1:25" ht="21.75" customHeight="1">
      <c r="A17" s="93" t="s">
        <v>23</v>
      </c>
      <c r="B17" s="94"/>
      <c r="C17" s="4" t="s">
        <v>20</v>
      </c>
      <c r="D17" s="15">
        <v>103.2</v>
      </c>
      <c r="E17" s="88">
        <f>E13/E9*100</f>
        <v>450</v>
      </c>
      <c r="F17" s="89"/>
      <c r="G17" s="88">
        <f>G13/G9*100</f>
        <v>93.24324324324324</v>
      </c>
      <c r="H17" s="89"/>
      <c r="I17" s="88">
        <f>I13/I9*100</f>
        <v>106.67850011093853</v>
      </c>
      <c r="J17" s="89"/>
      <c r="K17" s="88">
        <f>K13/K9*100</f>
        <v>161.53846153846155</v>
      </c>
      <c r="L17" s="89"/>
      <c r="M17" s="88">
        <f>M13/M9*100</f>
        <v>102.97029702970298</v>
      </c>
      <c r="N17" s="89"/>
      <c r="O17" s="88">
        <f>O13/O9*100</f>
        <v>41.66666666666667</v>
      </c>
      <c r="P17" s="89"/>
      <c r="Q17" s="88">
        <f>Q13/Q9*100</f>
        <v>89.13043478260869</v>
      </c>
      <c r="R17" s="89"/>
      <c r="S17" s="88">
        <f>S13/S9*100</f>
        <v>103.24858757062148</v>
      </c>
      <c r="T17" s="89"/>
      <c r="U17" s="88">
        <f>U13/U9*100</f>
        <v>95.90288315629742</v>
      </c>
      <c r="V17" s="104"/>
      <c r="W17" s="33" t="s">
        <v>21</v>
      </c>
      <c r="X17" s="24" t="s">
        <v>46</v>
      </c>
      <c r="Y17" s="102"/>
    </row>
    <row r="18" spans="1:25" ht="21.75" customHeight="1" thickBot="1">
      <c r="A18" s="95"/>
      <c r="B18" s="96"/>
      <c r="C18" s="28" t="s">
        <v>22</v>
      </c>
      <c r="D18" s="29">
        <v>114.5</v>
      </c>
      <c r="E18" s="86">
        <f>F13/F9*100</f>
        <v>310.7146954227372</v>
      </c>
      <c r="F18" s="87"/>
      <c r="G18" s="86">
        <f>H13/H9*100</f>
        <v>92.82699112297473</v>
      </c>
      <c r="H18" s="87"/>
      <c r="I18" s="86">
        <f>J13/J9*100</f>
        <v>107.36000029872909</v>
      </c>
      <c r="J18" s="87"/>
      <c r="K18" s="86">
        <f>L13/L9*100</f>
        <v>373.33054674650845</v>
      </c>
      <c r="L18" s="87"/>
      <c r="M18" s="86">
        <f>N13/N9*100</f>
        <v>81.66497002601515</v>
      </c>
      <c r="N18" s="87"/>
      <c r="O18" s="86">
        <f>P13/P9*100</f>
        <v>47.3543780533634</v>
      </c>
      <c r="P18" s="87"/>
      <c r="Q18" s="86">
        <f>R13/R9*100</f>
        <v>103.83425255940486</v>
      </c>
      <c r="R18" s="87"/>
      <c r="S18" s="86">
        <f>T13/T9*100</f>
        <v>115.457771344862</v>
      </c>
      <c r="T18" s="87"/>
      <c r="U18" s="86">
        <f>V13/V9*100</f>
        <v>107.18659085982232</v>
      </c>
      <c r="V18" s="105"/>
      <c r="W18" s="40">
        <f>W13/W9*100</f>
        <v>100.44214627382676</v>
      </c>
      <c r="X18" s="39">
        <f>X13/X9*100</f>
        <v>123.47966900900231</v>
      </c>
      <c r="Y18" s="102"/>
    </row>
    <row r="19" ht="14.25" thickTop="1">
      <c r="B19" s="3" t="s">
        <v>47</v>
      </c>
    </row>
    <row r="20" ht="13.5">
      <c r="B20" s="3" t="s">
        <v>48</v>
      </c>
    </row>
    <row r="21" ht="13.5">
      <c r="B21" s="3" t="s">
        <v>49</v>
      </c>
    </row>
  </sheetData>
  <mergeCells count="62">
    <mergeCell ref="U4:V4"/>
    <mergeCell ref="K4:L5"/>
    <mergeCell ref="M4:N5"/>
    <mergeCell ref="O4:P5"/>
    <mergeCell ref="Q4:R5"/>
    <mergeCell ref="U5:V5"/>
    <mergeCell ref="W2:X3"/>
    <mergeCell ref="W4:W5"/>
    <mergeCell ref="X4:X5"/>
    <mergeCell ref="Y6:Y14"/>
    <mergeCell ref="Y2:Y5"/>
    <mergeCell ref="A2:B6"/>
    <mergeCell ref="C2:D3"/>
    <mergeCell ref="E2:V3"/>
    <mergeCell ref="C4:C6"/>
    <mergeCell ref="E4:F5"/>
    <mergeCell ref="G4:H5"/>
    <mergeCell ref="I4:J5"/>
    <mergeCell ref="D4:D6"/>
    <mergeCell ref="S4:T4"/>
    <mergeCell ref="S5:T5"/>
    <mergeCell ref="A15:B16"/>
    <mergeCell ref="E15:F15"/>
    <mergeCell ref="G15:H15"/>
    <mergeCell ref="I15:J15"/>
    <mergeCell ref="E16:F16"/>
    <mergeCell ref="G16:H16"/>
    <mergeCell ref="I16:J16"/>
    <mergeCell ref="K15:L15"/>
    <mergeCell ref="M15:N15"/>
    <mergeCell ref="O15:P15"/>
    <mergeCell ref="Q15:R15"/>
    <mergeCell ref="S15:T15"/>
    <mergeCell ref="U15:V15"/>
    <mergeCell ref="Y15:Y18"/>
    <mergeCell ref="S16:T16"/>
    <mergeCell ref="U16:V16"/>
    <mergeCell ref="S17:T17"/>
    <mergeCell ref="U17:V17"/>
    <mergeCell ref="S18:T18"/>
    <mergeCell ref="U18:V18"/>
    <mergeCell ref="K16:L16"/>
    <mergeCell ref="M16:N16"/>
    <mergeCell ref="O16:P16"/>
    <mergeCell ref="Q16:R16"/>
    <mergeCell ref="A17:B18"/>
    <mergeCell ref="E17:F17"/>
    <mergeCell ref="G17:H17"/>
    <mergeCell ref="I17:J17"/>
    <mergeCell ref="E18:F18"/>
    <mergeCell ref="G18:H18"/>
    <mergeCell ref="I18:J18"/>
    <mergeCell ref="O18:P18"/>
    <mergeCell ref="Q18:R18"/>
    <mergeCell ref="K17:L17"/>
    <mergeCell ref="A7:A10"/>
    <mergeCell ref="A11:A14"/>
    <mergeCell ref="K18:L18"/>
    <mergeCell ref="M18:N18"/>
    <mergeCell ref="M17:N17"/>
    <mergeCell ref="O17:P17"/>
    <mergeCell ref="Q17:R17"/>
  </mergeCells>
  <printOptions/>
  <pageMargins left="0.41" right="0.32" top="1" bottom="1" header="0.512" footer="0.51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B21"/>
  <sheetViews>
    <sheetView workbookViewId="0" topLeftCell="A1">
      <pane xSplit="4" topLeftCell="Q1" activePane="topRight" state="frozen"/>
      <selection pane="topLeft" activeCell="AC7" sqref="AC7"/>
      <selection pane="topRight" activeCell="AA16" sqref="AA16"/>
    </sheetView>
  </sheetViews>
  <sheetFormatPr defaultColWidth="9.00390625" defaultRowHeight="13.5"/>
  <cols>
    <col min="1" max="1" width="3.875" style="0" customWidth="1"/>
    <col min="2" max="2" width="6.75390625" style="0" customWidth="1"/>
    <col min="3" max="3" width="6.25390625" style="0" customWidth="1"/>
    <col min="4" max="4" width="8.125" style="0" customWidth="1"/>
    <col min="5" max="5" width="6.25390625" style="0" customWidth="1"/>
    <col min="6" max="6" width="8.125" style="0" customWidth="1"/>
    <col min="7" max="7" width="6.25390625" style="0" customWidth="1"/>
    <col min="8" max="8" width="8.125" style="0" customWidth="1"/>
    <col min="9" max="9" width="6.125" style="0" customWidth="1"/>
    <col min="10" max="10" width="8.125" style="0" customWidth="1"/>
    <col min="11" max="11" width="6.25390625" style="0" customWidth="1"/>
    <col min="12" max="12" width="8.125" style="0" customWidth="1"/>
    <col min="13" max="13" width="6.25390625" style="0" customWidth="1"/>
    <col min="14" max="14" width="8.125" style="0" customWidth="1"/>
    <col min="15" max="15" width="6.25390625" style="0" customWidth="1"/>
    <col min="16" max="16" width="8.125" style="0" customWidth="1"/>
    <col min="17" max="17" width="6.25390625" style="0" customWidth="1"/>
    <col min="18" max="18" width="8.125" style="0" customWidth="1"/>
    <col min="19" max="19" width="6.25390625" style="0" customWidth="1"/>
    <col min="20" max="20" width="8.125" style="0" customWidth="1"/>
    <col min="21" max="21" width="6.25390625" style="0" customWidth="1"/>
    <col min="22" max="22" width="8.125" style="0" customWidth="1"/>
    <col min="23" max="25" width="8.625" style="0" customWidth="1"/>
    <col min="26" max="26" width="9.125" style="0" customWidth="1"/>
  </cols>
  <sheetData>
    <row r="1" spans="1:22" ht="38.25" customHeight="1" thickBot="1">
      <c r="A1" s="55">
        <v>19</v>
      </c>
      <c r="B1" s="2" t="s">
        <v>28</v>
      </c>
      <c r="D1" s="2" t="s">
        <v>50</v>
      </c>
      <c r="V1" s="44" t="s">
        <v>54</v>
      </c>
    </row>
    <row r="2" spans="1:26" ht="21" customHeight="1" thickTop="1">
      <c r="A2" s="108" t="s">
        <v>0</v>
      </c>
      <c r="B2" s="109"/>
      <c r="C2" s="82" t="s">
        <v>1</v>
      </c>
      <c r="D2" s="109"/>
      <c r="E2" s="82" t="s">
        <v>32</v>
      </c>
      <c r="F2" s="112"/>
      <c r="G2" s="112"/>
      <c r="H2" s="112"/>
      <c r="I2" s="112"/>
      <c r="J2" s="112"/>
      <c r="K2" s="112"/>
      <c r="L2" s="112"/>
      <c r="M2" s="112"/>
      <c r="N2" s="112"/>
      <c r="O2" s="112"/>
      <c r="P2" s="112"/>
      <c r="Q2" s="112"/>
      <c r="R2" s="112"/>
      <c r="S2" s="112"/>
      <c r="T2" s="112"/>
      <c r="U2" s="112"/>
      <c r="V2" s="112"/>
      <c r="W2" s="108" t="s">
        <v>55</v>
      </c>
      <c r="X2" s="112"/>
      <c r="Y2" s="131"/>
      <c r="Z2" s="102"/>
    </row>
    <row r="3" spans="1:26" ht="14.25" customHeight="1" thickBot="1">
      <c r="A3" s="110"/>
      <c r="B3" s="111"/>
      <c r="C3" s="83"/>
      <c r="D3" s="85"/>
      <c r="E3" s="83"/>
      <c r="F3" s="113"/>
      <c r="G3" s="113"/>
      <c r="H3" s="113"/>
      <c r="I3" s="113"/>
      <c r="J3" s="113"/>
      <c r="K3" s="113"/>
      <c r="L3" s="113"/>
      <c r="M3" s="113"/>
      <c r="N3" s="113"/>
      <c r="O3" s="113"/>
      <c r="P3" s="113"/>
      <c r="Q3" s="113"/>
      <c r="R3" s="113"/>
      <c r="S3" s="113"/>
      <c r="T3" s="113"/>
      <c r="U3" s="113"/>
      <c r="V3" s="113"/>
      <c r="W3" s="84"/>
      <c r="X3" s="113"/>
      <c r="Y3" s="132"/>
      <c r="Z3" s="102"/>
    </row>
    <row r="4" spans="1:26" ht="14.25" customHeight="1">
      <c r="A4" s="110"/>
      <c r="B4" s="111"/>
      <c r="C4" s="114" t="s">
        <v>33</v>
      </c>
      <c r="D4" s="125" t="s">
        <v>2</v>
      </c>
      <c r="E4" s="117" t="s">
        <v>34</v>
      </c>
      <c r="F4" s="118"/>
      <c r="G4" s="121" t="s">
        <v>3</v>
      </c>
      <c r="H4" s="122"/>
      <c r="I4" s="121" t="s">
        <v>4</v>
      </c>
      <c r="J4" s="122"/>
      <c r="K4" s="121" t="s">
        <v>5</v>
      </c>
      <c r="L4" s="122"/>
      <c r="M4" s="121" t="s">
        <v>6</v>
      </c>
      <c r="N4" s="122"/>
      <c r="O4" s="121" t="s">
        <v>7</v>
      </c>
      <c r="P4" s="122"/>
      <c r="Q4" s="121" t="s">
        <v>8</v>
      </c>
      <c r="R4" s="122"/>
      <c r="S4" s="128" t="s">
        <v>9</v>
      </c>
      <c r="T4" s="129"/>
      <c r="U4" s="117" t="s">
        <v>61</v>
      </c>
      <c r="V4" s="140"/>
      <c r="W4" s="133" t="s">
        <v>30</v>
      </c>
      <c r="X4" s="142" t="s">
        <v>31</v>
      </c>
      <c r="Y4" s="135" t="s">
        <v>56</v>
      </c>
      <c r="Z4" s="102"/>
    </row>
    <row r="5" spans="1:26" ht="13.5">
      <c r="A5" s="110"/>
      <c r="B5" s="111"/>
      <c r="C5" s="115"/>
      <c r="D5" s="126"/>
      <c r="E5" s="119"/>
      <c r="F5" s="120"/>
      <c r="G5" s="123"/>
      <c r="H5" s="124"/>
      <c r="I5" s="123"/>
      <c r="J5" s="124"/>
      <c r="K5" s="123"/>
      <c r="L5" s="124"/>
      <c r="M5" s="123"/>
      <c r="N5" s="124"/>
      <c r="O5" s="123"/>
      <c r="P5" s="124"/>
      <c r="Q5" s="123"/>
      <c r="R5" s="124"/>
      <c r="S5" s="130" t="s">
        <v>10</v>
      </c>
      <c r="T5" s="102"/>
      <c r="U5" s="119" t="s">
        <v>62</v>
      </c>
      <c r="V5" s="141"/>
      <c r="W5" s="134"/>
      <c r="X5" s="143"/>
      <c r="Y5" s="136"/>
      <c r="Z5" s="102"/>
    </row>
    <row r="6" spans="1:28" ht="22.5" customHeight="1" thickBot="1">
      <c r="A6" s="84"/>
      <c r="B6" s="85"/>
      <c r="C6" s="116"/>
      <c r="D6" s="127"/>
      <c r="E6" s="5" t="s">
        <v>13</v>
      </c>
      <c r="F6" s="17" t="s">
        <v>14</v>
      </c>
      <c r="G6" s="5" t="s">
        <v>13</v>
      </c>
      <c r="H6" s="17" t="s">
        <v>14</v>
      </c>
      <c r="I6" s="5" t="s">
        <v>13</v>
      </c>
      <c r="J6" s="17" t="s">
        <v>14</v>
      </c>
      <c r="K6" s="5" t="s">
        <v>15</v>
      </c>
      <c r="L6" s="17" t="s">
        <v>16</v>
      </c>
      <c r="M6" s="5" t="s">
        <v>15</v>
      </c>
      <c r="N6" s="17" t="s">
        <v>16</v>
      </c>
      <c r="O6" s="5" t="s">
        <v>13</v>
      </c>
      <c r="P6" s="17" t="s">
        <v>14</v>
      </c>
      <c r="Q6" s="5" t="s">
        <v>13</v>
      </c>
      <c r="R6" s="17" t="s">
        <v>14</v>
      </c>
      <c r="S6" s="5" t="s">
        <v>13</v>
      </c>
      <c r="T6" s="17" t="s">
        <v>14</v>
      </c>
      <c r="U6" s="5" t="s">
        <v>13</v>
      </c>
      <c r="V6" s="30" t="s">
        <v>16</v>
      </c>
      <c r="W6" s="34" t="s">
        <v>14</v>
      </c>
      <c r="X6" s="46" t="s">
        <v>14</v>
      </c>
      <c r="Y6" s="25" t="s">
        <v>14</v>
      </c>
      <c r="Z6" s="137"/>
      <c r="AA6" t="s">
        <v>53</v>
      </c>
      <c r="AB6" t="s">
        <v>53</v>
      </c>
    </row>
    <row r="7" spans="1:28" ht="21" customHeight="1">
      <c r="A7" s="90" t="s">
        <v>51</v>
      </c>
      <c r="B7" s="9" t="s">
        <v>24</v>
      </c>
      <c r="C7" s="12">
        <v>4287</v>
      </c>
      <c r="D7" s="6">
        <v>1802494</v>
      </c>
      <c r="E7" s="18">
        <v>10</v>
      </c>
      <c r="F7" s="6">
        <v>9449</v>
      </c>
      <c r="G7" s="18">
        <v>25</v>
      </c>
      <c r="H7" s="6">
        <v>5841</v>
      </c>
      <c r="I7" s="12">
        <v>2843</v>
      </c>
      <c r="J7" s="6">
        <v>1084310</v>
      </c>
      <c r="K7" s="18">
        <v>51</v>
      </c>
      <c r="L7" s="6">
        <v>67607</v>
      </c>
      <c r="M7" s="18">
        <v>153</v>
      </c>
      <c r="N7" s="6">
        <v>10983</v>
      </c>
      <c r="O7" s="18">
        <v>2</v>
      </c>
      <c r="P7" s="6">
        <v>11137</v>
      </c>
      <c r="Q7" s="18">
        <v>11</v>
      </c>
      <c r="R7" s="6">
        <v>7193</v>
      </c>
      <c r="S7" s="18">
        <v>359</v>
      </c>
      <c r="T7" s="6">
        <v>238026</v>
      </c>
      <c r="U7" s="18">
        <v>833</v>
      </c>
      <c r="V7" s="31">
        <v>367948</v>
      </c>
      <c r="W7" s="35">
        <v>671618</v>
      </c>
      <c r="X7" s="47">
        <v>1130876</v>
      </c>
      <c r="Y7" s="26">
        <v>0</v>
      </c>
      <c r="Z7" s="137"/>
      <c r="AA7" s="1">
        <f>C7-(E7+G7+I7+K7+M7+O7+Q7+S7+U7)</f>
        <v>0</v>
      </c>
      <c r="AB7" s="1">
        <f>D7-(F7+H7+J7+L7+N7+P7+R7+T7+V7)</f>
        <v>0</v>
      </c>
    </row>
    <row r="8" spans="1:28" ht="21" customHeight="1">
      <c r="A8" s="91"/>
      <c r="B8" s="10" t="s">
        <v>25</v>
      </c>
      <c r="C8" s="13">
        <v>3908</v>
      </c>
      <c r="D8" s="7">
        <v>3000187</v>
      </c>
      <c r="E8" s="19">
        <v>17</v>
      </c>
      <c r="F8" s="7">
        <v>17636</v>
      </c>
      <c r="G8" s="19">
        <v>113</v>
      </c>
      <c r="H8" s="7">
        <v>53973</v>
      </c>
      <c r="I8" s="13">
        <v>1965</v>
      </c>
      <c r="J8" s="7">
        <v>640758</v>
      </c>
      <c r="K8" s="19">
        <v>75</v>
      </c>
      <c r="L8" s="7">
        <v>343247</v>
      </c>
      <c r="M8" s="19">
        <v>55</v>
      </c>
      <c r="N8" s="7">
        <v>3457</v>
      </c>
      <c r="O8" s="19">
        <v>13</v>
      </c>
      <c r="P8" s="7">
        <v>14065</v>
      </c>
      <c r="Q8" s="19">
        <v>235</v>
      </c>
      <c r="R8" s="7">
        <v>564941</v>
      </c>
      <c r="S8" s="19">
        <v>372</v>
      </c>
      <c r="T8" s="7">
        <v>553280</v>
      </c>
      <c r="U8" s="13">
        <v>1063</v>
      </c>
      <c r="V8" s="32">
        <v>808830</v>
      </c>
      <c r="W8" s="36">
        <v>974225</v>
      </c>
      <c r="X8" s="48">
        <v>2025962</v>
      </c>
      <c r="Y8" s="27">
        <v>0</v>
      </c>
      <c r="Z8" s="137"/>
      <c r="AA8" s="1">
        <f aca="true" t="shared" si="0" ref="AA8:AA13">C8-(E8+G8+I8+K8+M8+O8+Q8+S8+U8)</f>
        <v>0</v>
      </c>
      <c r="AB8" s="1">
        <f aca="true" t="shared" si="1" ref="AB8:AB13">D8-(F8+H8+J8+L8+N8+P8+R8+T8+V8)</f>
        <v>0</v>
      </c>
    </row>
    <row r="9" spans="1:28" ht="21" customHeight="1">
      <c r="A9" s="91"/>
      <c r="B9" s="10" t="s">
        <v>26</v>
      </c>
      <c r="C9" s="13">
        <f>C7+C8</f>
        <v>8195</v>
      </c>
      <c r="D9" s="7">
        <f aca="true" t="shared" si="2" ref="D9:Y9">D7+D8</f>
        <v>4802681</v>
      </c>
      <c r="E9" s="19">
        <f t="shared" si="2"/>
        <v>27</v>
      </c>
      <c r="F9" s="7">
        <f t="shared" si="2"/>
        <v>27085</v>
      </c>
      <c r="G9" s="19">
        <f t="shared" si="2"/>
        <v>138</v>
      </c>
      <c r="H9" s="7">
        <f t="shared" si="2"/>
        <v>59814</v>
      </c>
      <c r="I9" s="13">
        <f t="shared" si="2"/>
        <v>4808</v>
      </c>
      <c r="J9" s="7">
        <f t="shared" si="2"/>
        <v>1725068</v>
      </c>
      <c r="K9" s="19">
        <f t="shared" si="2"/>
        <v>126</v>
      </c>
      <c r="L9" s="7">
        <f t="shared" si="2"/>
        <v>410854</v>
      </c>
      <c r="M9" s="19">
        <f t="shared" si="2"/>
        <v>208</v>
      </c>
      <c r="N9" s="7">
        <f t="shared" si="2"/>
        <v>14440</v>
      </c>
      <c r="O9" s="19">
        <f t="shared" si="2"/>
        <v>15</v>
      </c>
      <c r="P9" s="7">
        <f t="shared" si="2"/>
        <v>25202</v>
      </c>
      <c r="Q9" s="19">
        <f t="shared" si="2"/>
        <v>246</v>
      </c>
      <c r="R9" s="7">
        <f t="shared" si="2"/>
        <v>572134</v>
      </c>
      <c r="S9" s="19">
        <f t="shared" si="2"/>
        <v>731</v>
      </c>
      <c r="T9" s="7">
        <f t="shared" si="2"/>
        <v>791306</v>
      </c>
      <c r="U9" s="13">
        <f t="shared" si="2"/>
        <v>1896</v>
      </c>
      <c r="V9" s="32">
        <f t="shared" si="2"/>
        <v>1176778</v>
      </c>
      <c r="W9" s="36">
        <f t="shared" si="2"/>
        <v>1645843</v>
      </c>
      <c r="X9" s="48">
        <f t="shared" si="2"/>
        <v>3156838</v>
      </c>
      <c r="Y9" s="27">
        <f t="shared" si="2"/>
        <v>0</v>
      </c>
      <c r="Z9" s="137"/>
      <c r="AA9" s="1">
        <f t="shared" si="0"/>
        <v>0</v>
      </c>
      <c r="AB9" s="1">
        <f t="shared" si="1"/>
        <v>0</v>
      </c>
    </row>
    <row r="10" spans="1:28" ht="21" customHeight="1" thickBot="1">
      <c r="A10" s="92"/>
      <c r="B10" s="11" t="s">
        <v>27</v>
      </c>
      <c r="C10" s="14">
        <v>100</v>
      </c>
      <c r="D10" s="8">
        <v>100</v>
      </c>
      <c r="E10" s="22">
        <f>E9/$C$9*100</f>
        <v>0.32946918852959123</v>
      </c>
      <c r="F10" s="23">
        <f>F9/$D$9*100</f>
        <v>0.563955840498255</v>
      </c>
      <c r="G10" s="22">
        <f>G9/$C$9*100</f>
        <v>1.683953630262355</v>
      </c>
      <c r="H10" s="23">
        <f>H9/$D$9*100</f>
        <v>1.2454293758007247</v>
      </c>
      <c r="I10" s="22">
        <f>I9/$C$9*100</f>
        <v>58.6699206833435</v>
      </c>
      <c r="J10" s="23">
        <f>J9/$D$9*100</f>
        <v>35.91885448981517</v>
      </c>
      <c r="K10" s="22">
        <f>K9/$C$9*100</f>
        <v>1.5375228798047589</v>
      </c>
      <c r="L10" s="23">
        <f>L9/$D$9*100</f>
        <v>8.554680188003326</v>
      </c>
      <c r="M10" s="22">
        <f>M9/$C$9*100</f>
        <v>2.5381330079316657</v>
      </c>
      <c r="N10" s="23">
        <f>N9/$D$9*100</f>
        <v>0.3006653991801662</v>
      </c>
      <c r="O10" s="22">
        <f>O9/$C$9*100</f>
        <v>0.18303843807199513</v>
      </c>
      <c r="P10" s="23">
        <f>P9/$D$9*100</f>
        <v>0.5247485727242763</v>
      </c>
      <c r="Q10" s="22">
        <f>Q9/$C$9*100</f>
        <v>3.00183038438072</v>
      </c>
      <c r="R10" s="23">
        <f>R9/$D$9*100</f>
        <v>11.912804535633327</v>
      </c>
      <c r="S10" s="22">
        <f>S9/$C$9*100</f>
        <v>8.92007321537523</v>
      </c>
      <c r="T10" s="23">
        <f>T9/$D$9*100</f>
        <v>16.476338944851847</v>
      </c>
      <c r="U10" s="22">
        <f>U9/$C$9*100</f>
        <v>23.136058572300183</v>
      </c>
      <c r="V10" s="41">
        <f>V9/$D$9*100</f>
        <v>24.502522653492914</v>
      </c>
      <c r="W10" s="42">
        <f>W9/D9*100</f>
        <v>34.2692550265154</v>
      </c>
      <c r="X10" s="49">
        <f>X9/D9*100</f>
        <v>65.7307449734846</v>
      </c>
      <c r="Y10" s="43">
        <f>100-W10-X10</f>
        <v>0</v>
      </c>
      <c r="Z10" s="137"/>
      <c r="AA10" s="1">
        <f t="shared" si="0"/>
        <v>0</v>
      </c>
      <c r="AB10" s="1">
        <f t="shared" si="1"/>
        <v>0</v>
      </c>
    </row>
    <row r="11" spans="1:28" ht="21" customHeight="1">
      <c r="A11" s="90" t="s">
        <v>52</v>
      </c>
      <c r="B11" s="9" t="s">
        <v>24</v>
      </c>
      <c r="C11" s="12">
        <v>4171</v>
      </c>
      <c r="D11" s="6">
        <v>1867179</v>
      </c>
      <c r="E11" s="18">
        <v>4</v>
      </c>
      <c r="F11" s="6">
        <v>4096</v>
      </c>
      <c r="G11" s="18">
        <v>12</v>
      </c>
      <c r="H11" s="6">
        <v>4456</v>
      </c>
      <c r="I11" s="12">
        <v>2722</v>
      </c>
      <c r="J11" s="6">
        <v>1028098</v>
      </c>
      <c r="K11" s="18">
        <v>39</v>
      </c>
      <c r="L11" s="6">
        <v>175113</v>
      </c>
      <c r="M11" s="18">
        <v>162</v>
      </c>
      <c r="N11" s="6">
        <v>12044</v>
      </c>
      <c r="O11" s="18">
        <v>1</v>
      </c>
      <c r="P11" s="6">
        <v>2502</v>
      </c>
      <c r="Q11" s="18">
        <v>19</v>
      </c>
      <c r="R11" s="6">
        <v>11265</v>
      </c>
      <c r="S11" s="18">
        <v>341</v>
      </c>
      <c r="T11" s="6">
        <v>254025</v>
      </c>
      <c r="U11" s="18">
        <v>871</v>
      </c>
      <c r="V11" s="31">
        <v>375580</v>
      </c>
      <c r="W11" s="35">
        <v>638017</v>
      </c>
      <c r="X11" s="47">
        <v>1229162</v>
      </c>
      <c r="Y11" s="26">
        <v>0</v>
      </c>
      <c r="Z11" s="137"/>
      <c r="AA11" s="1">
        <f t="shared" si="0"/>
        <v>0</v>
      </c>
      <c r="AB11" s="1">
        <f>D11-(F11+H11+J11+L11+N11+P11+R11+T11+V11)</f>
        <v>0</v>
      </c>
    </row>
    <row r="12" spans="1:28" ht="21" customHeight="1">
      <c r="A12" s="91"/>
      <c r="B12" s="10" t="s">
        <v>25</v>
      </c>
      <c r="C12" s="13">
        <v>3847</v>
      </c>
      <c r="D12" s="7">
        <v>2739444</v>
      </c>
      <c r="E12" s="19">
        <v>16</v>
      </c>
      <c r="F12" s="7">
        <v>30766</v>
      </c>
      <c r="G12" s="19">
        <v>101</v>
      </c>
      <c r="H12" s="7">
        <v>74403</v>
      </c>
      <c r="I12" s="13">
        <v>1953</v>
      </c>
      <c r="J12" s="7">
        <v>633739</v>
      </c>
      <c r="K12" s="19">
        <v>62</v>
      </c>
      <c r="L12" s="7">
        <v>277048</v>
      </c>
      <c r="M12" s="19">
        <v>66</v>
      </c>
      <c r="N12" s="7">
        <v>8150</v>
      </c>
      <c r="O12" s="19">
        <v>15</v>
      </c>
      <c r="P12" s="7">
        <v>27123</v>
      </c>
      <c r="Q12" s="19">
        <v>217</v>
      </c>
      <c r="R12" s="7">
        <v>436751</v>
      </c>
      <c r="S12" s="19">
        <v>342</v>
      </c>
      <c r="T12" s="7">
        <v>425892</v>
      </c>
      <c r="U12" s="13">
        <v>1075</v>
      </c>
      <c r="V12" s="32">
        <v>825572</v>
      </c>
      <c r="W12" s="36">
        <v>915293</v>
      </c>
      <c r="X12" s="48">
        <v>1784435</v>
      </c>
      <c r="Y12" s="27">
        <v>39716</v>
      </c>
      <c r="Z12" s="137"/>
      <c r="AA12" s="1">
        <f t="shared" si="0"/>
        <v>0</v>
      </c>
      <c r="AB12" s="1">
        <f t="shared" si="1"/>
        <v>0</v>
      </c>
    </row>
    <row r="13" spans="1:28" ht="21" customHeight="1">
      <c r="A13" s="91"/>
      <c r="B13" s="10" t="s">
        <v>26</v>
      </c>
      <c r="C13" s="13">
        <f>C11+C12</f>
        <v>8018</v>
      </c>
      <c r="D13" s="7">
        <f aca="true" t="shared" si="3" ref="D13:Y13">D11+D12</f>
        <v>4606623</v>
      </c>
      <c r="E13" s="19">
        <f t="shared" si="3"/>
        <v>20</v>
      </c>
      <c r="F13" s="7">
        <f t="shared" si="3"/>
        <v>34862</v>
      </c>
      <c r="G13" s="19">
        <f t="shared" si="3"/>
        <v>113</v>
      </c>
      <c r="H13" s="7">
        <f t="shared" si="3"/>
        <v>78859</v>
      </c>
      <c r="I13" s="13">
        <f t="shared" si="3"/>
        <v>4675</v>
      </c>
      <c r="J13" s="7">
        <f t="shared" si="3"/>
        <v>1661837</v>
      </c>
      <c r="K13" s="19">
        <f t="shared" si="3"/>
        <v>101</v>
      </c>
      <c r="L13" s="7">
        <f t="shared" si="3"/>
        <v>452161</v>
      </c>
      <c r="M13" s="19">
        <f t="shared" si="3"/>
        <v>228</v>
      </c>
      <c r="N13" s="7">
        <f t="shared" si="3"/>
        <v>20194</v>
      </c>
      <c r="O13" s="19">
        <f t="shared" si="3"/>
        <v>16</v>
      </c>
      <c r="P13" s="7">
        <f t="shared" si="3"/>
        <v>29625</v>
      </c>
      <c r="Q13" s="19">
        <f t="shared" si="3"/>
        <v>236</v>
      </c>
      <c r="R13" s="7">
        <f t="shared" si="3"/>
        <v>448016</v>
      </c>
      <c r="S13" s="19">
        <f t="shared" si="3"/>
        <v>683</v>
      </c>
      <c r="T13" s="7">
        <f t="shared" si="3"/>
        <v>679917</v>
      </c>
      <c r="U13" s="13">
        <f t="shared" si="3"/>
        <v>1946</v>
      </c>
      <c r="V13" s="32">
        <f t="shared" si="3"/>
        <v>1201152</v>
      </c>
      <c r="W13" s="36">
        <f t="shared" si="3"/>
        <v>1553310</v>
      </c>
      <c r="X13" s="48">
        <f t="shared" si="3"/>
        <v>3013597</v>
      </c>
      <c r="Y13" s="27">
        <f t="shared" si="3"/>
        <v>39716</v>
      </c>
      <c r="Z13" s="137"/>
      <c r="AA13" s="1">
        <f t="shared" si="0"/>
        <v>0</v>
      </c>
      <c r="AB13" s="1">
        <f t="shared" si="1"/>
        <v>0</v>
      </c>
    </row>
    <row r="14" spans="1:26" ht="21" customHeight="1" thickBot="1">
      <c r="A14" s="92"/>
      <c r="B14" s="11" t="s">
        <v>27</v>
      </c>
      <c r="C14" s="14">
        <v>100</v>
      </c>
      <c r="D14" s="8">
        <v>100</v>
      </c>
      <c r="E14" s="22">
        <f>E13/$C$13*100</f>
        <v>0.2494387627837366</v>
      </c>
      <c r="F14" s="23">
        <f>F13/$D$13*100</f>
        <v>0.7567799665828959</v>
      </c>
      <c r="G14" s="22">
        <f>G13/$C$13*100</f>
        <v>1.4093290097281117</v>
      </c>
      <c r="H14" s="23">
        <f>H13/$D$13*100</f>
        <v>1.7118613787149504</v>
      </c>
      <c r="I14" s="22">
        <f>I13/$C$13*100</f>
        <v>58.30631080069843</v>
      </c>
      <c r="J14" s="23">
        <f>J13/$D$13*100</f>
        <v>36.07495121697608</v>
      </c>
      <c r="K14" s="22">
        <f>K13/$C$13*100</f>
        <v>1.2596657520578698</v>
      </c>
      <c r="L14" s="23">
        <f>L13/$D$13*100</f>
        <v>9.81545483535336</v>
      </c>
      <c r="M14" s="22">
        <f>M13/$C$13*100</f>
        <v>2.843601895734597</v>
      </c>
      <c r="N14" s="23">
        <f>N13/$D$13*100</f>
        <v>0.4383688441619816</v>
      </c>
      <c r="O14" s="22">
        <f>O13/$C$13*100</f>
        <v>0.1995510102269893</v>
      </c>
      <c r="P14" s="23">
        <f>P13/$D$13*100</f>
        <v>0.6430958209517037</v>
      </c>
      <c r="Q14" s="22">
        <f>Q13/$C$13*100</f>
        <v>2.9433774008480915</v>
      </c>
      <c r="R14" s="23">
        <f>R13/$D$13*100</f>
        <v>9.725475690109652</v>
      </c>
      <c r="S14" s="22">
        <f>S13/$C$13*100</f>
        <v>8.518333749064604</v>
      </c>
      <c r="T14" s="23">
        <f>T13/$D$13*100</f>
        <v>14.759553798954245</v>
      </c>
      <c r="U14" s="22">
        <f>U13/$C$13*100</f>
        <v>24.27039161885757</v>
      </c>
      <c r="V14" s="41">
        <f>V13/$D$13*100</f>
        <v>26.07445844819513</v>
      </c>
      <c r="W14" s="42">
        <f>W13/D13*100</f>
        <v>33.719060578649476</v>
      </c>
      <c r="X14" s="49">
        <f>X13/D13*100</f>
        <v>65.4187894255727</v>
      </c>
      <c r="Y14" s="43">
        <f>100-W14-X14</f>
        <v>0.8621499957778269</v>
      </c>
      <c r="Z14" s="137"/>
    </row>
    <row r="15" spans="1:26" ht="21.75" customHeight="1">
      <c r="A15" s="93" t="s">
        <v>19</v>
      </c>
      <c r="B15" s="94"/>
      <c r="C15" s="4" t="s">
        <v>20</v>
      </c>
      <c r="D15" s="20">
        <f>SUM(E15:V15)</f>
        <v>-177</v>
      </c>
      <c r="E15" s="99">
        <f>E13-E9</f>
        <v>-7</v>
      </c>
      <c r="F15" s="100"/>
      <c r="G15" s="99">
        <f>G13-G9</f>
        <v>-25</v>
      </c>
      <c r="H15" s="100"/>
      <c r="I15" s="99">
        <f>I13-I9</f>
        <v>-133</v>
      </c>
      <c r="J15" s="100"/>
      <c r="K15" s="99">
        <f>K13-K9</f>
        <v>-25</v>
      </c>
      <c r="L15" s="100"/>
      <c r="M15" s="99">
        <f>M13-M9</f>
        <v>20</v>
      </c>
      <c r="N15" s="100"/>
      <c r="O15" s="99">
        <f>O13-O9</f>
        <v>1</v>
      </c>
      <c r="P15" s="100"/>
      <c r="Q15" s="99">
        <f>Q13-Q9</f>
        <v>-10</v>
      </c>
      <c r="R15" s="100"/>
      <c r="S15" s="99">
        <f>S13-S9</f>
        <v>-48</v>
      </c>
      <c r="T15" s="100"/>
      <c r="U15" s="99">
        <f>U13-U9</f>
        <v>50</v>
      </c>
      <c r="V15" s="101"/>
      <c r="W15" s="33" t="s">
        <v>21</v>
      </c>
      <c r="X15" s="45" t="s">
        <v>35</v>
      </c>
      <c r="Y15" s="24" t="s">
        <v>35</v>
      </c>
      <c r="Z15" s="102"/>
    </row>
    <row r="16" spans="1:26" ht="21.75" customHeight="1" thickBot="1">
      <c r="A16" s="106"/>
      <c r="B16" s="107"/>
      <c r="C16" s="5" t="s">
        <v>22</v>
      </c>
      <c r="D16" s="21">
        <f>SUM(E16:V16)</f>
        <v>-196058</v>
      </c>
      <c r="E16" s="97">
        <f>F13-F9</f>
        <v>7777</v>
      </c>
      <c r="F16" s="98"/>
      <c r="G16" s="97">
        <f>H13-H9</f>
        <v>19045</v>
      </c>
      <c r="H16" s="98"/>
      <c r="I16" s="97">
        <f>J13-J9</f>
        <v>-63231</v>
      </c>
      <c r="J16" s="98"/>
      <c r="K16" s="97">
        <f>L13-L9</f>
        <v>41307</v>
      </c>
      <c r="L16" s="98"/>
      <c r="M16" s="97">
        <f>N13-N9</f>
        <v>5754</v>
      </c>
      <c r="N16" s="98"/>
      <c r="O16" s="97">
        <f>P13-P9</f>
        <v>4423</v>
      </c>
      <c r="P16" s="98"/>
      <c r="Q16" s="97">
        <f>R13-R9</f>
        <v>-124118</v>
      </c>
      <c r="R16" s="98"/>
      <c r="S16" s="97">
        <f>T13-T9</f>
        <v>-111389</v>
      </c>
      <c r="T16" s="98"/>
      <c r="U16" s="97">
        <f>V13-V9</f>
        <v>24374</v>
      </c>
      <c r="V16" s="103"/>
      <c r="W16" s="37">
        <f>W13-W9</f>
        <v>-92533</v>
      </c>
      <c r="X16" s="50">
        <f>X13-X9</f>
        <v>-143241</v>
      </c>
      <c r="Y16" s="38">
        <f>Y13-Y9</f>
        <v>39716</v>
      </c>
      <c r="Z16" s="102"/>
    </row>
    <row r="17" spans="1:26" ht="21.75" customHeight="1">
      <c r="A17" s="93" t="s">
        <v>23</v>
      </c>
      <c r="B17" s="94"/>
      <c r="C17" s="4" t="s">
        <v>20</v>
      </c>
      <c r="D17" s="51">
        <f>C13/C9*100</f>
        <v>97.84014643075047</v>
      </c>
      <c r="E17" s="88">
        <f>E13/E9*100</f>
        <v>74.07407407407408</v>
      </c>
      <c r="F17" s="89"/>
      <c r="G17" s="88">
        <f>G13/G9*100</f>
        <v>81.88405797101449</v>
      </c>
      <c r="H17" s="89"/>
      <c r="I17" s="88">
        <f>I13/I9*100</f>
        <v>97.23377703826955</v>
      </c>
      <c r="J17" s="89"/>
      <c r="K17" s="88">
        <f>K13/K9*100</f>
        <v>80.15873015873017</v>
      </c>
      <c r="L17" s="89"/>
      <c r="M17" s="88">
        <f>M13/M9*100</f>
        <v>109.61538461538463</v>
      </c>
      <c r="N17" s="89"/>
      <c r="O17" s="88">
        <f>O13/O9*100</f>
        <v>106.66666666666667</v>
      </c>
      <c r="P17" s="89"/>
      <c r="Q17" s="88">
        <f>Q13/Q9*100</f>
        <v>95.9349593495935</v>
      </c>
      <c r="R17" s="89"/>
      <c r="S17" s="88">
        <f>S13/S9*100</f>
        <v>93.43365253077975</v>
      </c>
      <c r="T17" s="89"/>
      <c r="U17" s="88">
        <f>U13/U9*100</f>
        <v>102.63713080168777</v>
      </c>
      <c r="V17" s="104"/>
      <c r="W17" s="33" t="s">
        <v>21</v>
      </c>
      <c r="X17" s="45" t="s">
        <v>35</v>
      </c>
      <c r="Y17" s="24" t="s">
        <v>35</v>
      </c>
      <c r="Z17" s="102"/>
    </row>
    <row r="18" spans="1:26" ht="21.75" customHeight="1" thickBot="1">
      <c r="A18" s="95"/>
      <c r="B18" s="96"/>
      <c r="C18" s="28" t="s">
        <v>22</v>
      </c>
      <c r="D18" s="52">
        <f>D13/D9*100</f>
        <v>95.9177384465052</v>
      </c>
      <c r="E18" s="86">
        <f>F13/F9*100</f>
        <v>128.7133099501569</v>
      </c>
      <c r="F18" s="87"/>
      <c r="G18" s="86">
        <f>H13/H9*100</f>
        <v>131.8403718193065</v>
      </c>
      <c r="H18" s="87"/>
      <c r="I18" s="86">
        <f>J13/J9*100</f>
        <v>96.33457927455613</v>
      </c>
      <c r="J18" s="87"/>
      <c r="K18" s="86">
        <f>L13/L9*100</f>
        <v>110.05393643484061</v>
      </c>
      <c r="L18" s="87"/>
      <c r="M18" s="86">
        <f>N13/N9*100</f>
        <v>139.84764542936287</v>
      </c>
      <c r="N18" s="87"/>
      <c r="O18" s="86">
        <f>P13/P9*100</f>
        <v>117.55019442901357</v>
      </c>
      <c r="P18" s="87"/>
      <c r="Q18" s="86">
        <f>R13/R9*100</f>
        <v>78.30613108118028</v>
      </c>
      <c r="R18" s="87"/>
      <c r="S18" s="86">
        <f>T13/T9*100</f>
        <v>85.92339752257661</v>
      </c>
      <c r="T18" s="87"/>
      <c r="U18" s="86">
        <f>V13/V9*100</f>
        <v>102.07124878269309</v>
      </c>
      <c r="V18" s="105"/>
      <c r="W18" s="40">
        <f>W13/W9*100</f>
        <v>94.37777479382906</v>
      </c>
      <c r="X18" s="53">
        <f>X13/X9*100</f>
        <v>95.46251660680718</v>
      </c>
      <c r="Y18" s="54" t="s">
        <v>60</v>
      </c>
      <c r="Z18" s="102"/>
    </row>
    <row r="19" ht="14.25" thickTop="1">
      <c r="B19" s="3" t="s">
        <v>57</v>
      </c>
    </row>
    <row r="20" ht="13.5">
      <c r="B20" s="3" t="s">
        <v>58</v>
      </c>
    </row>
    <row r="21" ht="13.5">
      <c r="B21" s="3" t="s">
        <v>59</v>
      </c>
    </row>
  </sheetData>
  <mergeCells count="63">
    <mergeCell ref="O18:P18"/>
    <mergeCell ref="Q18:R18"/>
    <mergeCell ref="K17:L17"/>
    <mergeCell ref="X4:X5"/>
    <mergeCell ref="O17:P17"/>
    <mergeCell ref="Q17:R17"/>
    <mergeCell ref="O16:P16"/>
    <mergeCell ref="Q16:R16"/>
    <mergeCell ref="S15:T15"/>
    <mergeCell ref="U15:V15"/>
    <mergeCell ref="A7:A10"/>
    <mergeCell ref="A11:A14"/>
    <mergeCell ref="K18:L18"/>
    <mergeCell ref="M18:N18"/>
    <mergeCell ref="M17:N17"/>
    <mergeCell ref="A17:B18"/>
    <mergeCell ref="E17:F17"/>
    <mergeCell ref="G17:H17"/>
    <mergeCell ref="I17:J17"/>
    <mergeCell ref="E18:F18"/>
    <mergeCell ref="G18:H18"/>
    <mergeCell ref="I18:J18"/>
    <mergeCell ref="K16:L16"/>
    <mergeCell ref="M16:N16"/>
    <mergeCell ref="M15:N15"/>
    <mergeCell ref="O15:P15"/>
    <mergeCell ref="Q15:R15"/>
    <mergeCell ref="Z15:Z18"/>
    <mergeCell ref="S16:T16"/>
    <mergeCell ref="U16:V16"/>
    <mergeCell ref="S17:T17"/>
    <mergeCell ref="U17:V17"/>
    <mergeCell ref="S18:T18"/>
    <mergeCell ref="U18:V18"/>
    <mergeCell ref="Z6:Z14"/>
    <mergeCell ref="Z2:Z5"/>
    <mergeCell ref="A15:B16"/>
    <mergeCell ref="E15:F15"/>
    <mergeCell ref="G15:H15"/>
    <mergeCell ref="I15:J15"/>
    <mergeCell ref="E16:F16"/>
    <mergeCell ref="G16:H16"/>
    <mergeCell ref="I16:J16"/>
    <mergeCell ref="K15:L15"/>
    <mergeCell ref="A2:B6"/>
    <mergeCell ref="C2:D3"/>
    <mergeCell ref="E2:V3"/>
    <mergeCell ref="C4:C6"/>
    <mergeCell ref="E4:F5"/>
    <mergeCell ref="G4:H5"/>
    <mergeCell ref="I4:J5"/>
    <mergeCell ref="D4:D6"/>
    <mergeCell ref="U5:V5"/>
    <mergeCell ref="W2:Y3"/>
    <mergeCell ref="W4:W5"/>
    <mergeCell ref="Y4:Y5"/>
    <mergeCell ref="K4:L5"/>
    <mergeCell ref="M4:N5"/>
    <mergeCell ref="O4:P5"/>
    <mergeCell ref="Q4:R5"/>
    <mergeCell ref="S4:T4"/>
    <mergeCell ref="S5:T5"/>
    <mergeCell ref="U4:V4"/>
  </mergeCells>
  <printOptions/>
  <pageMargins left="0.41" right="0.32" top="1" bottom="1" header="0.512" footer="0.51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AC21"/>
  <sheetViews>
    <sheetView workbookViewId="0" topLeftCell="A1">
      <pane xSplit="4" topLeftCell="P1" activePane="topRight" state="frozen"/>
      <selection pane="topLeft" activeCell="AC7" sqref="AC7"/>
      <selection pane="topRight" activeCell="A2" sqref="A2:B6"/>
    </sheetView>
  </sheetViews>
  <sheetFormatPr defaultColWidth="9.00390625" defaultRowHeight="13.5"/>
  <cols>
    <col min="1" max="1" width="3.875" style="0" customWidth="1"/>
    <col min="2" max="2" width="6.75390625" style="0" customWidth="1"/>
    <col min="3" max="3" width="6.25390625" style="0" customWidth="1"/>
    <col min="4" max="4" width="8.125" style="0" customWidth="1"/>
    <col min="5" max="5" width="6.25390625" style="0" customWidth="1"/>
    <col min="6" max="6" width="8.125" style="0" customWidth="1"/>
    <col min="7" max="7" width="6.25390625" style="0" customWidth="1"/>
    <col min="8" max="8" width="8.125" style="0" customWidth="1"/>
    <col min="9" max="9" width="6.125" style="0" customWidth="1"/>
    <col min="10" max="10" width="8.125" style="0" customWidth="1"/>
    <col min="11" max="11" width="6.25390625" style="0" customWidth="1"/>
    <col min="12" max="12" width="8.125" style="0" customWidth="1"/>
    <col min="13" max="13" width="6.25390625" style="0" customWidth="1"/>
    <col min="14" max="14" width="8.125" style="0" customWidth="1"/>
    <col min="15" max="15" width="6.25390625" style="0" customWidth="1"/>
    <col min="16" max="16" width="8.125" style="0" customWidth="1"/>
    <col min="17" max="17" width="6.25390625" style="0" customWidth="1"/>
    <col min="18" max="18" width="8.125" style="0" customWidth="1"/>
    <col min="19" max="19" width="6.25390625" style="0" customWidth="1"/>
    <col min="20" max="20" width="8.125" style="0" customWidth="1"/>
    <col min="21" max="21" width="6.25390625" style="0" customWidth="1"/>
    <col min="22" max="22" width="8.125" style="0" customWidth="1"/>
    <col min="23" max="25" width="8.625" style="0" customWidth="1"/>
    <col min="28" max="28" width="12.625" style="0" customWidth="1"/>
    <col min="29" max="29" width="10.25390625" style="0" bestFit="1" customWidth="1"/>
  </cols>
  <sheetData>
    <row r="1" spans="1:22" ht="38.25" customHeight="1" thickBot="1">
      <c r="A1" s="55">
        <v>18</v>
      </c>
      <c r="B1" s="2" t="s">
        <v>28</v>
      </c>
      <c r="D1" s="2" t="s">
        <v>76</v>
      </c>
      <c r="V1" s="44" t="s">
        <v>54</v>
      </c>
    </row>
    <row r="2" spans="1:26" ht="21" customHeight="1" thickTop="1">
      <c r="A2" s="108" t="s">
        <v>0</v>
      </c>
      <c r="B2" s="109"/>
      <c r="C2" s="82" t="s">
        <v>1</v>
      </c>
      <c r="D2" s="109"/>
      <c r="E2" s="82" t="s">
        <v>63</v>
      </c>
      <c r="F2" s="112"/>
      <c r="G2" s="112"/>
      <c r="H2" s="112"/>
      <c r="I2" s="112"/>
      <c r="J2" s="112"/>
      <c r="K2" s="112"/>
      <c r="L2" s="112"/>
      <c r="M2" s="112"/>
      <c r="N2" s="112"/>
      <c r="O2" s="112"/>
      <c r="P2" s="112"/>
      <c r="Q2" s="112"/>
      <c r="R2" s="112"/>
      <c r="S2" s="112"/>
      <c r="T2" s="112"/>
      <c r="U2" s="112"/>
      <c r="V2" s="112"/>
      <c r="W2" s="108" t="s">
        <v>55</v>
      </c>
      <c r="X2" s="112"/>
      <c r="Y2" s="131"/>
      <c r="Z2" s="102"/>
    </row>
    <row r="3" spans="1:26" ht="14.25" customHeight="1" thickBot="1">
      <c r="A3" s="110"/>
      <c r="B3" s="111"/>
      <c r="C3" s="83"/>
      <c r="D3" s="85"/>
      <c r="E3" s="83"/>
      <c r="F3" s="113"/>
      <c r="G3" s="113"/>
      <c r="H3" s="113"/>
      <c r="I3" s="113"/>
      <c r="J3" s="113"/>
      <c r="K3" s="113"/>
      <c r="L3" s="113"/>
      <c r="M3" s="113"/>
      <c r="N3" s="113"/>
      <c r="O3" s="113"/>
      <c r="P3" s="113"/>
      <c r="Q3" s="113"/>
      <c r="R3" s="113"/>
      <c r="S3" s="113"/>
      <c r="T3" s="113"/>
      <c r="U3" s="113"/>
      <c r="V3" s="113"/>
      <c r="W3" s="84"/>
      <c r="X3" s="113"/>
      <c r="Y3" s="132"/>
      <c r="Z3" s="102"/>
    </row>
    <row r="4" spans="1:26" ht="14.25" customHeight="1">
      <c r="A4" s="110"/>
      <c r="B4" s="111"/>
      <c r="C4" s="114" t="s">
        <v>64</v>
      </c>
      <c r="D4" s="125" t="s">
        <v>2</v>
      </c>
      <c r="E4" s="117" t="s">
        <v>65</v>
      </c>
      <c r="F4" s="118"/>
      <c r="G4" s="121" t="s">
        <v>3</v>
      </c>
      <c r="H4" s="122"/>
      <c r="I4" s="121" t="s">
        <v>4</v>
      </c>
      <c r="J4" s="122"/>
      <c r="K4" s="121" t="s">
        <v>5</v>
      </c>
      <c r="L4" s="122"/>
      <c r="M4" s="121" t="s">
        <v>6</v>
      </c>
      <c r="N4" s="122"/>
      <c r="O4" s="121" t="s">
        <v>7</v>
      </c>
      <c r="P4" s="122"/>
      <c r="Q4" s="121" t="s">
        <v>8</v>
      </c>
      <c r="R4" s="122"/>
      <c r="S4" s="128" t="s">
        <v>9</v>
      </c>
      <c r="T4" s="129"/>
      <c r="U4" s="117" t="s">
        <v>66</v>
      </c>
      <c r="V4" s="140"/>
      <c r="W4" s="133" t="s">
        <v>67</v>
      </c>
      <c r="X4" s="142" t="s">
        <v>68</v>
      </c>
      <c r="Y4" s="135" t="s">
        <v>56</v>
      </c>
      <c r="Z4" s="102"/>
    </row>
    <row r="5" spans="1:26" ht="13.5">
      <c r="A5" s="110"/>
      <c r="B5" s="111"/>
      <c r="C5" s="115"/>
      <c r="D5" s="126"/>
      <c r="E5" s="119"/>
      <c r="F5" s="120"/>
      <c r="G5" s="123"/>
      <c r="H5" s="124"/>
      <c r="I5" s="123"/>
      <c r="J5" s="124"/>
      <c r="K5" s="123"/>
      <c r="L5" s="124"/>
      <c r="M5" s="123"/>
      <c r="N5" s="124"/>
      <c r="O5" s="123"/>
      <c r="P5" s="124"/>
      <c r="Q5" s="123"/>
      <c r="R5" s="124"/>
      <c r="S5" s="130" t="s">
        <v>10</v>
      </c>
      <c r="T5" s="102"/>
      <c r="U5" s="119" t="s">
        <v>69</v>
      </c>
      <c r="V5" s="141"/>
      <c r="W5" s="134"/>
      <c r="X5" s="143"/>
      <c r="Y5" s="136"/>
      <c r="Z5" s="102"/>
    </row>
    <row r="6" spans="1:28" ht="22.5" customHeight="1" thickBot="1">
      <c r="A6" s="84"/>
      <c r="B6" s="85"/>
      <c r="C6" s="116"/>
      <c r="D6" s="127"/>
      <c r="E6" s="5" t="s">
        <v>13</v>
      </c>
      <c r="F6" s="17" t="s">
        <v>14</v>
      </c>
      <c r="G6" s="5" t="s">
        <v>13</v>
      </c>
      <c r="H6" s="17" t="s">
        <v>14</v>
      </c>
      <c r="I6" s="5" t="s">
        <v>13</v>
      </c>
      <c r="J6" s="17" t="s">
        <v>14</v>
      </c>
      <c r="K6" s="5" t="s">
        <v>15</v>
      </c>
      <c r="L6" s="17" t="s">
        <v>16</v>
      </c>
      <c r="M6" s="5" t="s">
        <v>15</v>
      </c>
      <c r="N6" s="17" t="s">
        <v>16</v>
      </c>
      <c r="O6" s="5" t="s">
        <v>13</v>
      </c>
      <c r="P6" s="17" t="s">
        <v>14</v>
      </c>
      <c r="Q6" s="5" t="s">
        <v>13</v>
      </c>
      <c r="R6" s="17" t="s">
        <v>14</v>
      </c>
      <c r="S6" s="5" t="s">
        <v>13</v>
      </c>
      <c r="T6" s="17" t="s">
        <v>14</v>
      </c>
      <c r="U6" s="5" t="s">
        <v>13</v>
      </c>
      <c r="V6" s="30" t="s">
        <v>16</v>
      </c>
      <c r="W6" s="34" t="s">
        <v>14</v>
      </c>
      <c r="X6" s="46" t="s">
        <v>14</v>
      </c>
      <c r="Y6" s="25" t="s">
        <v>14</v>
      </c>
      <c r="Z6" s="137"/>
      <c r="AA6" t="s">
        <v>70</v>
      </c>
      <c r="AB6" t="s">
        <v>70</v>
      </c>
    </row>
    <row r="7" spans="1:29" ht="21" customHeight="1">
      <c r="A7" s="90" t="s">
        <v>77</v>
      </c>
      <c r="B7" s="9" t="s">
        <v>71</v>
      </c>
      <c r="C7" s="12">
        <v>4171</v>
      </c>
      <c r="D7" s="6">
        <v>1867179</v>
      </c>
      <c r="E7" s="18">
        <v>4</v>
      </c>
      <c r="F7" s="6">
        <v>4096</v>
      </c>
      <c r="G7" s="18">
        <v>12</v>
      </c>
      <c r="H7" s="6">
        <v>4456</v>
      </c>
      <c r="I7" s="12">
        <v>2722</v>
      </c>
      <c r="J7" s="6">
        <v>1028098</v>
      </c>
      <c r="K7" s="18">
        <v>39</v>
      </c>
      <c r="L7" s="6">
        <v>175113</v>
      </c>
      <c r="M7" s="18">
        <v>162</v>
      </c>
      <c r="N7" s="6">
        <v>12044</v>
      </c>
      <c r="O7" s="18">
        <v>1</v>
      </c>
      <c r="P7" s="6">
        <v>2502</v>
      </c>
      <c r="Q7" s="18">
        <v>19</v>
      </c>
      <c r="R7" s="6">
        <v>11265</v>
      </c>
      <c r="S7" s="18">
        <v>341</v>
      </c>
      <c r="T7" s="6">
        <v>254025</v>
      </c>
      <c r="U7" s="18">
        <v>871</v>
      </c>
      <c r="V7" s="31">
        <v>375580</v>
      </c>
      <c r="W7" s="35">
        <v>638017</v>
      </c>
      <c r="X7" s="47">
        <v>1229162</v>
      </c>
      <c r="Y7" s="26">
        <v>0</v>
      </c>
      <c r="Z7" s="137"/>
      <c r="AA7" s="1">
        <f>C7-(E7+G7+I7+K7+M7+O7+Q7+S7+U7)</f>
        <v>0</v>
      </c>
      <c r="AB7" s="1">
        <f>D7-(F7+H7+J7+L7+N7+P7+R7+T7+V7)</f>
        <v>0</v>
      </c>
      <c r="AC7" s="1">
        <f>D7-W7-X7-Y7</f>
        <v>0</v>
      </c>
    </row>
    <row r="8" spans="1:29" ht="21" customHeight="1">
      <c r="A8" s="91"/>
      <c r="B8" s="10" t="s">
        <v>72</v>
      </c>
      <c r="C8" s="13">
        <v>3847</v>
      </c>
      <c r="D8" s="7">
        <v>2739444</v>
      </c>
      <c r="E8" s="19">
        <v>16</v>
      </c>
      <c r="F8" s="7">
        <v>30766</v>
      </c>
      <c r="G8" s="19">
        <v>101</v>
      </c>
      <c r="H8" s="7">
        <v>74403</v>
      </c>
      <c r="I8" s="13">
        <v>1953</v>
      </c>
      <c r="J8" s="7">
        <v>633739</v>
      </c>
      <c r="K8" s="19">
        <v>62</v>
      </c>
      <c r="L8" s="7">
        <v>277048</v>
      </c>
      <c r="M8" s="19">
        <v>66</v>
      </c>
      <c r="N8" s="7">
        <v>8150</v>
      </c>
      <c r="O8" s="19">
        <v>15</v>
      </c>
      <c r="P8" s="7">
        <v>27123</v>
      </c>
      <c r="Q8" s="19">
        <v>217</v>
      </c>
      <c r="R8" s="7">
        <v>436751</v>
      </c>
      <c r="S8" s="19">
        <v>342</v>
      </c>
      <c r="T8" s="7">
        <v>425892</v>
      </c>
      <c r="U8" s="13">
        <v>1075</v>
      </c>
      <c r="V8" s="32">
        <v>825572</v>
      </c>
      <c r="W8" s="36">
        <v>915293</v>
      </c>
      <c r="X8" s="48">
        <v>1784435</v>
      </c>
      <c r="Y8" s="27">
        <v>39716</v>
      </c>
      <c r="Z8" s="137"/>
      <c r="AA8" s="1">
        <f aca="true" t="shared" si="0" ref="AA8:AB13">C8-(E8+G8+I8+K8+M8+O8+Q8+S8+U8)</f>
        <v>0</v>
      </c>
      <c r="AB8" s="1">
        <f t="shared" si="0"/>
        <v>0</v>
      </c>
      <c r="AC8" s="1">
        <f aca="true" t="shared" si="1" ref="AC8:AC13">D8-W8-X8-Y8</f>
        <v>0</v>
      </c>
    </row>
    <row r="9" spans="1:29" ht="21" customHeight="1">
      <c r="A9" s="91"/>
      <c r="B9" s="10" t="s">
        <v>73</v>
      </c>
      <c r="C9" s="13">
        <f aca="true" t="shared" si="2" ref="C9:Y9">C7+C8</f>
        <v>8018</v>
      </c>
      <c r="D9" s="7">
        <f t="shared" si="2"/>
        <v>4606623</v>
      </c>
      <c r="E9" s="19">
        <f t="shared" si="2"/>
        <v>20</v>
      </c>
      <c r="F9" s="7">
        <f t="shared" si="2"/>
        <v>34862</v>
      </c>
      <c r="G9" s="19">
        <f t="shared" si="2"/>
        <v>113</v>
      </c>
      <c r="H9" s="7">
        <f t="shared" si="2"/>
        <v>78859</v>
      </c>
      <c r="I9" s="13">
        <f t="shared" si="2"/>
        <v>4675</v>
      </c>
      <c r="J9" s="7">
        <f t="shared" si="2"/>
        <v>1661837</v>
      </c>
      <c r="K9" s="19">
        <f t="shared" si="2"/>
        <v>101</v>
      </c>
      <c r="L9" s="7">
        <f t="shared" si="2"/>
        <v>452161</v>
      </c>
      <c r="M9" s="19">
        <f t="shared" si="2"/>
        <v>228</v>
      </c>
      <c r="N9" s="7">
        <f t="shared" si="2"/>
        <v>20194</v>
      </c>
      <c r="O9" s="19">
        <f t="shared" si="2"/>
        <v>16</v>
      </c>
      <c r="P9" s="7">
        <f t="shared" si="2"/>
        <v>29625</v>
      </c>
      <c r="Q9" s="19">
        <f t="shared" si="2"/>
        <v>236</v>
      </c>
      <c r="R9" s="7">
        <f t="shared" si="2"/>
        <v>448016</v>
      </c>
      <c r="S9" s="19">
        <f t="shared" si="2"/>
        <v>683</v>
      </c>
      <c r="T9" s="7">
        <f t="shared" si="2"/>
        <v>679917</v>
      </c>
      <c r="U9" s="13">
        <f t="shared" si="2"/>
        <v>1946</v>
      </c>
      <c r="V9" s="32">
        <f t="shared" si="2"/>
        <v>1201152</v>
      </c>
      <c r="W9" s="36">
        <f t="shared" si="2"/>
        <v>1553310</v>
      </c>
      <c r="X9" s="48">
        <f t="shared" si="2"/>
        <v>3013597</v>
      </c>
      <c r="Y9" s="27">
        <f t="shared" si="2"/>
        <v>39716</v>
      </c>
      <c r="Z9" s="137"/>
      <c r="AA9" s="1">
        <f t="shared" si="0"/>
        <v>0</v>
      </c>
      <c r="AB9" s="1">
        <f t="shared" si="0"/>
        <v>0</v>
      </c>
      <c r="AC9" s="1">
        <f t="shared" si="1"/>
        <v>0</v>
      </c>
    </row>
    <row r="10" spans="1:29" ht="21" customHeight="1" thickBot="1">
      <c r="A10" s="92"/>
      <c r="B10" s="11" t="s">
        <v>74</v>
      </c>
      <c r="C10" s="14">
        <v>100</v>
      </c>
      <c r="D10" s="8">
        <v>100</v>
      </c>
      <c r="E10" s="22">
        <f>E9/$C$9*100</f>
        <v>0.2494387627837366</v>
      </c>
      <c r="F10" s="23">
        <f>F9/$D$9*100</f>
        <v>0.7567799665828959</v>
      </c>
      <c r="G10" s="22">
        <f>G9/$C$9*100</f>
        <v>1.4093290097281117</v>
      </c>
      <c r="H10" s="23">
        <f>H9/$D$9*100</f>
        <v>1.7118613787149504</v>
      </c>
      <c r="I10" s="22">
        <f>I9/$C$9*100</f>
        <v>58.30631080069843</v>
      </c>
      <c r="J10" s="23">
        <f>J9/$D$9*100</f>
        <v>36.07495121697608</v>
      </c>
      <c r="K10" s="22">
        <f>K9/$C$9*100</f>
        <v>1.2596657520578698</v>
      </c>
      <c r="L10" s="23">
        <f>L9/$D$9*100</f>
        <v>9.81545483535336</v>
      </c>
      <c r="M10" s="22">
        <f>M9/$C$9*100</f>
        <v>2.843601895734597</v>
      </c>
      <c r="N10" s="23">
        <f>N9/$D$9*100</f>
        <v>0.4383688441619816</v>
      </c>
      <c r="O10" s="22">
        <f>O9/$C$9*100</f>
        <v>0.1995510102269893</v>
      </c>
      <c r="P10" s="23">
        <f>P9/$D$9*100</f>
        <v>0.6430958209517037</v>
      </c>
      <c r="Q10" s="22">
        <f>Q9/$C$9*100</f>
        <v>2.9433774008480915</v>
      </c>
      <c r="R10" s="23">
        <f>R9/$D$9*100</f>
        <v>9.725475690109652</v>
      </c>
      <c r="S10" s="22">
        <f>S9/$C$9*100</f>
        <v>8.518333749064604</v>
      </c>
      <c r="T10" s="23">
        <f>T9/$D$9*100</f>
        <v>14.759553798954245</v>
      </c>
      <c r="U10" s="22">
        <f>U9/$C$9*100</f>
        <v>24.27039161885757</v>
      </c>
      <c r="V10" s="41">
        <f>V9/$D$9*100</f>
        <v>26.07445844819513</v>
      </c>
      <c r="W10" s="42">
        <f>W9/D9*100</f>
        <v>33.719060578649476</v>
      </c>
      <c r="X10" s="49">
        <f>X9/D9*100</f>
        <v>65.4187894255727</v>
      </c>
      <c r="Y10" s="43">
        <f>100-W10-X10</f>
        <v>0.8621499957778269</v>
      </c>
      <c r="Z10" s="137"/>
      <c r="AA10" s="1">
        <f t="shared" si="0"/>
        <v>0</v>
      </c>
      <c r="AB10" s="1">
        <f t="shared" si="0"/>
        <v>0</v>
      </c>
      <c r="AC10" s="1">
        <f t="shared" si="1"/>
        <v>0</v>
      </c>
    </row>
    <row r="11" spans="1:29" ht="21" customHeight="1">
      <c r="A11" s="90" t="s">
        <v>78</v>
      </c>
      <c r="B11" s="9" t="s">
        <v>71</v>
      </c>
      <c r="C11" s="12">
        <v>4090</v>
      </c>
      <c r="D11" s="6">
        <v>1982709</v>
      </c>
      <c r="E11" s="18">
        <v>40</v>
      </c>
      <c r="F11" s="6">
        <v>20063</v>
      </c>
      <c r="G11" s="18">
        <v>32</v>
      </c>
      <c r="H11" s="6">
        <v>14116</v>
      </c>
      <c r="I11" s="12">
        <v>2719</v>
      </c>
      <c r="J11" s="6">
        <v>1100046</v>
      </c>
      <c r="K11" s="18">
        <v>61</v>
      </c>
      <c r="L11" s="6">
        <v>296686</v>
      </c>
      <c r="M11" s="18">
        <v>132</v>
      </c>
      <c r="N11" s="6">
        <v>9745</v>
      </c>
      <c r="O11" s="18">
        <v>1</v>
      </c>
      <c r="P11" s="6">
        <v>178</v>
      </c>
      <c r="Q11" s="18">
        <v>15</v>
      </c>
      <c r="R11" s="6">
        <v>13801</v>
      </c>
      <c r="S11" s="18">
        <v>240</v>
      </c>
      <c r="T11" s="6">
        <v>163219</v>
      </c>
      <c r="U11" s="18">
        <v>850</v>
      </c>
      <c r="V11" s="31">
        <v>364855</v>
      </c>
      <c r="W11" s="35">
        <v>650917</v>
      </c>
      <c r="X11" s="47">
        <v>1331746</v>
      </c>
      <c r="Y11" s="26">
        <v>46</v>
      </c>
      <c r="Z11" s="137"/>
      <c r="AA11" s="1">
        <f t="shared" si="0"/>
        <v>0</v>
      </c>
      <c r="AB11" s="1">
        <f t="shared" si="0"/>
        <v>0</v>
      </c>
      <c r="AC11" s="1">
        <f t="shared" si="1"/>
        <v>0</v>
      </c>
    </row>
    <row r="12" spans="1:29" ht="21" customHeight="1">
      <c r="A12" s="91"/>
      <c r="B12" s="10" t="s">
        <v>72</v>
      </c>
      <c r="C12" s="13">
        <v>3700</v>
      </c>
      <c r="D12" s="7">
        <v>2413913</v>
      </c>
      <c r="E12" s="19">
        <v>4</v>
      </c>
      <c r="F12" s="7">
        <v>3807</v>
      </c>
      <c r="G12" s="19">
        <v>134</v>
      </c>
      <c r="H12" s="7">
        <v>51263</v>
      </c>
      <c r="I12" s="13">
        <v>1858</v>
      </c>
      <c r="J12" s="7">
        <v>613530</v>
      </c>
      <c r="K12" s="19">
        <v>83</v>
      </c>
      <c r="L12" s="7">
        <v>166543</v>
      </c>
      <c r="M12" s="19">
        <v>31</v>
      </c>
      <c r="N12" s="7">
        <v>2435</v>
      </c>
      <c r="O12" s="19">
        <v>18</v>
      </c>
      <c r="P12" s="7">
        <v>26739</v>
      </c>
      <c r="Q12" s="19">
        <v>224</v>
      </c>
      <c r="R12" s="7">
        <v>408479</v>
      </c>
      <c r="S12" s="19">
        <v>292</v>
      </c>
      <c r="T12" s="7">
        <f>392935+43832</f>
        <v>436767</v>
      </c>
      <c r="U12" s="13">
        <v>1056</v>
      </c>
      <c r="V12" s="32">
        <v>704350</v>
      </c>
      <c r="W12" s="36">
        <f>866667+43832</f>
        <v>910499</v>
      </c>
      <c r="X12" s="48">
        <v>1501524</v>
      </c>
      <c r="Y12" s="27">
        <v>1890</v>
      </c>
      <c r="Z12" s="137"/>
      <c r="AA12" s="1">
        <f t="shared" si="0"/>
        <v>0</v>
      </c>
      <c r="AB12" s="1">
        <f t="shared" si="0"/>
        <v>0</v>
      </c>
      <c r="AC12" s="1">
        <f t="shared" si="1"/>
        <v>0</v>
      </c>
    </row>
    <row r="13" spans="1:29" ht="21" customHeight="1">
      <c r="A13" s="91"/>
      <c r="B13" s="10" t="s">
        <v>73</v>
      </c>
      <c r="C13" s="13">
        <f aca="true" t="shared" si="3" ref="C13:Y13">C11+C12</f>
        <v>7790</v>
      </c>
      <c r="D13" s="7">
        <f t="shared" si="3"/>
        <v>4396622</v>
      </c>
      <c r="E13" s="19">
        <f t="shared" si="3"/>
        <v>44</v>
      </c>
      <c r="F13" s="7">
        <f t="shared" si="3"/>
        <v>23870</v>
      </c>
      <c r="G13" s="19">
        <f t="shared" si="3"/>
        <v>166</v>
      </c>
      <c r="H13" s="7">
        <f t="shared" si="3"/>
        <v>65379</v>
      </c>
      <c r="I13" s="13">
        <f t="shared" si="3"/>
        <v>4577</v>
      </c>
      <c r="J13" s="7">
        <f t="shared" si="3"/>
        <v>1713576</v>
      </c>
      <c r="K13" s="19">
        <f t="shared" si="3"/>
        <v>144</v>
      </c>
      <c r="L13" s="7">
        <f t="shared" si="3"/>
        <v>463229</v>
      </c>
      <c r="M13" s="19">
        <f t="shared" si="3"/>
        <v>163</v>
      </c>
      <c r="N13" s="7">
        <f t="shared" si="3"/>
        <v>12180</v>
      </c>
      <c r="O13" s="19">
        <f t="shared" si="3"/>
        <v>19</v>
      </c>
      <c r="P13" s="7">
        <f t="shared" si="3"/>
        <v>26917</v>
      </c>
      <c r="Q13" s="19">
        <f t="shared" si="3"/>
        <v>239</v>
      </c>
      <c r="R13" s="7">
        <f t="shared" si="3"/>
        <v>422280</v>
      </c>
      <c r="S13" s="19">
        <f t="shared" si="3"/>
        <v>532</v>
      </c>
      <c r="T13" s="7">
        <f t="shared" si="3"/>
        <v>599986</v>
      </c>
      <c r="U13" s="13">
        <f t="shared" si="3"/>
        <v>1906</v>
      </c>
      <c r="V13" s="32">
        <f t="shared" si="3"/>
        <v>1069205</v>
      </c>
      <c r="W13" s="36">
        <f t="shared" si="3"/>
        <v>1561416</v>
      </c>
      <c r="X13" s="48">
        <f t="shared" si="3"/>
        <v>2833270</v>
      </c>
      <c r="Y13" s="27">
        <f t="shared" si="3"/>
        <v>1936</v>
      </c>
      <c r="Z13" s="137"/>
      <c r="AA13" s="1">
        <f t="shared" si="0"/>
        <v>0</v>
      </c>
      <c r="AB13" s="1">
        <f>D13-(F13+H13+J13+L13+N13+P13+R13+T13+V13)</f>
        <v>0</v>
      </c>
      <c r="AC13" s="1">
        <f t="shared" si="1"/>
        <v>0</v>
      </c>
    </row>
    <row r="14" spans="1:26" ht="21" customHeight="1" thickBot="1">
      <c r="A14" s="92"/>
      <c r="B14" s="11" t="s">
        <v>74</v>
      </c>
      <c r="C14" s="14">
        <v>100</v>
      </c>
      <c r="D14" s="8">
        <v>100</v>
      </c>
      <c r="E14" s="22">
        <f>E13/$C$13*100</f>
        <v>0.5648267008985879</v>
      </c>
      <c r="F14" s="23">
        <f>F13/$D$13*100</f>
        <v>0.5429168120434279</v>
      </c>
      <c r="G14" s="22">
        <f>G13/$C$13*100</f>
        <v>2.1309370988446723</v>
      </c>
      <c r="H14" s="23">
        <f>H13/$D$13*100</f>
        <v>1.4870279955838823</v>
      </c>
      <c r="I14" s="22">
        <f>I13/$C$13*100</f>
        <v>58.75481386392811</v>
      </c>
      <c r="J14" s="23">
        <f>J13/$D$13*100</f>
        <v>38.97483113171885</v>
      </c>
      <c r="K14" s="22">
        <f>K13/$C$13*100</f>
        <v>1.848523748395379</v>
      </c>
      <c r="L14" s="23">
        <f>L13/$D$13*100</f>
        <v>10.536020608549018</v>
      </c>
      <c r="M14" s="22">
        <f>M13/$C$13*100</f>
        <v>2.092426187419769</v>
      </c>
      <c r="N14" s="23">
        <f>N13/$D$13*100</f>
        <v>0.27703086596937376</v>
      </c>
      <c r="O14" s="22">
        <f>O13/$C$13*100</f>
        <v>0.24390243902439024</v>
      </c>
      <c r="P14" s="23">
        <f>P13/$D$13*100</f>
        <v>0.6122200180047318</v>
      </c>
      <c r="Q14" s="22">
        <f>Q13/$C$13*100</f>
        <v>3.0680359435173297</v>
      </c>
      <c r="R14" s="23">
        <f>R13/$D$13*100</f>
        <v>9.6046464763175</v>
      </c>
      <c r="S14" s="22">
        <f>S13/$C$13*100</f>
        <v>6.829268292682928</v>
      </c>
      <c r="T14" s="23">
        <f>T13/$D$13*100</f>
        <v>13.646522261863767</v>
      </c>
      <c r="U14" s="22">
        <f>U13/$C$13*100</f>
        <v>24.46726572528883</v>
      </c>
      <c r="V14" s="41">
        <f>V13/$D$13*100</f>
        <v>24.318783829949446</v>
      </c>
      <c r="W14" s="42">
        <f>W13/D13*100</f>
        <v>35.513992333204904</v>
      </c>
      <c r="X14" s="49">
        <f>X13/D13*100</f>
        <v>64.44197386084134</v>
      </c>
      <c r="Y14" s="43">
        <f>100-W14-X14</f>
        <v>0.0440338059537595</v>
      </c>
      <c r="Z14" s="137"/>
    </row>
    <row r="15" spans="1:26" ht="21.75" customHeight="1">
      <c r="A15" s="93" t="s">
        <v>19</v>
      </c>
      <c r="B15" s="94"/>
      <c r="C15" s="4" t="s">
        <v>20</v>
      </c>
      <c r="D15" s="20">
        <f>SUM(E15:V15)</f>
        <v>-228</v>
      </c>
      <c r="E15" s="99">
        <f>E13-E9</f>
        <v>24</v>
      </c>
      <c r="F15" s="100"/>
      <c r="G15" s="99">
        <f>G13-G9</f>
        <v>53</v>
      </c>
      <c r="H15" s="100"/>
      <c r="I15" s="99">
        <f>I13-I9</f>
        <v>-98</v>
      </c>
      <c r="J15" s="100"/>
      <c r="K15" s="99">
        <f>K13-K9</f>
        <v>43</v>
      </c>
      <c r="L15" s="100"/>
      <c r="M15" s="99">
        <f>M13-M9</f>
        <v>-65</v>
      </c>
      <c r="N15" s="100"/>
      <c r="O15" s="99">
        <f>O13-O9</f>
        <v>3</v>
      </c>
      <c r="P15" s="100"/>
      <c r="Q15" s="99">
        <f>Q13-Q9</f>
        <v>3</v>
      </c>
      <c r="R15" s="100"/>
      <c r="S15" s="99">
        <f>S13-S9</f>
        <v>-151</v>
      </c>
      <c r="T15" s="100"/>
      <c r="U15" s="99">
        <f>U13-U9</f>
        <v>-40</v>
      </c>
      <c r="V15" s="101"/>
      <c r="W15" s="33" t="s">
        <v>21</v>
      </c>
      <c r="X15" s="45" t="s">
        <v>75</v>
      </c>
      <c r="Y15" s="24" t="s">
        <v>75</v>
      </c>
      <c r="Z15" s="102"/>
    </row>
    <row r="16" spans="1:26" ht="21.75" customHeight="1" thickBot="1">
      <c r="A16" s="106"/>
      <c r="B16" s="107"/>
      <c r="C16" s="5" t="s">
        <v>22</v>
      </c>
      <c r="D16" s="21">
        <f>SUM(E16:V16)</f>
        <v>-210001</v>
      </c>
      <c r="E16" s="97">
        <f>F13-F9</f>
        <v>-10992</v>
      </c>
      <c r="F16" s="98"/>
      <c r="G16" s="97">
        <f>H13-H9</f>
        <v>-13480</v>
      </c>
      <c r="H16" s="98"/>
      <c r="I16" s="97">
        <f>J13-J9</f>
        <v>51739</v>
      </c>
      <c r="J16" s="98"/>
      <c r="K16" s="97">
        <f>L13-L9</f>
        <v>11068</v>
      </c>
      <c r="L16" s="98"/>
      <c r="M16" s="97">
        <f>N13-N9</f>
        <v>-8014</v>
      </c>
      <c r="N16" s="98"/>
      <c r="O16" s="97">
        <f>P13-P9</f>
        <v>-2708</v>
      </c>
      <c r="P16" s="98"/>
      <c r="Q16" s="97">
        <f>R13-R9</f>
        <v>-25736</v>
      </c>
      <c r="R16" s="98"/>
      <c r="S16" s="97">
        <f>T13-T9</f>
        <v>-79931</v>
      </c>
      <c r="T16" s="98"/>
      <c r="U16" s="97">
        <f>V13-V9</f>
        <v>-131947</v>
      </c>
      <c r="V16" s="103"/>
      <c r="W16" s="37">
        <f>W13-W9</f>
        <v>8106</v>
      </c>
      <c r="X16" s="57">
        <f>X13-X9</f>
        <v>-180327</v>
      </c>
      <c r="Y16" s="58">
        <f>Y13-Y9</f>
        <v>-37780</v>
      </c>
      <c r="Z16" s="102"/>
    </row>
    <row r="17" spans="1:26" ht="21.75" customHeight="1">
      <c r="A17" s="93" t="s">
        <v>23</v>
      </c>
      <c r="B17" s="94"/>
      <c r="C17" s="4" t="s">
        <v>20</v>
      </c>
      <c r="D17" s="51">
        <f>C13/C9*100</f>
        <v>97.1563981042654</v>
      </c>
      <c r="E17" s="88">
        <f>E13/E9*100</f>
        <v>220.00000000000003</v>
      </c>
      <c r="F17" s="89"/>
      <c r="G17" s="88">
        <f>G13/G9*100</f>
        <v>146.90265486725664</v>
      </c>
      <c r="H17" s="89"/>
      <c r="I17" s="88">
        <f>I13/I9*100</f>
        <v>97.90374331550802</v>
      </c>
      <c r="J17" s="89"/>
      <c r="K17" s="88">
        <f>K13/K9*100</f>
        <v>142.57425742574256</v>
      </c>
      <c r="L17" s="89"/>
      <c r="M17" s="88">
        <f>M13/M9*100</f>
        <v>71.49122807017544</v>
      </c>
      <c r="N17" s="89"/>
      <c r="O17" s="88">
        <f>O13/O9*100</f>
        <v>118.75</v>
      </c>
      <c r="P17" s="89"/>
      <c r="Q17" s="88">
        <f>Q13/Q9*100</f>
        <v>101.27118644067797</v>
      </c>
      <c r="R17" s="89"/>
      <c r="S17" s="88">
        <f>S13/S9*100</f>
        <v>77.89165446559298</v>
      </c>
      <c r="T17" s="89"/>
      <c r="U17" s="88">
        <f>U13/U9*100</f>
        <v>97.94450154162384</v>
      </c>
      <c r="V17" s="104"/>
      <c r="W17" s="33" t="s">
        <v>21</v>
      </c>
      <c r="X17" s="45" t="s">
        <v>75</v>
      </c>
      <c r="Y17" s="24" t="s">
        <v>75</v>
      </c>
      <c r="Z17" s="102"/>
    </row>
    <row r="18" spans="1:26" ht="21.75" customHeight="1" thickBot="1">
      <c r="A18" s="95"/>
      <c r="B18" s="96"/>
      <c r="C18" s="28" t="s">
        <v>22</v>
      </c>
      <c r="D18" s="52">
        <f>D13/D9*100</f>
        <v>95.44132437145389</v>
      </c>
      <c r="E18" s="86">
        <f>F13/F9*100</f>
        <v>68.46996729963858</v>
      </c>
      <c r="F18" s="87"/>
      <c r="G18" s="86">
        <f>H13/H9*100</f>
        <v>82.9061996728338</v>
      </c>
      <c r="H18" s="87"/>
      <c r="I18" s="86">
        <f>J13/J9*100</f>
        <v>103.11336190011416</v>
      </c>
      <c r="J18" s="87"/>
      <c r="K18" s="86">
        <f>L13/L9*100</f>
        <v>102.44780067276922</v>
      </c>
      <c r="L18" s="87"/>
      <c r="M18" s="86">
        <f>N13/N9*100</f>
        <v>60.31494503317817</v>
      </c>
      <c r="N18" s="87"/>
      <c r="O18" s="86">
        <f>P13/P9*100</f>
        <v>90.8590717299578</v>
      </c>
      <c r="P18" s="87"/>
      <c r="Q18" s="86">
        <f>R13/R9*100</f>
        <v>94.25556230134639</v>
      </c>
      <c r="R18" s="87"/>
      <c r="S18" s="86">
        <f>T13/T9*100</f>
        <v>88.2440062537045</v>
      </c>
      <c r="T18" s="87"/>
      <c r="U18" s="86">
        <f>V13/V9*100</f>
        <v>89.01496230285592</v>
      </c>
      <c r="V18" s="105"/>
      <c r="W18" s="40">
        <f>W13/W9*100</f>
        <v>100.52185333256078</v>
      </c>
      <c r="X18" s="53">
        <f>X13/X9*100</f>
        <v>94.01622048336257</v>
      </c>
      <c r="Y18" s="56">
        <f>Y13/Y9*100</f>
        <v>4.874609729076443</v>
      </c>
      <c r="Z18" s="102"/>
    </row>
    <row r="19" ht="14.25" thickTop="1">
      <c r="B19" s="3" t="s">
        <v>79</v>
      </c>
    </row>
    <row r="20" ht="13.5">
      <c r="B20" s="3" t="s">
        <v>80</v>
      </c>
    </row>
    <row r="21" ht="13.5">
      <c r="B21" s="3" t="s">
        <v>81</v>
      </c>
    </row>
  </sheetData>
  <mergeCells count="63">
    <mergeCell ref="U4:V4"/>
    <mergeCell ref="K4:L5"/>
    <mergeCell ref="M4:N5"/>
    <mergeCell ref="O4:P5"/>
    <mergeCell ref="Q4:R5"/>
    <mergeCell ref="U5:V5"/>
    <mergeCell ref="W2:Y3"/>
    <mergeCell ref="W4:W5"/>
    <mergeCell ref="Y4:Y5"/>
    <mergeCell ref="Z6:Z14"/>
    <mergeCell ref="Z2:Z5"/>
    <mergeCell ref="A2:B6"/>
    <mergeCell ref="C2:D3"/>
    <mergeCell ref="E2:V3"/>
    <mergeCell ref="C4:C6"/>
    <mergeCell ref="E4:F5"/>
    <mergeCell ref="G4:H5"/>
    <mergeCell ref="I4:J5"/>
    <mergeCell ref="D4:D6"/>
    <mergeCell ref="S4:T4"/>
    <mergeCell ref="S5:T5"/>
    <mergeCell ref="A15:B16"/>
    <mergeCell ref="E15:F15"/>
    <mergeCell ref="G15:H15"/>
    <mergeCell ref="I15:J15"/>
    <mergeCell ref="E16:F16"/>
    <mergeCell ref="G16:H16"/>
    <mergeCell ref="I16:J16"/>
    <mergeCell ref="K15:L15"/>
    <mergeCell ref="M15:N15"/>
    <mergeCell ref="O15:P15"/>
    <mergeCell ref="Q15:R15"/>
    <mergeCell ref="Z15:Z18"/>
    <mergeCell ref="S16:T16"/>
    <mergeCell ref="U16:V16"/>
    <mergeCell ref="S17:T17"/>
    <mergeCell ref="U17:V17"/>
    <mergeCell ref="S18:T18"/>
    <mergeCell ref="U18:V18"/>
    <mergeCell ref="G18:H18"/>
    <mergeCell ref="I18:J18"/>
    <mergeCell ref="K16:L16"/>
    <mergeCell ref="M16:N16"/>
    <mergeCell ref="A7:A10"/>
    <mergeCell ref="A11:A14"/>
    <mergeCell ref="K18:L18"/>
    <mergeCell ref="M18:N18"/>
    <mergeCell ref="M17:N17"/>
    <mergeCell ref="A17:B18"/>
    <mergeCell ref="E17:F17"/>
    <mergeCell ref="G17:H17"/>
    <mergeCell ref="I17:J17"/>
    <mergeCell ref="E18:F18"/>
    <mergeCell ref="O18:P18"/>
    <mergeCell ref="Q18:R18"/>
    <mergeCell ref="K17:L17"/>
    <mergeCell ref="X4:X5"/>
    <mergeCell ref="O17:P17"/>
    <mergeCell ref="Q17:R17"/>
    <mergeCell ref="O16:P16"/>
    <mergeCell ref="Q16:R16"/>
    <mergeCell ref="S15:T15"/>
    <mergeCell ref="U15:V15"/>
  </mergeCells>
  <printOptions/>
  <pageMargins left="0.41" right="0.32" top="1" bottom="1" header="0.512" footer="0.512"/>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AC21"/>
  <sheetViews>
    <sheetView tabSelected="1" workbookViewId="0" topLeftCell="A1">
      <pane xSplit="4" topLeftCell="E1" activePane="topRight" state="frozen"/>
      <selection pane="topLeft" activeCell="AC7" sqref="AC7"/>
      <selection pane="topRight" activeCell="L1" sqref="L1"/>
    </sheetView>
  </sheetViews>
  <sheetFormatPr defaultColWidth="9.00390625" defaultRowHeight="13.5"/>
  <cols>
    <col min="1" max="1" width="3.875" style="0" customWidth="1"/>
    <col min="2" max="2" width="6.75390625" style="0" customWidth="1"/>
    <col min="3" max="3" width="6.25390625" style="0" customWidth="1"/>
    <col min="4" max="4" width="8.125" style="0" customWidth="1"/>
    <col min="5" max="5" width="6.25390625" style="0" customWidth="1"/>
    <col min="6" max="6" width="8.125" style="0" customWidth="1"/>
    <col min="7" max="7" width="6.25390625" style="0" customWidth="1"/>
    <col min="8" max="8" width="8.125" style="0" customWidth="1"/>
    <col min="9" max="9" width="6.125" style="0" customWidth="1"/>
    <col min="10" max="10" width="8.125" style="0" customWidth="1"/>
    <col min="11" max="11" width="6.25390625" style="0" customWidth="1"/>
    <col min="12" max="12" width="8.125" style="0" customWidth="1"/>
    <col min="13" max="13" width="6.25390625" style="0" customWidth="1"/>
    <col min="14" max="14" width="8.125" style="0" customWidth="1"/>
    <col min="15" max="15" width="6.25390625" style="0" customWidth="1"/>
    <col min="16" max="16" width="8.125" style="0" customWidth="1"/>
    <col min="17" max="17" width="6.25390625" style="0" customWidth="1"/>
    <col min="18" max="18" width="8.125" style="0" customWidth="1"/>
    <col min="19" max="19" width="6.25390625" style="0" customWidth="1"/>
    <col min="20" max="20" width="8.125" style="0" customWidth="1"/>
    <col min="21" max="21" width="6.25390625" style="0" customWidth="1"/>
    <col min="22" max="22" width="8.125" style="0" customWidth="1"/>
    <col min="23" max="25" width="8.625" style="0" customWidth="1"/>
    <col min="28" max="28" width="12.625" style="0" customWidth="1"/>
    <col min="29" max="29" width="10.25390625" style="0" bestFit="1" customWidth="1"/>
  </cols>
  <sheetData>
    <row r="1" spans="1:22" ht="38.25" customHeight="1" thickBot="1">
      <c r="A1" s="55">
        <v>18</v>
      </c>
      <c r="B1" s="2" t="s">
        <v>28</v>
      </c>
      <c r="D1" s="2" t="s">
        <v>108</v>
      </c>
      <c r="V1" s="44" t="s">
        <v>54</v>
      </c>
    </row>
    <row r="2" spans="1:26" ht="21" customHeight="1" thickTop="1">
      <c r="A2" s="108" t="s">
        <v>0</v>
      </c>
      <c r="B2" s="109"/>
      <c r="C2" s="82" t="s">
        <v>1</v>
      </c>
      <c r="D2" s="109"/>
      <c r="E2" s="82" t="s">
        <v>63</v>
      </c>
      <c r="F2" s="112"/>
      <c r="G2" s="112"/>
      <c r="H2" s="112"/>
      <c r="I2" s="112"/>
      <c r="J2" s="112"/>
      <c r="K2" s="112"/>
      <c r="L2" s="112"/>
      <c r="M2" s="112"/>
      <c r="N2" s="112"/>
      <c r="O2" s="112"/>
      <c r="P2" s="112"/>
      <c r="Q2" s="112"/>
      <c r="R2" s="112"/>
      <c r="S2" s="112"/>
      <c r="T2" s="112"/>
      <c r="U2" s="112"/>
      <c r="V2" s="112"/>
      <c r="W2" s="108" t="s">
        <v>55</v>
      </c>
      <c r="X2" s="112"/>
      <c r="Y2" s="131"/>
      <c r="Z2" s="102"/>
    </row>
    <row r="3" spans="1:26" ht="14.25" customHeight="1" thickBot="1">
      <c r="A3" s="110"/>
      <c r="B3" s="111"/>
      <c r="C3" s="83"/>
      <c r="D3" s="85"/>
      <c r="E3" s="83"/>
      <c r="F3" s="113"/>
      <c r="G3" s="113"/>
      <c r="H3" s="113"/>
      <c r="I3" s="113"/>
      <c r="J3" s="113"/>
      <c r="K3" s="113"/>
      <c r="L3" s="113"/>
      <c r="M3" s="113"/>
      <c r="N3" s="113"/>
      <c r="O3" s="113"/>
      <c r="P3" s="113"/>
      <c r="Q3" s="113"/>
      <c r="R3" s="113"/>
      <c r="S3" s="113"/>
      <c r="T3" s="113"/>
      <c r="U3" s="113"/>
      <c r="V3" s="113"/>
      <c r="W3" s="84"/>
      <c r="X3" s="113"/>
      <c r="Y3" s="132"/>
      <c r="Z3" s="102"/>
    </row>
    <row r="4" spans="1:26" ht="14.25" customHeight="1">
      <c r="A4" s="110"/>
      <c r="B4" s="111"/>
      <c r="C4" s="114" t="s">
        <v>91</v>
      </c>
      <c r="D4" s="125" t="s">
        <v>2</v>
      </c>
      <c r="E4" s="117" t="s">
        <v>92</v>
      </c>
      <c r="F4" s="118"/>
      <c r="G4" s="121" t="s">
        <v>3</v>
      </c>
      <c r="H4" s="122"/>
      <c r="I4" s="121" t="s">
        <v>4</v>
      </c>
      <c r="J4" s="122"/>
      <c r="K4" s="121" t="s">
        <v>5</v>
      </c>
      <c r="L4" s="122"/>
      <c r="M4" s="121" t="s">
        <v>6</v>
      </c>
      <c r="N4" s="122"/>
      <c r="O4" s="121" t="s">
        <v>7</v>
      </c>
      <c r="P4" s="122"/>
      <c r="Q4" s="121" t="s">
        <v>8</v>
      </c>
      <c r="R4" s="122"/>
      <c r="S4" s="128" t="s">
        <v>9</v>
      </c>
      <c r="T4" s="129"/>
      <c r="U4" s="117" t="s">
        <v>93</v>
      </c>
      <c r="V4" s="140"/>
      <c r="W4" s="133" t="s">
        <v>94</v>
      </c>
      <c r="X4" s="142" t="s">
        <v>95</v>
      </c>
      <c r="Y4" s="135" t="s">
        <v>56</v>
      </c>
      <c r="Z4" s="102"/>
    </row>
    <row r="5" spans="1:26" ht="13.5">
      <c r="A5" s="110"/>
      <c r="B5" s="111"/>
      <c r="C5" s="115"/>
      <c r="D5" s="126"/>
      <c r="E5" s="119"/>
      <c r="F5" s="120"/>
      <c r="G5" s="123"/>
      <c r="H5" s="124"/>
      <c r="I5" s="123"/>
      <c r="J5" s="124"/>
      <c r="K5" s="123"/>
      <c r="L5" s="124"/>
      <c r="M5" s="123"/>
      <c r="N5" s="124"/>
      <c r="O5" s="123"/>
      <c r="P5" s="124"/>
      <c r="Q5" s="123"/>
      <c r="R5" s="124"/>
      <c r="S5" s="130" t="s">
        <v>10</v>
      </c>
      <c r="T5" s="102"/>
      <c r="U5" s="119" t="s">
        <v>96</v>
      </c>
      <c r="V5" s="141"/>
      <c r="W5" s="134"/>
      <c r="X5" s="143"/>
      <c r="Y5" s="136"/>
      <c r="Z5" s="102"/>
    </row>
    <row r="6" spans="1:28" ht="22.5" customHeight="1" thickBot="1">
      <c r="A6" s="84"/>
      <c r="B6" s="85"/>
      <c r="C6" s="116"/>
      <c r="D6" s="127"/>
      <c r="E6" s="5" t="s">
        <v>13</v>
      </c>
      <c r="F6" s="17" t="s">
        <v>14</v>
      </c>
      <c r="G6" s="5" t="s">
        <v>13</v>
      </c>
      <c r="H6" s="17" t="s">
        <v>14</v>
      </c>
      <c r="I6" s="5" t="s">
        <v>13</v>
      </c>
      <c r="J6" s="17" t="s">
        <v>14</v>
      </c>
      <c r="K6" s="5" t="s">
        <v>15</v>
      </c>
      <c r="L6" s="17" t="s">
        <v>16</v>
      </c>
      <c r="M6" s="5" t="s">
        <v>15</v>
      </c>
      <c r="N6" s="17" t="s">
        <v>16</v>
      </c>
      <c r="O6" s="5" t="s">
        <v>13</v>
      </c>
      <c r="P6" s="17" t="s">
        <v>14</v>
      </c>
      <c r="Q6" s="5" t="s">
        <v>13</v>
      </c>
      <c r="R6" s="17" t="s">
        <v>14</v>
      </c>
      <c r="S6" s="5" t="s">
        <v>13</v>
      </c>
      <c r="T6" s="17" t="s">
        <v>14</v>
      </c>
      <c r="U6" s="5" t="s">
        <v>13</v>
      </c>
      <c r="V6" s="30" t="s">
        <v>16</v>
      </c>
      <c r="W6" s="34" t="s">
        <v>14</v>
      </c>
      <c r="X6" s="46" t="s">
        <v>14</v>
      </c>
      <c r="Y6" s="25" t="s">
        <v>14</v>
      </c>
      <c r="Z6" s="137"/>
      <c r="AA6" t="s">
        <v>97</v>
      </c>
      <c r="AB6" t="s">
        <v>97</v>
      </c>
    </row>
    <row r="7" spans="1:29" ht="21" customHeight="1">
      <c r="A7" s="90" t="s">
        <v>103</v>
      </c>
      <c r="B7" s="9" t="s">
        <v>98</v>
      </c>
      <c r="C7" s="12">
        <v>4090</v>
      </c>
      <c r="D7" s="6">
        <v>1982709</v>
      </c>
      <c r="E7" s="18">
        <v>40</v>
      </c>
      <c r="F7" s="6">
        <v>20063</v>
      </c>
      <c r="G7" s="18">
        <v>32</v>
      </c>
      <c r="H7" s="6">
        <v>14116</v>
      </c>
      <c r="I7" s="12">
        <v>2719</v>
      </c>
      <c r="J7" s="6">
        <v>1100046</v>
      </c>
      <c r="K7" s="18">
        <v>61</v>
      </c>
      <c r="L7" s="6">
        <v>296686</v>
      </c>
      <c r="M7" s="18">
        <v>132</v>
      </c>
      <c r="N7" s="6">
        <v>9745</v>
      </c>
      <c r="O7" s="18">
        <v>1</v>
      </c>
      <c r="P7" s="6">
        <v>178</v>
      </c>
      <c r="Q7" s="18">
        <v>15</v>
      </c>
      <c r="R7" s="6">
        <v>13801</v>
      </c>
      <c r="S7" s="18">
        <v>240</v>
      </c>
      <c r="T7" s="6">
        <v>163219</v>
      </c>
      <c r="U7" s="18">
        <v>850</v>
      </c>
      <c r="V7" s="31">
        <v>364855</v>
      </c>
      <c r="W7" s="35">
        <v>650917</v>
      </c>
      <c r="X7" s="47">
        <v>1331746</v>
      </c>
      <c r="Y7" s="26">
        <v>46</v>
      </c>
      <c r="Z7" s="137"/>
      <c r="AA7" s="1">
        <f aca="true" t="shared" si="0" ref="AA7:AB13">C7-(E7+G7+I7+K7+M7+O7+Q7+S7+U7)</f>
        <v>0</v>
      </c>
      <c r="AB7" s="1">
        <f t="shared" si="0"/>
        <v>0</v>
      </c>
      <c r="AC7" s="1">
        <f aca="true" t="shared" si="1" ref="AC7:AC13">D7-W7-X7-Y7</f>
        <v>0</v>
      </c>
    </row>
    <row r="8" spans="1:29" ht="21" customHeight="1">
      <c r="A8" s="91"/>
      <c r="B8" s="10" t="s">
        <v>99</v>
      </c>
      <c r="C8" s="13">
        <v>3700</v>
      </c>
      <c r="D8" s="7">
        <v>2413913</v>
      </c>
      <c r="E8" s="19">
        <v>4</v>
      </c>
      <c r="F8" s="7">
        <v>3807</v>
      </c>
      <c r="G8" s="19">
        <v>134</v>
      </c>
      <c r="H8" s="7">
        <v>51263</v>
      </c>
      <c r="I8" s="13">
        <v>1858</v>
      </c>
      <c r="J8" s="7">
        <v>613530</v>
      </c>
      <c r="K8" s="19">
        <v>83</v>
      </c>
      <c r="L8" s="7">
        <v>166543</v>
      </c>
      <c r="M8" s="19">
        <v>31</v>
      </c>
      <c r="N8" s="7">
        <v>2435</v>
      </c>
      <c r="O8" s="19">
        <v>18</v>
      </c>
      <c r="P8" s="7">
        <v>26739</v>
      </c>
      <c r="Q8" s="19">
        <v>224</v>
      </c>
      <c r="R8" s="7">
        <v>408479</v>
      </c>
      <c r="S8" s="19">
        <v>292</v>
      </c>
      <c r="T8" s="7">
        <f>392935+43832</f>
        <v>436767</v>
      </c>
      <c r="U8" s="13">
        <v>1056</v>
      </c>
      <c r="V8" s="32">
        <v>704350</v>
      </c>
      <c r="W8" s="36">
        <f>866667+43832</f>
        <v>910499</v>
      </c>
      <c r="X8" s="48">
        <v>1501524</v>
      </c>
      <c r="Y8" s="27">
        <v>1890</v>
      </c>
      <c r="Z8" s="137"/>
      <c r="AA8" s="1">
        <f>C8-(E8+G8+I8+K8+M8+O8+Q8+S8+U8)</f>
        <v>0</v>
      </c>
      <c r="AB8" s="1">
        <f t="shared" si="0"/>
        <v>0</v>
      </c>
      <c r="AC8" s="1">
        <f t="shared" si="1"/>
        <v>0</v>
      </c>
    </row>
    <row r="9" spans="1:29" ht="21" customHeight="1">
      <c r="A9" s="91"/>
      <c r="B9" s="10" t="s">
        <v>100</v>
      </c>
      <c r="C9" s="13">
        <f aca="true" t="shared" si="2" ref="C9:Y9">C7+C8</f>
        <v>7790</v>
      </c>
      <c r="D9" s="7">
        <f t="shared" si="2"/>
        <v>4396622</v>
      </c>
      <c r="E9" s="19">
        <f t="shared" si="2"/>
        <v>44</v>
      </c>
      <c r="F9" s="7">
        <f t="shared" si="2"/>
        <v>23870</v>
      </c>
      <c r="G9" s="19">
        <f t="shared" si="2"/>
        <v>166</v>
      </c>
      <c r="H9" s="7">
        <f t="shared" si="2"/>
        <v>65379</v>
      </c>
      <c r="I9" s="13">
        <f t="shared" si="2"/>
        <v>4577</v>
      </c>
      <c r="J9" s="7">
        <f t="shared" si="2"/>
        <v>1713576</v>
      </c>
      <c r="K9" s="19">
        <f t="shared" si="2"/>
        <v>144</v>
      </c>
      <c r="L9" s="7">
        <f t="shared" si="2"/>
        <v>463229</v>
      </c>
      <c r="M9" s="19">
        <f t="shared" si="2"/>
        <v>163</v>
      </c>
      <c r="N9" s="7">
        <f t="shared" si="2"/>
        <v>12180</v>
      </c>
      <c r="O9" s="19">
        <f t="shared" si="2"/>
        <v>19</v>
      </c>
      <c r="P9" s="7">
        <f t="shared" si="2"/>
        <v>26917</v>
      </c>
      <c r="Q9" s="19">
        <f t="shared" si="2"/>
        <v>239</v>
      </c>
      <c r="R9" s="7">
        <f t="shared" si="2"/>
        <v>422280</v>
      </c>
      <c r="S9" s="19">
        <f t="shared" si="2"/>
        <v>532</v>
      </c>
      <c r="T9" s="7">
        <f t="shared" si="2"/>
        <v>599986</v>
      </c>
      <c r="U9" s="13">
        <f t="shared" si="2"/>
        <v>1906</v>
      </c>
      <c r="V9" s="32">
        <f t="shared" si="2"/>
        <v>1069205</v>
      </c>
      <c r="W9" s="36">
        <f t="shared" si="2"/>
        <v>1561416</v>
      </c>
      <c r="X9" s="48">
        <f t="shared" si="2"/>
        <v>2833270</v>
      </c>
      <c r="Y9" s="27">
        <f t="shared" si="2"/>
        <v>1936</v>
      </c>
      <c r="Z9" s="137"/>
      <c r="AA9" s="1">
        <f t="shared" si="0"/>
        <v>0</v>
      </c>
      <c r="AB9" s="1">
        <f t="shared" si="0"/>
        <v>0</v>
      </c>
      <c r="AC9" s="1">
        <f t="shared" si="1"/>
        <v>0</v>
      </c>
    </row>
    <row r="10" spans="1:29" ht="21" customHeight="1" thickBot="1">
      <c r="A10" s="92"/>
      <c r="B10" s="11" t="s">
        <v>101</v>
      </c>
      <c r="C10" s="14">
        <v>100</v>
      </c>
      <c r="D10" s="8">
        <v>100</v>
      </c>
      <c r="E10" s="22">
        <f>E9/$C$9*100</f>
        <v>0.5648267008985879</v>
      </c>
      <c r="F10" s="23">
        <f>F9/$D$9*100</f>
        <v>0.5429168120434279</v>
      </c>
      <c r="G10" s="22">
        <f>G9/$C$9*100</f>
        <v>2.1309370988446723</v>
      </c>
      <c r="H10" s="23">
        <f>H9/$D$9*100</f>
        <v>1.4870279955838823</v>
      </c>
      <c r="I10" s="22">
        <f>I9/$C$9*100</f>
        <v>58.75481386392811</v>
      </c>
      <c r="J10" s="23">
        <f>J9/$D$9*100</f>
        <v>38.97483113171885</v>
      </c>
      <c r="K10" s="22">
        <f>K9/$C$9*100</f>
        <v>1.848523748395379</v>
      </c>
      <c r="L10" s="23">
        <f>L9/$D$9*100</f>
        <v>10.536020608549018</v>
      </c>
      <c r="M10" s="22">
        <f>M9/$C$9*100</f>
        <v>2.092426187419769</v>
      </c>
      <c r="N10" s="23">
        <f>N9/$D$9*100</f>
        <v>0.27703086596937376</v>
      </c>
      <c r="O10" s="22">
        <f>O9/$C$9*100</f>
        <v>0.24390243902439024</v>
      </c>
      <c r="P10" s="23">
        <f>P9/$D$9*100</f>
        <v>0.6122200180047318</v>
      </c>
      <c r="Q10" s="22">
        <f>Q9/$C$9*100</f>
        <v>3.0680359435173297</v>
      </c>
      <c r="R10" s="23">
        <f>R9/$D$9*100</f>
        <v>9.6046464763175</v>
      </c>
      <c r="S10" s="22">
        <f>S9/$C$9*100</f>
        <v>6.829268292682928</v>
      </c>
      <c r="T10" s="23">
        <f>T9/$D$9*100</f>
        <v>13.646522261863767</v>
      </c>
      <c r="U10" s="22">
        <f>U9/$C$9*100</f>
        <v>24.46726572528883</v>
      </c>
      <c r="V10" s="41">
        <f>V9/$D$9*100</f>
        <v>24.318783829949446</v>
      </c>
      <c r="W10" s="42">
        <f>W9/D9*100</f>
        <v>35.513992333204904</v>
      </c>
      <c r="X10" s="49">
        <f>X9/D9*100</f>
        <v>64.44197386084134</v>
      </c>
      <c r="Y10" s="43">
        <f>100-W10-X10</f>
        <v>0.0440338059537595</v>
      </c>
      <c r="Z10" s="137"/>
      <c r="AA10" s="1">
        <f t="shared" si="0"/>
        <v>0</v>
      </c>
      <c r="AB10" s="1">
        <f t="shared" si="0"/>
        <v>0</v>
      </c>
      <c r="AC10" s="1">
        <f t="shared" si="1"/>
        <v>0</v>
      </c>
    </row>
    <row r="11" spans="1:29" ht="21" customHeight="1">
      <c r="A11" s="90" t="s">
        <v>104</v>
      </c>
      <c r="B11" s="9" t="s">
        <v>98</v>
      </c>
      <c r="C11" s="74">
        <v>3106</v>
      </c>
      <c r="D11" s="75">
        <v>1403500</v>
      </c>
      <c r="E11" s="76">
        <v>7</v>
      </c>
      <c r="F11" s="75">
        <v>2383</v>
      </c>
      <c r="G11" s="76">
        <v>11</v>
      </c>
      <c r="H11" s="75">
        <v>4928</v>
      </c>
      <c r="I11" s="74">
        <v>2185</v>
      </c>
      <c r="J11" s="75">
        <v>850665</v>
      </c>
      <c r="K11" s="76">
        <v>18</v>
      </c>
      <c r="L11" s="75">
        <v>12261</v>
      </c>
      <c r="M11" s="76">
        <v>113</v>
      </c>
      <c r="N11" s="75">
        <v>7429</v>
      </c>
      <c r="O11" s="76">
        <v>4</v>
      </c>
      <c r="P11" s="75">
        <v>1454</v>
      </c>
      <c r="Q11" s="76">
        <v>5</v>
      </c>
      <c r="R11" s="75">
        <v>8805</v>
      </c>
      <c r="S11" s="76">
        <v>213</v>
      </c>
      <c r="T11" s="75">
        <v>151840</v>
      </c>
      <c r="U11" s="76">
        <v>550</v>
      </c>
      <c r="V11" s="77">
        <v>363735</v>
      </c>
      <c r="W11" s="78">
        <v>473393</v>
      </c>
      <c r="X11" s="79">
        <v>930107</v>
      </c>
      <c r="Y11" s="80">
        <v>0</v>
      </c>
      <c r="Z11" s="137"/>
      <c r="AA11" s="1">
        <f t="shared" si="0"/>
        <v>0</v>
      </c>
      <c r="AB11" s="1">
        <f>D11-(F11+H11+J11+L11+N11+P11+R11+T11+V11)</f>
        <v>0</v>
      </c>
      <c r="AC11" s="1">
        <f>D11-W11-X11-Y11</f>
        <v>0</v>
      </c>
    </row>
    <row r="12" spans="1:29" ht="21" customHeight="1">
      <c r="A12" s="91"/>
      <c r="B12" s="10" t="s">
        <v>99</v>
      </c>
      <c r="C12" s="13">
        <v>3004</v>
      </c>
      <c r="D12" s="7">
        <v>1998582</v>
      </c>
      <c r="E12" s="19">
        <v>8</v>
      </c>
      <c r="F12" s="7">
        <v>17529</v>
      </c>
      <c r="G12" s="19">
        <v>86</v>
      </c>
      <c r="H12" s="7">
        <v>51356</v>
      </c>
      <c r="I12" s="13">
        <v>1718</v>
      </c>
      <c r="J12" s="7">
        <v>534994</v>
      </c>
      <c r="K12" s="19">
        <v>47</v>
      </c>
      <c r="L12" s="7">
        <v>175175</v>
      </c>
      <c r="M12" s="19">
        <v>39</v>
      </c>
      <c r="N12" s="7">
        <v>19187</v>
      </c>
      <c r="O12" s="19">
        <v>17</v>
      </c>
      <c r="P12" s="7">
        <v>33753</v>
      </c>
      <c r="Q12" s="19">
        <v>186</v>
      </c>
      <c r="R12" s="7">
        <v>458524</v>
      </c>
      <c r="S12" s="19">
        <v>219</v>
      </c>
      <c r="T12" s="7">
        <v>265230</v>
      </c>
      <c r="U12" s="13">
        <v>684</v>
      </c>
      <c r="V12" s="32">
        <v>442834</v>
      </c>
      <c r="W12" s="36">
        <v>667857</v>
      </c>
      <c r="X12" s="48">
        <v>1330725</v>
      </c>
      <c r="Y12" s="27">
        <v>0</v>
      </c>
      <c r="Z12" s="137"/>
      <c r="AA12" s="1">
        <f t="shared" si="0"/>
        <v>0</v>
      </c>
      <c r="AB12" s="1">
        <f t="shared" si="0"/>
        <v>0</v>
      </c>
      <c r="AC12" s="1">
        <f t="shared" si="1"/>
        <v>0</v>
      </c>
    </row>
    <row r="13" spans="1:29" ht="21" customHeight="1">
      <c r="A13" s="91"/>
      <c r="B13" s="10" t="s">
        <v>100</v>
      </c>
      <c r="C13" s="13">
        <f aca="true" t="shared" si="3" ref="C13:Y13">C11+C12</f>
        <v>6110</v>
      </c>
      <c r="D13" s="7">
        <f t="shared" si="3"/>
        <v>3402082</v>
      </c>
      <c r="E13" s="19">
        <f t="shared" si="3"/>
        <v>15</v>
      </c>
      <c r="F13" s="7">
        <f t="shared" si="3"/>
        <v>19912</v>
      </c>
      <c r="G13" s="19">
        <f t="shared" si="3"/>
        <v>97</v>
      </c>
      <c r="H13" s="7">
        <f t="shared" si="3"/>
        <v>56284</v>
      </c>
      <c r="I13" s="13">
        <f t="shared" si="3"/>
        <v>3903</v>
      </c>
      <c r="J13" s="7">
        <f t="shared" si="3"/>
        <v>1385659</v>
      </c>
      <c r="K13" s="19">
        <f t="shared" si="3"/>
        <v>65</v>
      </c>
      <c r="L13" s="7">
        <f t="shared" si="3"/>
        <v>187436</v>
      </c>
      <c r="M13" s="19">
        <f t="shared" si="3"/>
        <v>152</v>
      </c>
      <c r="N13" s="7">
        <f t="shared" si="3"/>
        <v>26616</v>
      </c>
      <c r="O13" s="19">
        <f t="shared" si="3"/>
        <v>21</v>
      </c>
      <c r="P13" s="7">
        <f t="shared" si="3"/>
        <v>35207</v>
      </c>
      <c r="Q13" s="19">
        <f t="shared" si="3"/>
        <v>191</v>
      </c>
      <c r="R13" s="7">
        <f t="shared" si="3"/>
        <v>467329</v>
      </c>
      <c r="S13" s="19">
        <f t="shared" si="3"/>
        <v>432</v>
      </c>
      <c r="T13" s="7">
        <f t="shared" si="3"/>
        <v>417070</v>
      </c>
      <c r="U13" s="13">
        <f t="shared" si="3"/>
        <v>1234</v>
      </c>
      <c r="V13" s="32">
        <f t="shared" si="3"/>
        <v>806569</v>
      </c>
      <c r="W13" s="36">
        <f t="shared" si="3"/>
        <v>1141250</v>
      </c>
      <c r="X13" s="48">
        <f t="shared" si="3"/>
        <v>2260832</v>
      </c>
      <c r="Y13" s="27">
        <f t="shared" si="3"/>
        <v>0</v>
      </c>
      <c r="Z13" s="137"/>
      <c r="AA13" s="1">
        <f t="shared" si="0"/>
        <v>0</v>
      </c>
      <c r="AB13" s="1">
        <f t="shared" si="0"/>
        <v>0</v>
      </c>
      <c r="AC13" s="1">
        <f t="shared" si="1"/>
        <v>0</v>
      </c>
    </row>
    <row r="14" spans="1:26" ht="21" customHeight="1" thickBot="1">
      <c r="A14" s="92"/>
      <c r="B14" s="11" t="s">
        <v>101</v>
      </c>
      <c r="C14" s="14">
        <v>100</v>
      </c>
      <c r="D14" s="8">
        <v>100</v>
      </c>
      <c r="E14" s="22">
        <f>E13/$C$13*100</f>
        <v>0.24549918166939444</v>
      </c>
      <c r="F14" s="23">
        <f>F13/$D$13*100</f>
        <v>0.5852886555938394</v>
      </c>
      <c r="G14" s="22">
        <f>G13/$C$13*100</f>
        <v>1.5875613747954174</v>
      </c>
      <c r="H14" s="23">
        <f>H13/$D$13*100</f>
        <v>1.6543986888029154</v>
      </c>
      <c r="I14" s="22">
        <f>I13/$C$13*100</f>
        <v>63.878887070376436</v>
      </c>
      <c r="J14" s="23">
        <f>J13/$D$13*100</f>
        <v>40.72973549726315</v>
      </c>
      <c r="K14" s="22">
        <f>K13/$C$13*100</f>
        <v>1.0638297872340425</v>
      </c>
      <c r="L14" s="23">
        <f>L13/$D$13*100</f>
        <v>5.509449801621478</v>
      </c>
      <c r="M14" s="22">
        <f>M13/$C$13*100</f>
        <v>2.4877250409165304</v>
      </c>
      <c r="N14" s="23">
        <f>N13/$D$13*100</f>
        <v>0.7823444584816004</v>
      </c>
      <c r="O14" s="22">
        <f>O13/$C$13*100</f>
        <v>0.3436988543371522</v>
      </c>
      <c r="P14" s="23">
        <f>P13/$D$13*100</f>
        <v>1.0348662965795652</v>
      </c>
      <c r="Q14" s="22">
        <f>Q13/$C$13*100</f>
        <v>3.126022913256956</v>
      </c>
      <c r="R14" s="23">
        <f>R13/$D$13*100</f>
        <v>13.736558965950852</v>
      </c>
      <c r="S14" s="22">
        <f>S13/$C$13*100</f>
        <v>7.070376432078559</v>
      </c>
      <c r="T14" s="23">
        <f>T13/$D$13*100</f>
        <v>12.259257713364933</v>
      </c>
      <c r="U14" s="22">
        <f>U13/$C$13*100</f>
        <v>20.196399345335518</v>
      </c>
      <c r="V14" s="41">
        <f>V13/$D$13*100</f>
        <v>23.70809992234167</v>
      </c>
      <c r="W14" s="42">
        <f>W13/D13*100</f>
        <v>33.54563470251452</v>
      </c>
      <c r="X14" s="49">
        <f>X13/D13*100</f>
        <v>66.45436529748548</v>
      </c>
      <c r="Y14" s="43">
        <f>100-W14-X14</f>
        <v>0</v>
      </c>
      <c r="Z14" s="137"/>
    </row>
    <row r="15" spans="1:26" ht="21.75" customHeight="1">
      <c r="A15" s="93" t="s">
        <v>19</v>
      </c>
      <c r="B15" s="94"/>
      <c r="C15" s="4" t="s">
        <v>20</v>
      </c>
      <c r="D15" s="81">
        <f>SUM(E15:V15)</f>
        <v>-1680</v>
      </c>
      <c r="E15" s="99">
        <f>E13-E9</f>
        <v>-29</v>
      </c>
      <c r="F15" s="100"/>
      <c r="G15" s="99">
        <f>G13-G9</f>
        <v>-69</v>
      </c>
      <c r="H15" s="100"/>
      <c r="I15" s="99">
        <f>I13-I9</f>
        <v>-674</v>
      </c>
      <c r="J15" s="100"/>
      <c r="K15" s="99">
        <f>K13-K9</f>
        <v>-79</v>
      </c>
      <c r="L15" s="100"/>
      <c r="M15" s="99">
        <f>M13-M9</f>
        <v>-11</v>
      </c>
      <c r="N15" s="100"/>
      <c r="O15" s="99">
        <f>O13-O9</f>
        <v>2</v>
      </c>
      <c r="P15" s="100"/>
      <c r="Q15" s="99">
        <f>Q13-Q9</f>
        <v>-48</v>
      </c>
      <c r="R15" s="100"/>
      <c r="S15" s="99">
        <f>S13-S9</f>
        <v>-100</v>
      </c>
      <c r="T15" s="100"/>
      <c r="U15" s="99">
        <f>U13-U9</f>
        <v>-672</v>
      </c>
      <c r="V15" s="101"/>
      <c r="W15" s="33" t="s">
        <v>21</v>
      </c>
      <c r="X15" s="45" t="s">
        <v>102</v>
      </c>
      <c r="Y15" s="24" t="s">
        <v>102</v>
      </c>
      <c r="Z15" s="102"/>
    </row>
    <row r="16" spans="1:26" ht="21.75" customHeight="1" thickBot="1">
      <c r="A16" s="106"/>
      <c r="B16" s="107"/>
      <c r="C16" s="5" t="s">
        <v>22</v>
      </c>
      <c r="D16" s="71">
        <f>SUM(E16:V16)</f>
        <v>-994540</v>
      </c>
      <c r="E16" s="97">
        <f>F13-F9</f>
        <v>-3958</v>
      </c>
      <c r="F16" s="98"/>
      <c r="G16" s="97">
        <f>H13-H9</f>
        <v>-9095</v>
      </c>
      <c r="H16" s="98"/>
      <c r="I16" s="97">
        <f>J13-J9</f>
        <v>-327917</v>
      </c>
      <c r="J16" s="98"/>
      <c r="K16" s="97">
        <f>L13-L9</f>
        <v>-275793</v>
      </c>
      <c r="L16" s="98"/>
      <c r="M16" s="97">
        <f>N13-N9</f>
        <v>14436</v>
      </c>
      <c r="N16" s="98"/>
      <c r="O16" s="97">
        <f>P13-P9</f>
        <v>8290</v>
      </c>
      <c r="P16" s="98"/>
      <c r="Q16" s="97">
        <f>R13-R9</f>
        <v>45049</v>
      </c>
      <c r="R16" s="98"/>
      <c r="S16" s="97">
        <f>T13-T9</f>
        <v>-182916</v>
      </c>
      <c r="T16" s="98"/>
      <c r="U16" s="97">
        <f>V13-V9</f>
        <v>-262636</v>
      </c>
      <c r="V16" s="103"/>
      <c r="W16" s="73">
        <f>W13-W9</f>
        <v>-420166</v>
      </c>
      <c r="X16" s="72">
        <f>X13-X9</f>
        <v>-572438</v>
      </c>
      <c r="Y16" s="58">
        <f>Y13-Y9</f>
        <v>-1936</v>
      </c>
      <c r="Z16" s="102"/>
    </row>
    <row r="17" spans="1:26" ht="21.75" customHeight="1">
      <c r="A17" s="93" t="s">
        <v>23</v>
      </c>
      <c r="B17" s="94"/>
      <c r="C17" s="4" t="s">
        <v>20</v>
      </c>
      <c r="D17" s="51">
        <f>C13/C9*100</f>
        <v>78.43388960205392</v>
      </c>
      <c r="E17" s="88">
        <f>E13/E9*100</f>
        <v>34.090909090909086</v>
      </c>
      <c r="F17" s="89"/>
      <c r="G17" s="88">
        <f>G13/G9*100</f>
        <v>58.43373493975904</v>
      </c>
      <c r="H17" s="89"/>
      <c r="I17" s="88">
        <f>I13/I9*100</f>
        <v>85.27419707231812</v>
      </c>
      <c r="J17" s="89"/>
      <c r="K17" s="88">
        <f>K13/K9*100</f>
        <v>45.13888888888889</v>
      </c>
      <c r="L17" s="89"/>
      <c r="M17" s="88">
        <f>M13/M9*100</f>
        <v>93.25153374233128</v>
      </c>
      <c r="N17" s="89"/>
      <c r="O17" s="88">
        <f>O13/O9*100</f>
        <v>110.5263157894737</v>
      </c>
      <c r="P17" s="89"/>
      <c r="Q17" s="88">
        <f>Q13/Q9*100</f>
        <v>79.9163179916318</v>
      </c>
      <c r="R17" s="89"/>
      <c r="S17" s="88">
        <f>S13/S9*100</f>
        <v>81.203007518797</v>
      </c>
      <c r="T17" s="89"/>
      <c r="U17" s="88">
        <f>U13/U9*100</f>
        <v>64.74291710388248</v>
      </c>
      <c r="V17" s="104"/>
      <c r="W17" s="33" t="s">
        <v>21</v>
      </c>
      <c r="X17" s="45" t="s">
        <v>102</v>
      </c>
      <c r="Y17" s="24" t="s">
        <v>102</v>
      </c>
      <c r="Z17" s="102"/>
    </row>
    <row r="18" spans="1:26" ht="21.75" customHeight="1" thickBot="1">
      <c r="A18" s="95"/>
      <c r="B18" s="96"/>
      <c r="C18" s="28" t="s">
        <v>22</v>
      </c>
      <c r="D18" s="52">
        <f>D13/D9*100</f>
        <v>77.37945177001798</v>
      </c>
      <c r="E18" s="86">
        <f>F13/F9*100</f>
        <v>83.41851696690406</v>
      </c>
      <c r="F18" s="87"/>
      <c r="G18" s="86">
        <f>H13/H9*100</f>
        <v>86.0888052738647</v>
      </c>
      <c r="H18" s="87"/>
      <c r="I18" s="86">
        <f>J13/J9*100</f>
        <v>80.86358585787849</v>
      </c>
      <c r="J18" s="87"/>
      <c r="K18" s="86">
        <f>L13/L9*100</f>
        <v>40.46292438513133</v>
      </c>
      <c r="L18" s="87"/>
      <c r="M18" s="86">
        <f>N13/N9*100</f>
        <v>218.52216748768473</v>
      </c>
      <c r="N18" s="87"/>
      <c r="O18" s="86">
        <f>P13/P9*100</f>
        <v>130.7983802058179</v>
      </c>
      <c r="P18" s="87"/>
      <c r="Q18" s="86">
        <f>R13/R9*100</f>
        <v>110.66804016292507</v>
      </c>
      <c r="R18" s="87"/>
      <c r="S18" s="86">
        <f>T13/T9*100</f>
        <v>69.51328864340168</v>
      </c>
      <c r="T18" s="87"/>
      <c r="U18" s="86">
        <f>V13/V9*100</f>
        <v>75.4363288611632</v>
      </c>
      <c r="V18" s="105"/>
      <c r="W18" s="40">
        <f>W13/W9*100</f>
        <v>73.09070740917218</v>
      </c>
      <c r="X18" s="53">
        <f>X13/X9*100</f>
        <v>79.79585426027171</v>
      </c>
      <c r="Y18" s="56">
        <f>Y13/Y9*100</f>
        <v>0</v>
      </c>
      <c r="Z18" s="102"/>
    </row>
    <row r="19" ht="14.25" thickTop="1">
      <c r="B19" s="3" t="s">
        <v>107</v>
      </c>
    </row>
    <row r="20" ht="13.5">
      <c r="B20" s="3" t="s">
        <v>106</v>
      </c>
    </row>
    <row r="21" ht="13.5">
      <c r="B21" s="3" t="s">
        <v>105</v>
      </c>
    </row>
  </sheetData>
  <mergeCells count="63">
    <mergeCell ref="O18:P18"/>
    <mergeCell ref="Q18:R18"/>
    <mergeCell ref="K17:L17"/>
    <mergeCell ref="X4:X5"/>
    <mergeCell ref="O17:P17"/>
    <mergeCell ref="Q17:R17"/>
    <mergeCell ref="O16:P16"/>
    <mergeCell ref="Q16:R16"/>
    <mergeCell ref="S15:T15"/>
    <mergeCell ref="U15:V15"/>
    <mergeCell ref="A7:A10"/>
    <mergeCell ref="A11:A14"/>
    <mergeCell ref="K18:L18"/>
    <mergeCell ref="M18:N18"/>
    <mergeCell ref="M17:N17"/>
    <mergeCell ref="A17:B18"/>
    <mergeCell ref="E17:F17"/>
    <mergeCell ref="G17:H17"/>
    <mergeCell ref="I17:J17"/>
    <mergeCell ref="E18:F18"/>
    <mergeCell ref="G18:H18"/>
    <mergeCell ref="I18:J18"/>
    <mergeCell ref="K16:L16"/>
    <mergeCell ref="M16:N16"/>
    <mergeCell ref="Z15:Z18"/>
    <mergeCell ref="S16:T16"/>
    <mergeCell ref="U16:V16"/>
    <mergeCell ref="S17:T17"/>
    <mergeCell ref="U17:V17"/>
    <mergeCell ref="S18:T18"/>
    <mergeCell ref="U18:V18"/>
    <mergeCell ref="K15:L15"/>
    <mergeCell ref="M15:N15"/>
    <mergeCell ref="O15:P15"/>
    <mergeCell ref="Q15:R15"/>
    <mergeCell ref="A15:B16"/>
    <mergeCell ref="E15:F15"/>
    <mergeCell ref="G15:H15"/>
    <mergeCell ref="I15:J15"/>
    <mergeCell ref="E16:F16"/>
    <mergeCell ref="G16:H16"/>
    <mergeCell ref="I16:J16"/>
    <mergeCell ref="A2:B6"/>
    <mergeCell ref="C2:D3"/>
    <mergeCell ref="E2:V3"/>
    <mergeCell ref="C4:C6"/>
    <mergeCell ref="E4:F5"/>
    <mergeCell ref="G4:H5"/>
    <mergeCell ref="I4:J5"/>
    <mergeCell ref="D4:D6"/>
    <mergeCell ref="S4:T4"/>
    <mergeCell ref="S5:T5"/>
    <mergeCell ref="W2:Y3"/>
    <mergeCell ref="W4:W5"/>
    <mergeCell ref="Y4:Y5"/>
    <mergeCell ref="Z6:Z14"/>
    <mergeCell ref="Z2:Z5"/>
    <mergeCell ref="U4:V4"/>
    <mergeCell ref="K4:L5"/>
    <mergeCell ref="M4:N5"/>
    <mergeCell ref="O4:P5"/>
    <mergeCell ref="Q4:R5"/>
    <mergeCell ref="U5:V5"/>
  </mergeCells>
  <printOptions/>
  <pageMargins left="0.41" right="0.32" top="1" bottom="1" header="0.512" footer="0.512"/>
  <pageSetup fitToHeight="1" fitToWidth="1" horizontalDpi="600" verticalDpi="600" orientation="landscape" paperSize="9" scale="7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58"/>
  <sheetViews>
    <sheetView zoomScaleSheetLayoutView="10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D3"/>
    </sheetView>
  </sheetViews>
  <sheetFormatPr defaultColWidth="9.00390625" defaultRowHeight="13.5"/>
  <cols>
    <col min="1" max="1" width="3.75390625" style="0" customWidth="1"/>
    <col min="2" max="2" width="6.75390625" style="0" customWidth="1"/>
    <col min="3" max="22" width="8.125" style="0" customWidth="1"/>
    <col min="23" max="24" width="8.625" style="0" customWidth="1"/>
    <col min="26" max="26" width="4.00390625" style="0" customWidth="1"/>
    <col min="27" max="27" width="8.125" style="0" customWidth="1"/>
    <col min="28" max="28" width="7.375" style="0" customWidth="1"/>
    <col min="29" max="29" width="6.75390625" style="0" customWidth="1"/>
  </cols>
  <sheetData>
    <row r="1" spans="2:4" ht="38.25" customHeight="1" thickBot="1">
      <c r="B1" s="2" t="s">
        <v>28</v>
      </c>
      <c r="D1" s="2" t="s">
        <v>109</v>
      </c>
    </row>
    <row r="2" spans="1:26" ht="21" customHeight="1" thickTop="1">
      <c r="A2" s="108" t="s">
        <v>0</v>
      </c>
      <c r="B2" s="109"/>
      <c r="C2" s="82" t="s">
        <v>1</v>
      </c>
      <c r="D2" s="109"/>
      <c r="E2" s="82" t="s">
        <v>36</v>
      </c>
      <c r="F2" s="112"/>
      <c r="G2" s="112"/>
      <c r="H2" s="112"/>
      <c r="I2" s="112"/>
      <c r="J2" s="112"/>
      <c r="K2" s="112"/>
      <c r="L2" s="112"/>
      <c r="M2" s="112"/>
      <c r="N2" s="112"/>
      <c r="O2" s="112"/>
      <c r="P2" s="112"/>
      <c r="Q2" s="112"/>
      <c r="R2" s="112"/>
      <c r="S2" s="112"/>
      <c r="T2" s="112"/>
      <c r="U2" s="112"/>
      <c r="V2" s="112"/>
      <c r="W2" s="108" t="s">
        <v>37</v>
      </c>
      <c r="X2" s="112"/>
      <c r="Y2" s="131"/>
      <c r="Z2" s="59"/>
    </row>
    <row r="3" spans="1:26" ht="14.25" customHeight="1" thickBot="1">
      <c r="A3" s="110"/>
      <c r="B3" s="111"/>
      <c r="C3" s="83"/>
      <c r="D3" s="85"/>
      <c r="E3" s="83"/>
      <c r="F3" s="113"/>
      <c r="G3" s="113"/>
      <c r="H3" s="113"/>
      <c r="I3" s="113"/>
      <c r="J3" s="113"/>
      <c r="K3" s="113"/>
      <c r="L3" s="113"/>
      <c r="M3" s="113"/>
      <c r="N3" s="113"/>
      <c r="O3" s="113"/>
      <c r="P3" s="113"/>
      <c r="Q3" s="113"/>
      <c r="R3" s="113"/>
      <c r="S3" s="113"/>
      <c r="T3" s="113"/>
      <c r="U3" s="113"/>
      <c r="V3" s="113"/>
      <c r="W3" s="110"/>
      <c r="X3" s="144"/>
      <c r="Y3" s="145"/>
      <c r="Z3" s="59"/>
    </row>
    <row r="4" spans="1:26" ht="14.25" customHeight="1">
      <c r="A4" s="110"/>
      <c r="B4" s="111"/>
      <c r="C4" s="114" t="s">
        <v>38</v>
      </c>
      <c r="D4" s="125" t="s">
        <v>2</v>
      </c>
      <c r="E4" s="117" t="s">
        <v>39</v>
      </c>
      <c r="F4" s="118"/>
      <c r="G4" s="121" t="s">
        <v>3</v>
      </c>
      <c r="H4" s="122"/>
      <c r="I4" s="121" t="s">
        <v>4</v>
      </c>
      <c r="J4" s="122"/>
      <c r="K4" s="121" t="s">
        <v>5</v>
      </c>
      <c r="L4" s="122"/>
      <c r="M4" s="121" t="s">
        <v>6</v>
      </c>
      <c r="N4" s="122"/>
      <c r="O4" s="121" t="s">
        <v>7</v>
      </c>
      <c r="P4" s="122"/>
      <c r="Q4" s="121" t="s">
        <v>8</v>
      </c>
      <c r="R4" s="122"/>
      <c r="S4" s="128" t="s">
        <v>9</v>
      </c>
      <c r="T4" s="129"/>
      <c r="U4" s="128" t="s">
        <v>11</v>
      </c>
      <c r="V4" s="138"/>
      <c r="W4" s="133" t="s">
        <v>40</v>
      </c>
      <c r="X4" s="142" t="s">
        <v>41</v>
      </c>
      <c r="Y4" s="135" t="s">
        <v>56</v>
      </c>
      <c r="Z4" s="59"/>
    </row>
    <row r="5" spans="1:26" ht="13.5">
      <c r="A5" s="110"/>
      <c r="B5" s="111"/>
      <c r="C5" s="115"/>
      <c r="D5" s="126"/>
      <c r="E5" s="119"/>
      <c r="F5" s="120"/>
      <c r="G5" s="123"/>
      <c r="H5" s="124"/>
      <c r="I5" s="123"/>
      <c r="J5" s="124"/>
      <c r="K5" s="123"/>
      <c r="L5" s="124"/>
      <c r="M5" s="123"/>
      <c r="N5" s="124"/>
      <c r="O5" s="123"/>
      <c r="P5" s="124"/>
      <c r="Q5" s="123"/>
      <c r="R5" s="124"/>
      <c r="S5" s="130" t="s">
        <v>10</v>
      </c>
      <c r="T5" s="102"/>
      <c r="U5" s="130" t="s">
        <v>12</v>
      </c>
      <c r="V5" s="139"/>
      <c r="W5" s="134"/>
      <c r="X5" s="143"/>
      <c r="Y5" s="136"/>
      <c r="Z5" s="59"/>
    </row>
    <row r="6" spans="1:29" ht="14.25" thickBot="1">
      <c r="A6" s="84"/>
      <c r="B6" s="85"/>
      <c r="C6" s="116"/>
      <c r="D6" s="127"/>
      <c r="E6" s="5" t="s">
        <v>13</v>
      </c>
      <c r="F6" s="17" t="s">
        <v>14</v>
      </c>
      <c r="G6" s="5" t="s">
        <v>13</v>
      </c>
      <c r="H6" s="17" t="s">
        <v>14</v>
      </c>
      <c r="I6" s="5" t="s">
        <v>13</v>
      </c>
      <c r="J6" s="17" t="s">
        <v>14</v>
      </c>
      <c r="K6" s="5" t="s">
        <v>15</v>
      </c>
      <c r="L6" s="17" t="s">
        <v>16</v>
      </c>
      <c r="M6" s="5" t="s">
        <v>15</v>
      </c>
      <c r="N6" s="17" t="s">
        <v>16</v>
      </c>
      <c r="O6" s="5" t="s">
        <v>13</v>
      </c>
      <c r="P6" s="17" t="s">
        <v>14</v>
      </c>
      <c r="Q6" s="5" t="s">
        <v>13</v>
      </c>
      <c r="R6" s="17" t="s">
        <v>14</v>
      </c>
      <c r="S6" s="5" t="s">
        <v>13</v>
      </c>
      <c r="T6" s="17" t="s">
        <v>14</v>
      </c>
      <c r="U6" s="5" t="s">
        <v>13</v>
      </c>
      <c r="V6" s="30" t="s">
        <v>16</v>
      </c>
      <c r="W6" s="34" t="s">
        <v>14</v>
      </c>
      <c r="X6" s="46" t="s">
        <v>14</v>
      </c>
      <c r="Y6" s="25" t="s">
        <v>14</v>
      </c>
      <c r="Z6" s="59"/>
      <c r="AA6" s="68" t="s">
        <v>53</v>
      </c>
      <c r="AB6" s="68" t="s">
        <v>53</v>
      </c>
      <c r="AC6" s="68" t="s">
        <v>53</v>
      </c>
    </row>
    <row r="7" spans="1:29" ht="20.25" customHeight="1">
      <c r="A7" s="90" t="s">
        <v>83</v>
      </c>
      <c r="B7" s="9" t="s">
        <v>42</v>
      </c>
      <c r="C7" s="12">
        <v>4972</v>
      </c>
      <c r="D7" s="6">
        <v>2198855</v>
      </c>
      <c r="E7" s="18">
        <v>5</v>
      </c>
      <c r="F7" s="6">
        <v>1979</v>
      </c>
      <c r="G7" s="18">
        <v>26</v>
      </c>
      <c r="H7" s="6">
        <v>7360</v>
      </c>
      <c r="I7" s="12">
        <v>3251</v>
      </c>
      <c r="J7" s="6">
        <v>1259579</v>
      </c>
      <c r="K7" s="18">
        <v>60</v>
      </c>
      <c r="L7" s="6">
        <v>67922</v>
      </c>
      <c r="M7" s="18">
        <v>186</v>
      </c>
      <c r="N7" s="6">
        <v>15622</v>
      </c>
      <c r="O7" s="18">
        <v>1</v>
      </c>
      <c r="P7" s="6">
        <v>27</v>
      </c>
      <c r="Q7" s="18">
        <v>60</v>
      </c>
      <c r="R7" s="6">
        <v>40115</v>
      </c>
      <c r="S7" s="18">
        <v>406</v>
      </c>
      <c r="T7" s="6">
        <v>358350</v>
      </c>
      <c r="U7" s="18">
        <v>977</v>
      </c>
      <c r="V7" s="31">
        <v>447901</v>
      </c>
      <c r="W7" s="35">
        <v>831729</v>
      </c>
      <c r="X7" s="47">
        <v>1367126</v>
      </c>
      <c r="Y7" s="60"/>
      <c r="Z7" s="59"/>
      <c r="AA7" s="1">
        <f>C7-E7-G7-I7-K7-M7-O7-Q7-S7-U7</f>
        <v>0</v>
      </c>
      <c r="AB7" s="1">
        <f>D7-F7-H7-J7-L7-N7-P7-R7-T7-V7</f>
        <v>0</v>
      </c>
      <c r="AC7" s="1">
        <f>D7-W7-X7-Y7</f>
        <v>0</v>
      </c>
    </row>
    <row r="8" spans="1:29" ht="20.25" customHeight="1">
      <c r="A8" s="91"/>
      <c r="B8" s="10" t="s">
        <v>43</v>
      </c>
      <c r="C8" s="13">
        <v>5304</v>
      </c>
      <c r="D8" s="7">
        <v>3465029</v>
      </c>
      <c r="E8" s="19">
        <v>35</v>
      </c>
      <c r="F8" s="7">
        <v>39614</v>
      </c>
      <c r="G8" s="19">
        <v>201</v>
      </c>
      <c r="H8" s="7">
        <v>86640</v>
      </c>
      <c r="I8" s="13">
        <v>2352</v>
      </c>
      <c r="J8" s="7">
        <v>843858</v>
      </c>
      <c r="K8" s="19">
        <v>97</v>
      </c>
      <c r="L8" s="7">
        <v>116817</v>
      </c>
      <c r="M8" s="19">
        <v>192</v>
      </c>
      <c r="N8" s="7">
        <v>17509</v>
      </c>
      <c r="O8" s="19">
        <v>31</v>
      </c>
      <c r="P8" s="7">
        <v>45981</v>
      </c>
      <c r="Q8" s="19">
        <v>212</v>
      </c>
      <c r="R8" s="7">
        <v>593042</v>
      </c>
      <c r="S8" s="19">
        <v>624</v>
      </c>
      <c r="T8" s="7">
        <v>536075</v>
      </c>
      <c r="U8" s="13">
        <v>1560</v>
      </c>
      <c r="V8" s="32">
        <v>1185493</v>
      </c>
      <c r="W8" s="36">
        <v>1281467</v>
      </c>
      <c r="X8" s="48">
        <v>2183562</v>
      </c>
      <c r="Y8" s="61"/>
      <c r="Z8" s="59"/>
      <c r="AA8" s="1">
        <f aca="true" t="shared" si="0" ref="AA8:AA57">C8-E8-G8-I8-K8-M8-O8-Q8-S8-U8</f>
        <v>0</v>
      </c>
      <c r="AB8" s="1">
        <f aca="true" t="shared" si="1" ref="AB8:AB58">D8-F8-H8-J8-L8-N8-P8-R8-T8-V8</f>
        <v>0</v>
      </c>
      <c r="AC8" s="1">
        <f aca="true" t="shared" si="2" ref="AC8:AC58">D8-W8-X8-Y8</f>
        <v>0</v>
      </c>
    </row>
    <row r="9" spans="1:29" ht="20.25" customHeight="1">
      <c r="A9" s="91"/>
      <c r="B9" s="10" t="s">
        <v>44</v>
      </c>
      <c r="C9" s="13">
        <f>SUM(C7:C8)</f>
        <v>10276</v>
      </c>
      <c r="D9" s="7">
        <f>SUM(D7:D8)</f>
        <v>5663884</v>
      </c>
      <c r="E9" s="19">
        <f>SUM(E7:E8)</f>
        <v>40</v>
      </c>
      <c r="F9" s="7">
        <f aca="true" t="shared" si="3" ref="F9:X9">SUM(F7:F8)</f>
        <v>41593</v>
      </c>
      <c r="G9" s="19">
        <f t="shared" si="3"/>
        <v>227</v>
      </c>
      <c r="H9" s="7">
        <f t="shared" si="3"/>
        <v>94000</v>
      </c>
      <c r="I9" s="13">
        <f t="shared" si="3"/>
        <v>5603</v>
      </c>
      <c r="J9" s="7">
        <f t="shared" si="3"/>
        <v>2103437</v>
      </c>
      <c r="K9" s="19">
        <f t="shared" si="3"/>
        <v>157</v>
      </c>
      <c r="L9" s="7">
        <f t="shared" si="3"/>
        <v>184739</v>
      </c>
      <c r="M9" s="19">
        <f t="shared" si="3"/>
        <v>378</v>
      </c>
      <c r="N9" s="7">
        <f t="shared" si="3"/>
        <v>33131</v>
      </c>
      <c r="O9" s="19">
        <f t="shared" si="3"/>
        <v>32</v>
      </c>
      <c r="P9" s="7">
        <f t="shared" si="3"/>
        <v>46008</v>
      </c>
      <c r="Q9" s="19">
        <f t="shared" si="3"/>
        <v>272</v>
      </c>
      <c r="R9" s="7">
        <f t="shared" si="3"/>
        <v>633157</v>
      </c>
      <c r="S9" s="19">
        <f t="shared" si="3"/>
        <v>1030</v>
      </c>
      <c r="T9" s="7">
        <f t="shared" si="3"/>
        <v>894425</v>
      </c>
      <c r="U9" s="19">
        <f t="shared" si="3"/>
        <v>2537</v>
      </c>
      <c r="V9" s="32">
        <f t="shared" si="3"/>
        <v>1633394</v>
      </c>
      <c r="W9" s="36">
        <f t="shared" si="3"/>
        <v>2113196</v>
      </c>
      <c r="X9" s="48">
        <f t="shared" si="3"/>
        <v>3550688</v>
      </c>
      <c r="Y9" s="63">
        <f>SUM(Y7:Y8)</f>
        <v>0</v>
      </c>
      <c r="Z9" s="59"/>
      <c r="AA9" s="1">
        <f t="shared" si="0"/>
        <v>0</v>
      </c>
      <c r="AB9" s="1">
        <f t="shared" si="1"/>
        <v>0</v>
      </c>
      <c r="AC9" s="1">
        <f t="shared" si="2"/>
        <v>0</v>
      </c>
    </row>
    <row r="10" spans="1:29" ht="20.25" customHeight="1" thickBot="1">
      <c r="A10" s="92"/>
      <c r="B10" s="11" t="s">
        <v>45</v>
      </c>
      <c r="C10" s="14">
        <v>100</v>
      </c>
      <c r="D10" s="8">
        <v>100</v>
      </c>
      <c r="E10" s="22">
        <f>E9/$C$9*100</f>
        <v>0.3892565200467108</v>
      </c>
      <c r="F10" s="23">
        <f>F9/$D$9*100</f>
        <v>0.7343547290163429</v>
      </c>
      <c r="G10" s="22">
        <f>G9/$C$9*100</f>
        <v>2.2090307512650837</v>
      </c>
      <c r="H10" s="23">
        <f>H9/$D$9*100</f>
        <v>1.6596385095457462</v>
      </c>
      <c r="I10" s="22">
        <f>I9/$C$9*100</f>
        <v>54.52510704554301</v>
      </c>
      <c r="J10" s="23">
        <f>J9/$D$9*100</f>
        <v>37.137713272376345</v>
      </c>
      <c r="K10" s="22">
        <f>K9/$C$9*100</f>
        <v>1.5278318411833398</v>
      </c>
      <c r="L10" s="23">
        <f>L9/$D$9*100</f>
        <v>3.2617016873933156</v>
      </c>
      <c r="M10" s="22">
        <f>M9/$C$9*100</f>
        <v>3.6784741144414173</v>
      </c>
      <c r="N10" s="23">
        <f>N9/$D$9*100</f>
        <v>0.5849519516995758</v>
      </c>
      <c r="O10" s="22">
        <f>O9/$C$9*100</f>
        <v>0.3114052160373686</v>
      </c>
      <c r="P10" s="23">
        <f>P9/$D$9*100</f>
        <v>0.812304771778518</v>
      </c>
      <c r="Q10" s="22">
        <f>Q9/$C$9*100</f>
        <v>2.6469443363176333</v>
      </c>
      <c r="R10" s="23">
        <f>R9/$D$9*100</f>
        <v>11.178848295621874</v>
      </c>
      <c r="S10" s="22">
        <f>S9/$C$9*100</f>
        <v>10.023355391202802</v>
      </c>
      <c r="T10" s="23">
        <f>T9/$D$9*100</f>
        <v>15.79172525426015</v>
      </c>
      <c r="U10" s="22">
        <f>U9/$C$9*100</f>
        <v>24.688594783962632</v>
      </c>
      <c r="V10" s="41">
        <f>V9/$D$9*100</f>
        <v>28.838761528308137</v>
      </c>
      <c r="W10" s="42">
        <f>W9/$D$9*100</f>
        <v>37.310015529979076</v>
      </c>
      <c r="X10" s="49">
        <f>X9/$D$9*100</f>
        <v>62.68998447002092</v>
      </c>
      <c r="Y10" s="43">
        <f>Y9/$D$9*100</f>
        <v>0</v>
      </c>
      <c r="Z10" s="59"/>
      <c r="AA10" s="1">
        <f t="shared" si="0"/>
        <v>0</v>
      </c>
      <c r="AB10" s="1">
        <f t="shared" si="1"/>
        <v>0</v>
      </c>
      <c r="AC10" s="1">
        <f t="shared" si="2"/>
        <v>7.105427357601002E-15</v>
      </c>
    </row>
    <row r="11" spans="1:29" ht="20.25" customHeight="1">
      <c r="A11" s="90" t="s">
        <v>84</v>
      </c>
      <c r="B11" s="9" t="s">
        <v>42</v>
      </c>
      <c r="C11" s="12">
        <v>4517</v>
      </c>
      <c r="D11" s="6">
        <v>1880782</v>
      </c>
      <c r="E11" s="18">
        <v>5</v>
      </c>
      <c r="F11" s="6">
        <v>2990</v>
      </c>
      <c r="G11" s="18">
        <v>14</v>
      </c>
      <c r="H11" s="6">
        <v>3568</v>
      </c>
      <c r="I11" s="12">
        <v>2942</v>
      </c>
      <c r="J11" s="6">
        <v>1098352</v>
      </c>
      <c r="K11" s="18">
        <v>55</v>
      </c>
      <c r="L11" s="6">
        <v>46295</v>
      </c>
      <c r="M11" s="18">
        <v>196</v>
      </c>
      <c r="N11" s="6">
        <v>17661</v>
      </c>
      <c r="O11" s="18">
        <v>0</v>
      </c>
      <c r="P11" s="6">
        <v>0</v>
      </c>
      <c r="Q11" s="18">
        <v>18</v>
      </c>
      <c r="R11" s="6">
        <v>23866</v>
      </c>
      <c r="S11" s="18">
        <v>341</v>
      </c>
      <c r="T11" s="6">
        <v>258777</v>
      </c>
      <c r="U11" s="18">
        <v>946</v>
      </c>
      <c r="V11" s="31">
        <v>429273</v>
      </c>
      <c r="W11" s="35">
        <v>716178</v>
      </c>
      <c r="X11" s="47">
        <v>1164604</v>
      </c>
      <c r="Y11" s="60"/>
      <c r="Z11" s="59"/>
      <c r="AA11" s="1">
        <f t="shared" si="0"/>
        <v>0</v>
      </c>
      <c r="AB11" s="1">
        <f t="shared" si="1"/>
        <v>0</v>
      </c>
      <c r="AC11" s="1">
        <f t="shared" si="2"/>
        <v>0</v>
      </c>
    </row>
    <row r="12" spans="1:29" ht="20.25" customHeight="1">
      <c r="A12" s="91"/>
      <c r="B12" s="10" t="s">
        <v>43</v>
      </c>
      <c r="C12" s="13">
        <v>5034</v>
      </c>
      <c r="D12" s="7">
        <v>3610761</v>
      </c>
      <c r="E12" s="19">
        <v>30</v>
      </c>
      <c r="F12" s="7">
        <v>36104</v>
      </c>
      <c r="G12" s="19">
        <v>185</v>
      </c>
      <c r="H12" s="7">
        <v>79309</v>
      </c>
      <c r="I12" s="13">
        <v>2237</v>
      </c>
      <c r="J12" s="7">
        <v>932118</v>
      </c>
      <c r="K12" s="19">
        <v>114</v>
      </c>
      <c r="L12" s="7">
        <v>173912</v>
      </c>
      <c r="M12" s="19">
        <v>229</v>
      </c>
      <c r="N12" s="7">
        <v>22463</v>
      </c>
      <c r="O12" s="19">
        <v>40</v>
      </c>
      <c r="P12" s="7">
        <v>91142</v>
      </c>
      <c r="Q12" s="19">
        <v>268</v>
      </c>
      <c r="R12" s="7">
        <v>687712</v>
      </c>
      <c r="S12" s="19">
        <v>537</v>
      </c>
      <c r="T12" s="7">
        <v>600252</v>
      </c>
      <c r="U12" s="13">
        <v>1394</v>
      </c>
      <c r="V12" s="32">
        <v>987748</v>
      </c>
      <c r="W12" s="36">
        <v>1385768</v>
      </c>
      <c r="X12" s="48">
        <v>2224993</v>
      </c>
      <c r="Y12" s="61"/>
      <c r="Z12" s="59"/>
      <c r="AA12" s="1">
        <f t="shared" si="0"/>
        <v>0</v>
      </c>
      <c r="AB12" s="1">
        <f t="shared" si="1"/>
        <v>1</v>
      </c>
      <c r="AC12" s="1">
        <f t="shared" si="2"/>
        <v>0</v>
      </c>
    </row>
    <row r="13" spans="1:29" ht="20.25" customHeight="1">
      <c r="A13" s="91"/>
      <c r="B13" s="10" t="s">
        <v>44</v>
      </c>
      <c r="C13" s="13">
        <f>SUM(C11:C12)</f>
        <v>9551</v>
      </c>
      <c r="D13" s="7">
        <f aca="true" t="shared" si="4" ref="D13:Y13">SUM(D11:D12)</f>
        <v>5491543</v>
      </c>
      <c r="E13" s="19">
        <f t="shared" si="4"/>
        <v>35</v>
      </c>
      <c r="F13" s="7">
        <f t="shared" si="4"/>
        <v>39094</v>
      </c>
      <c r="G13" s="19">
        <f t="shared" si="4"/>
        <v>199</v>
      </c>
      <c r="H13" s="7">
        <f t="shared" si="4"/>
        <v>82877</v>
      </c>
      <c r="I13" s="13">
        <f t="shared" si="4"/>
        <v>5179</v>
      </c>
      <c r="J13" s="7">
        <f t="shared" si="4"/>
        <v>2030470</v>
      </c>
      <c r="K13" s="19">
        <f t="shared" si="4"/>
        <v>169</v>
      </c>
      <c r="L13" s="7">
        <f t="shared" si="4"/>
        <v>220207</v>
      </c>
      <c r="M13" s="19">
        <f t="shared" si="4"/>
        <v>425</v>
      </c>
      <c r="N13" s="7">
        <f t="shared" si="4"/>
        <v>40124</v>
      </c>
      <c r="O13" s="19">
        <f t="shared" si="4"/>
        <v>40</v>
      </c>
      <c r="P13" s="7">
        <f t="shared" si="4"/>
        <v>91142</v>
      </c>
      <c r="Q13" s="19">
        <f t="shared" si="4"/>
        <v>286</v>
      </c>
      <c r="R13" s="7">
        <f t="shared" si="4"/>
        <v>711578</v>
      </c>
      <c r="S13" s="19">
        <f t="shared" si="4"/>
        <v>878</v>
      </c>
      <c r="T13" s="7">
        <f t="shared" si="4"/>
        <v>859029</v>
      </c>
      <c r="U13" s="19">
        <f t="shared" si="4"/>
        <v>2340</v>
      </c>
      <c r="V13" s="32">
        <f t="shared" si="4"/>
        <v>1417021</v>
      </c>
      <c r="W13" s="36">
        <f t="shared" si="4"/>
        <v>2101946</v>
      </c>
      <c r="X13" s="48">
        <f t="shared" si="4"/>
        <v>3389597</v>
      </c>
      <c r="Y13" s="62">
        <f t="shared" si="4"/>
        <v>0</v>
      </c>
      <c r="Z13" s="59"/>
      <c r="AA13" s="1">
        <f t="shared" si="0"/>
        <v>0</v>
      </c>
      <c r="AB13" s="1">
        <f t="shared" si="1"/>
        <v>1</v>
      </c>
      <c r="AC13" s="1">
        <f t="shared" si="2"/>
        <v>0</v>
      </c>
    </row>
    <row r="14" spans="1:29" ht="20.25" customHeight="1" thickBot="1">
      <c r="A14" s="92"/>
      <c r="B14" s="11" t="s">
        <v>45</v>
      </c>
      <c r="C14" s="14">
        <v>100</v>
      </c>
      <c r="D14" s="8">
        <v>100</v>
      </c>
      <c r="E14" s="22">
        <f>E13/$C$13*100</f>
        <v>0.3664537744738771</v>
      </c>
      <c r="F14" s="23">
        <f>F13/$D$13*100</f>
        <v>0.7118946350779736</v>
      </c>
      <c r="G14" s="22">
        <f>G13/$C$13*100</f>
        <v>2.0835514605800443</v>
      </c>
      <c r="H14" s="23">
        <f>H13/$D$13*100</f>
        <v>1.5091751079796698</v>
      </c>
      <c r="I14" s="22">
        <f>I13/$C$13*100</f>
        <v>54.2246885142917</v>
      </c>
      <c r="J14" s="23">
        <f>J13/$D$13*100</f>
        <v>36.97448968350061</v>
      </c>
      <c r="K14" s="22">
        <f>K13/$C$13*100</f>
        <v>1.7694482253167207</v>
      </c>
      <c r="L14" s="23">
        <f>L13/$D$13*100</f>
        <v>4.009929449701113</v>
      </c>
      <c r="M14" s="22">
        <f>M13/$C$13*100</f>
        <v>4.449795832897078</v>
      </c>
      <c r="N14" s="23">
        <f>N13/$D$13*100</f>
        <v>0.7306507478863409</v>
      </c>
      <c r="O14" s="22">
        <f>O13/$C$13*100</f>
        <v>0.41880431368443094</v>
      </c>
      <c r="P14" s="23">
        <f>P13/$D$13*100</f>
        <v>1.6596792559031224</v>
      </c>
      <c r="Q14" s="22">
        <f>Q13/$C$13*100</f>
        <v>2.994450842843681</v>
      </c>
      <c r="R14" s="23">
        <f>R13/$D$13*100</f>
        <v>12.957706058206227</v>
      </c>
      <c r="S14" s="22">
        <f>S13/$C$13*100</f>
        <v>9.19275468537326</v>
      </c>
      <c r="T14" s="23">
        <f>T13/$D$13*100</f>
        <v>15.642761970542704</v>
      </c>
      <c r="U14" s="22">
        <f>U13/$C$13*100</f>
        <v>24.50005235053921</v>
      </c>
      <c r="V14" s="41">
        <f>V13/$D$13*100</f>
        <v>25.803694881383976</v>
      </c>
      <c r="W14" s="42">
        <f>W13/$D$13*100</f>
        <v>38.27605465349174</v>
      </c>
      <c r="X14" s="23">
        <f>X13/$D$13*100</f>
        <v>61.72394534650826</v>
      </c>
      <c r="Y14" s="70">
        <f>Y13/$D$13*100</f>
        <v>0</v>
      </c>
      <c r="Z14" s="59"/>
      <c r="AA14" s="1">
        <f t="shared" si="0"/>
        <v>0</v>
      </c>
      <c r="AB14" s="1">
        <f t="shared" si="1"/>
        <v>1.8209818268388744E-05</v>
      </c>
      <c r="AC14" s="1">
        <f t="shared" si="2"/>
        <v>0</v>
      </c>
    </row>
    <row r="15" spans="1:29" ht="20.25" customHeight="1">
      <c r="A15" s="90" t="s">
        <v>85</v>
      </c>
      <c r="B15" s="9" t="s">
        <v>42</v>
      </c>
      <c r="C15" s="12">
        <v>4558</v>
      </c>
      <c r="D15" s="6">
        <v>1911908</v>
      </c>
      <c r="E15" s="18">
        <v>4</v>
      </c>
      <c r="F15" s="6">
        <v>3217</v>
      </c>
      <c r="G15" s="18">
        <v>24</v>
      </c>
      <c r="H15" s="6">
        <v>4358</v>
      </c>
      <c r="I15" s="12">
        <v>3129</v>
      </c>
      <c r="J15" s="6">
        <v>1247328</v>
      </c>
      <c r="K15" s="18">
        <v>32</v>
      </c>
      <c r="L15" s="6">
        <v>21630</v>
      </c>
      <c r="M15" s="18">
        <v>160</v>
      </c>
      <c r="N15" s="6">
        <v>10199</v>
      </c>
      <c r="O15" s="18">
        <v>1</v>
      </c>
      <c r="P15" s="6">
        <v>152</v>
      </c>
      <c r="Q15" s="18">
        <v>42</v>
      </c>
      <c r="R15" s="6">
        <v>35664</v>
      </c>
      <c r="S15" s="18">
        <v>351</v>
      </c>
      <c r="T15" s="6">
        <v>242998</v>
      </c>
      <c r="U15" s="18">
        <v>815</v>
      </c>
      <c r="V15" s="31">
        <v>346362</v>
      </c>
      <c r="W15" s="35">
        <v>734782</v>
      </c>
      <c r="X15" s="47">
        <v>1177126</v>
      </c>
      <c r="Y15" s="60"/>
      <c r="Z15" s="59"/>
      <c r="AA15" s="1">
        <f t="shared" si="0"/>
        <v>0</v>
      </c>
      <c r="AB15" s="1">
        <f t="shared" si="1"/>
        <v>0</v>
      </c>
      <c r="AC15" s="1">
        <f t="shared" si="2"/>
        <v>0</v>
      </c>
    </row>
    <row r="16" spans="1:29" ht="20.25" customHeight="1">
      <c r="A16" s="91"/>
      <c r="B16" s="10" t="s">
        <v>43</v>
      </c>
      <c r="C16" s="13">
        <v>5251</v>
      </c>
      <c r="D16" s="7">
        <v>3070499</v>
      </c>
      <c r="E16" s="19">
        <v>13</v>
      </c>
      <c r="F16" s="7">
        <v>33057</v>
      </c>
      <c r="G16" s="19">
        <v>223</v>
      </c>
      <c r="H16" s="7">
        <v>106614</v>
      </c>
      <c r="I16" s="13">
        <v>2421</v>
      </c>
      <c r="J16" s="7">
        <v>864756</v>
      </c>
      <c r="K16" s="19">
        <v>66</v>
      </c>
      <c r="L16" s="7">
        <v>72823</v>
      </c>
      <c r="M16" s="19">
        <v>205</v>
      </c>
      <c r="N16" s="7">
        <v>16509</v>
      </c>
      <c r="O16" s="19">
        <v>56</v>
      </c>
      <c r="P16" s="7">
        <v>109551</v>
      </c>
      <c r="Q16" s="19">
        <v>318</v>
      </c>
      <c r="R16" s="7">
        <v>598433</v>
      </c>
      <c r="S16" s="19">
        <v>506</v>
      </c>
      <c r="T16" s="7">
        <v>418267</v>
      </c>
      <c r="U16" s="13">
        <v>1443</v>
      </c>
      <c r="V16" s="32">
        <v>850489</v>
      </c>
      <c r="W16" s="36">
        <v>1015946</v>
      </c>
      <c r="X16" s="48">
        <v>2054553</v>
      </c>
      <c r="Y16" s="61"/>
      <c r="Z16" s="59"/>
      <c r="AA16" s="1">
        <f t="shared" si="0"/>
        <v>0</v>
      </c>
      <c r="AB16" s="1">
        <f t="shared" si="1"/>
        <v>0</v>
      </c>
      <c r="AC16" s="1">
        <f t="shared" si="2"/>
        <v>0</v>
      </c>
    </row>
    <row r="17" spans="1:29" ht="20.25" customHeight="1">
      <c r="A17" s="91"/>
      <c r="B17" s="10" t="s">
        <v>44</v>
      </c>
      <c r="C17" s="13">
        <f>SUM(C15:C16)</f>
        <v>9809</v>
      </c>
      <c r="D17" s="7">
        <f aca="true" t="shared" si="5" ref="D17:Y17">SUM(D15:D16)</f>
        <v>4982407</v>
      </c>
      <c r="E17" s="19">
        <f t="shared" si="5"/>
        <v>17</v>
      </c>
      <c r="F17" s="7">
        <f t="shared" si="5"/>
        <v>36274</v>
      </c>
      <c r="G17" s="19">
        <f t="shared" si="5"/>
        <v>247</v>
      </c>
      <c r="H17" s="7">
        <f t="shared" si="5"/>
        <v>110972</v>
      </c>
      <c r="I17" s="13">
        <f t="shared" si="5"/>
        <v>5550</v>
      </c>
      <c r="J17" s="7">
        <f t="shared" si="5"/>
        <v>2112084</v>
      </c>
      <c r="K17" s="19">
        <f t="shared" si="5"/>
        <v>98</v>
      </c>
      <c r="L17" s="7">
        <f t="shared" si="5"/>
        <v>94453</v>
      </c>
      <c r="M17" s="19">
        <f t="shared" si="5"/>
        <v>365</v>
      </c>
      <c r="N17" s="7">
        <f t="shared" si="5"/>
        <v>26708</v>
      </c>
      <c r="O17" s="19">
        <f t="shared" si="5"/>
        <v>57</v>
      </c>
      <c r="P17" s="7">
        <f t="shared" si="5"/>
        <v>109703</v>
      </c>
      <c r="Q17" s="19">
        <f t="shared" si="5"/>
        <v>360</v>
      </c>
      <c r="R17" s="7">
        <f t="shared" si="5"/>
        <v>634097</v>
      </c>
      <c r="S17" s="19">
        <f t="shared" si="5"/>
        <v>857</v>
      </c>
      <c r="T17" s="7">
        <f t="shared" si="5"/>
        <v>661265</v>
      </c>
      <c r="U17" s="19">
        <f t="shared" si="5"/>
        <v>2258</v>
      </c>
      <c r="V17" s="32">
        <f t="shared" si="5"/>
        <v>1196851</v>
      </c>
      <c r="W17" s="36">
        <f t="shared" si="5"/>
        <v>1750728</v>
      </c>
      <c r="X17" s="48">
        <f t="shared" si="5"/>
        <v>3231679</v>
      </c>
      <c r="Y17" s="62">
        <f t="shared" si="5"/>
        <v>0</v>
      </c>
      <c r="Z17" s="59"/>
      <c r="AA17" s="1">
        <f t="shared" si="0"/>
        <v>0</v>
      </c>
      <c r="AB17" s="1">
        <f t="shared" si="1"/>
        <v>0</v>
      </c>
      <c r="AC17" s="1">
        <f t="shared" si="2"/>
        <v>0</v>
      </c>
    </row>
    <row r="18" spans="1:29" ht="20.25" customHeight="1" thickBot="1">
      <c r="A18" s="92"/>
      <c r="B18" s="11" t="s">
        <v>45</v>
      </c>
      <c r="C18" s="14">
        <v>100</v>
      </c>
      <c r="D18" s="8">
        <v>100</v>
      </c>
      <c r="E18" s="22">
        <f>E17/$C$17*100</f>
        <v>0.17331022530329288</v>
      </c>
      <c r="F18" s="23">
        <f>F17/$D$17*100</f>
        <v>0.7280416874815726</v>
      </c>
      <c r="G18" s="22">
        <f>G17/$C$17*100</f>
        <v>2.518095626465491</v>
      </c>
      <c r="H18" s="23">
        <f>H17/$D$17*100</f>
        <v>2.2272768964879828</v>
      </c>
      <c r="I18" s="22">
        <f>I17/$C$17*100</f>
        <v>56.58069120195739</v>
      </c>
      <c r="J18" s="23">
        <f>J17/$D$17*100</f>
        <v>42.3908363969463</v>
      </c>
      <c r="K18" s="22">
        <f>K17/$C$17*100</f>
        <v>0.9990824752778061</v>
      </c>
      <c r="L18" s="23">
        <f>L17/$D$17*100</f>
        <v>1.8957303166923136</v>
      </c>
      <c r="M18" s="22">
        <f>M17/$C$17*100</f>
        <v>3.7210724844530536</v>
      </c>
      <c r="N18" s="23">
        <f>N17/$D$17*100</f>
        <v>0.5360461319197729</v>
      </c>
      <c r="O18" s="22">
        <f>O17/$C$17*100</f>
        <v>0.5810989907228056</v>
      </c>
      <c r="P18" s="23">
        <f>P17/$D$17*100</f>
        <v>2.201807279092214</v>
      </c>
      <c r="Q18" s="22">
        <f>Q17/$C$17*100</f>
        <v>3.6700988887756143</v>
      </c>
      <c r="R18" s="23">
        <f>R17/$D$17*100</f>
        <v>12.726720237828825</v>
      </c>
      <c r="S18" s="22">
        <f>S17/$C$17*100</f>
        <v>8.73687429911306</v>
      </c>
      <c r="T18" s="23">
        <f>T17/$D$17*100</f>
        <v>13.271998855171807</v>
      </c>
      <c r="U18" s="22">
        <f>U17/$C$17*100</f>
        <v>23.019675807931492</v>
      </c>
      <c r="V18" s="41">
        <f>V17/$D$17*100</f>
        <v>24.021542198379215</v>
      </c>
      <c r="W18" s="42">
        <f>W17/$D$17*100</f>
        <v>35.138197260882144</v>
      </c>
      <c r="X18" s="49">
        <f>X17/$D$17*100</f>
        <v>64.86180273911786</v>
      </c>
      <c r="Y18" s="43">
        <f>Y17/$D$17*100</f>
        <v>0</v>
      </c>
      <c r="Z18" s="59"/>
      <c r="AA18" s="1">
        <f t="shared" si="0"/>
        <v>0</v>
      </c>
      <c r="AB18" s="1">
        <f t="shared" si="1"/>
        <v>0</v>
      </c>
      <c r="AC18" s="1">
        <f t="shared" si="2"/>
        <v>-1.4210854715202004E-14</v>
      </c>
    </row>
    <row r="19" spans="1:29" ht="20.25" customHeight="1">
      <c r="A19" s="90" t="s">
        <v>86</v>
      </c>
      <c r="B19" s="9" t="s">
        <v>42</v>
      </c>
      <c r="C19" s="12">
        <v>4792</v>
      </c>
      <c r="D19" s="6">
        <v>1958092</v>
      </c>
      <c r="E19" s="18">
        <v>4</v>
      </c>
      <c r="F19" s="6">
        <v>4703</v>
      </c>
      <c r="G19" s="18">
        <v>21</v>
      </c>
      <c r="H19" s="6">
        <v>2196</v>
      </c>
      <c r="I19" s="12">
        <v>3128</v>
      </c>
      <c r="J19" s="6">
        <v>1150591</v>
      </c>
      <c r="K19" s="18">
        <v>44</v>
      </c>
      <c r="L19" s="6">
        <v>53546</v>
      </c>
      <c r="M19" s="18">
        <v>186</v>
      </c>
      <c r="N19" s="6">
        <v>13602</v>
      </c>
      <c r="O19" s="18">
        <v>3</v>
      </c>
      <c r="P19" s="6">
        <v>2402</v>
      </c>
      <c r="Q19" s="18">
        <v>27</v>
      </c>
      <c r="R19" s="6">
        <v>28425</v>
      </c>
      <c r="S19" s="18">
        <v>448</v>
      </c>
      <c r="T19" s="6">
        <v>295959</v>
      </c>
      <c r="U19" s="18">
        <v>931</v>
      </c>
      <c r="V19" s="31">
        <v>406668</v>
      </c>
      <c r="W19" s="35">
        <v>757741</v>
      </c>
      <c r="X19" s="47">
        <v>1200351</v>
      </c>
      <c r="Y19" s="60"/>
      <c r="Z19" s="59"/>
      <c r="AA19" s="1">
        <f t="shared" si="0"/>
        <v>0</v>
      </c>
      <c r="AB19" s="1">
        <f t="shared" si="1"/>
        <v>0</v>
      </c>
      <c r="AC19" s="1">
        <f t="shared" si="2"/>
        <v>0</v>
      </c>
    </row>
    <row r="20" spans="1:29" ht="20.25" customHeight="1">
      <c r="A20" s="91"/>
      <c r="B20" s="10" t="s">
        <v>43</v>
      </c>
      <c r="C20" s="13">
        <v>5318</v>
      </c>
      <c r="D20" s="7">
        <v>3315912</v>
      </c>
      <c r="E20" s="19">
        <v>20</v>
      </c>
      <c r="F20" s="7">
        <v>20991</v>
      </c>
      <c r="G20" s="19">
        <v>230</v>
      </c>
      <c r="H20" s="7">
        <v>105167</v>
      </c>
      <c r="I20" s="13">
        <v>2371</v>
      </c>
      <c r="J20" s="7">
        <v>831348</v>
      </c>
      <c r="K20" s="19">
        <v>62</v>
      </c>
      <c r="L20" s="7">
        <v>229839</v>
      </c>
      <c r="M20" s="19">
        <v>148</v>
      </c>
      <c r="N20" s="7">
        <v>14489</v>
      </c>
      <c r="O20" s="19">
        <v>53</v>
      </c>
      <c r="P20" s="7">
        <v>94726</v>
      </c>
      <c r="Q20" s="19">
        <v>331</v>
      </c>
      <c r="R20" s="7">
        <v>740090</v>
      </c>
      <c r="S20" s="19">
        <v>579</v>
      </c>
      <c r="T20" s="7">
        <v>564526</v>
      </c>
      <c r="U20" s="13">
        <v>1524</v>
      </c>
      <c r="V20" s="32">
        <v>714736</v>
      </c>
      <c r="W20" s="36">
        <v>1101643</v>
      </c>
      <c r="X20" s="48">
        <v>2214269</v>
      </c>
      <c r="Y20" s="61"/>
      <c r="Z20" s="59"/>
      <c r="AA20" s="1">
        <f t="shared" si="0"/>
        <v>0</v>
      </c>
      <c r="AB20" s="1">
        <f t="shared" si="1"/>
        <v>0</v>
      </c>
      <c r="AC20" s="1">
        <f t="shared" si="2"/>
        <v>0</v>
      </c>
    </row>
    <row r="21" spans="1:29" ht="20.25" customHeight="1">
      <c r="A21" s="91"/>
      <c r="B21" s="10" t="s">
        <v>44</v>
      </c>
      <c r="C21" s="13">
        <f>SUM(C19:C20)</f>
        <v>10110</v>
      </c>
      <c r="D21" s="7">
        <f aca="true" t="shared" si="6" ref="D21:Y21">SUM(D19:D20)</f>
        <v>5274004</v>
      </c>
      <c r="E21" s="19">
        <f t="shared" si="6"/>
        <v>24</v>
      </c>
      <c r="F21" s="7">
        <f>SUM(F19:F20)</f>
        <v>25694</v>
      </c>
      <c r="G21" s="19">
        <f t="shared" si="6"/>
        <v>251</v>
      </c>
      <c r="H21" s="7">
        <f t="shared" si="6"/>
        <v>107363</v>
      </c>
      <c r="I21" s="13">
        <f t="shared" si="6"/>
        <v>5499</v>
      </c>
      <c r="J21" s="7">
        <f t="shared" si="6"/>
        <v>1981939</v>
      </c>
      <c r="K21" s="19">
        <f t="shared" si="6"/>
        <v>106</v>
      </c>
      <c r="L21" s="7">
        <f t="shared" si="6"/>
        <v>283385</v>
      </c>
      <c r="M21" s="19">
        <f t="shared" si="6"/>
        <v>334</v>
      </c>
      <c r="N21" s="7">
        <f t="shared" si="6"/>
        <v>28091</v>
      </c>
      <c r="O21" s="19">
        <f t="shared" si="6"/>
        <v>56</v>
      </c>
      <c r="P21" s="7">
        <f t="shared" si="6"/>
        <v>97128</v>
      </c>
      <c r="Q21" s="19">
        <f t="shared" si="6"/>
        <v>358</v>
      </c>
      <c r="R21" s="7">
        <f t="shared" si="6"/>
        <v>768515</v>
      </c>
      <c r="S21" s="19">
        <f t="shared" si="6"/>
        <v>1027</v>
      </c>
      <c r="T21" s="7">
        <f t="shared" si="6"/>
        <v>860485</v>
      </c>
      <c r="U21" s="19">
        <f t="shared" si="6"/>
        <v>2455</v>
      </c>
      <c r="V21" s="32">
        <f t="shared" si="6"/>
        <v>1121404</v>
      </c>
      <c r="W21" s="36">
        <f t="shared" si="6"/>
        <v>1859384</v>
      </c>
      <c r="X21" s="48">
        <f t="shared" si="6"/>
        <v>3414620</v>
      </c>
      <c r="Y21" s="62">
        <f t="shared" si="6"/>
        <v>0</v>
      </c>
      <c r="Z21" s="59"/>
      <c r="AA21" s="1">
        <f t="shared" si="0"/>
        <v>0</v>
      </c>
      <c r="AB21" s="1">
        <f t="shared" si="1"/>
        <v>0</v>
      </c>
      <c r="AC21" s="1">
        <f t="shared" si="2"/>
        <v>0</v>
      </c>
    </row>
    <row r="22" spans="1:29" ht="20.25" customHeight="1" thickBot="1">
      <c r="A22" s="92"/>
      <c r="B22" s="11" t="s">
        <v>45</v>
      </c>
      <c r="C22" s="14">
        <v>100</v>
      </c>
      <c r="D22" s="8">
        <v>100</v>
      </c>
      <c r="E22" s="22">
        <f>E21/$C$21*100</f>
        <v>0.2373887240356083</v>
      </c>
      <c r="F22" s="23">
        <f>F21/$D$21*100</f>
        <v>0.48718203475006844</v>
      </c>
      <c r="G22" s="22">
        <f>G21/$C$21*100</f>
        <v>2.48269040553907</v>
      </c>
      <c r="H22" s="23">
        <f>H21/$D$21*100</f>
        <v>2.035701906938258</v>
      </c>
      <c r="I22" s="22">
        <f>I21/$C$21*100</f>
        <v>54.39169139465876</v>
      </c>
      <c r="J22" s="23">
        <f>J21/$D$21*100</f>
        <v>37.57939887796824</v>
      </c>
      <c r="K22" s="22">
        <f>K21/$C$21*100</f>
        <v>1.0484668644906034</v>
      </c>
      <c r="L22" s="23">
        <f>L21/$D$21*100</f>
        <v>5.3732420377383106</v>
      </c>
      <c r="M22" s="22">
        <f>M21/$C$21*100</f>
        <v>3.303659742828882</v>
      </c>
      <c r="N22" s="23">
        <f>N21/$D$21*100</f>
        <v>0.5326313745685441</v>
      </c>
      <c r="O22" s="22">
        <f>O21/$C$21*100</f>
        <v>0.5539070227497527</v>
      </c>
      <c r="P22" s="23">
        <f>P21/$D$21*100</f>
        <v>1.8416368284893223</v>
      </c>
      <c r="Q22" s="22">
        <f>Q21/$C$21*100</f>
        <v>3.541048466864491</v>
      </c>
      <c r="R22" s="23">
        <f>R21/$D$21*100</f>
        <v>14.571756107883118</v>
      </c>
      <c r="S22" s="22">
        <f>S21/$C$21*100</f>
        <v>10.158259149357072</v>
      </c>
      <c r="T22" s="23">
        <f>T21/$D$21*100</f>
        <v>16.31559247964165</v>
      </c>
      <c r="U22" s="22">
        <f>U21/$C$21*100</f>
        <v>24.282888229475766</v>
      </c>
      <c r="V22" s="41">
        <f>V21/$D$21*100</f>
        <v>21.262858352022487</v>
      </c>
      <c r="W22" s="42">
        <f>W21/$D$21*100</f>
        <v>35.25564258199273</v>
      </c>
      <c r="X22" s="49">
        <f>X21/$D$21*100</f>
        <v>64.74435741800727</v>
      </c>
      <c r="Y22" s="43">
        <f>Y21/$D$21*100</f>
        <v>0</v>
      </c>
      <c r="Z22" s="59"/>
      <c r="AA22" s="1">
        <f t="shared" si="0"/>
        <v>0</v>
      </c>
      <c r="AB22" s="1">
        <f t="shared" si="1"/>
        <v>0</v>
      </c>
      <c r="AC22" s="1">
        <f t="shared" si="2"/>
        <v>0</v>
      </c>
    </row>
    <row r="23" spans="1:29" ht="20.25" customHeight="1">
      <c r="A23" s="90" t="s">
        <v>87</v>
      </c>
      <c r="B23" s="9" t="s">
        <v>42</v>
      </c>
      <c r="C23" s="12">
        <v>4110</v>
      </c>
      <c r="D23" s="6">
        <v>1715125</v>
      </c>
      <c r="E23" s="18">
        <v>11</v>
      </c>
      <c r="F23" s="6">
        <v>6858</v>
      </c>
      <c r="G23" s="18">
        <v>11</v>
      </c>
      <c r="H23" s="6">
        <v>1911</v>
      </c>
      <c r="I23" s="12">
        <v>2443</v>
      </c>
      <c r="J23" s="6">
        <v>875073</v>
      </c>
      <c r="K23" s="18">
        <v>56</v>
      </c>
      <c r="L23" s="6">
        <v>38873</v>
      </c>
      <c r="M23" s="18">
        <v>167</v>
      </c>
      <c r="N23" s="6">
        <v>13119</v>
      </c>
      <c r="O23" s="18">
        <v>11</v>
      </c>
      <c r="P23" s="6">
        <v>4747</v>
      </c>
      <c r="Q23" s="18">
        <v>21</v>
      </c>
      <c r="R23" s="6">
        <v>22115</v>
      </c>
      <c r="S23" s="18">
        <v>512</v>
      </c>
      <c r="T23" s="6">
        <v>386799</v>
      </c>
      <c r="U23" s="18">
        <v>878</v>
      </c>
      <c r="V23" s="31">
        <v>365630</v>
      </c>
      <c r="W23" s="35">
        <v>631194</v>
      </c>
      <c r="X23" s="47">
        <v>1083931</v>
      </c>
      <c r="Y23" s="60"/>
      <c r="Z23" s="59"/>
      <c r="AA23" s="1">
        <f t="shared" si="0"/>
        <v>0</v>
      </c>
      <c r="AB23" s="1">
        <f t="shared" si="1"/>
        <v>0</v>
      </c>
      <c r="AC23" s="1">
        <f t="shared" si="2"/>
        <v>0</v>
      </c>
    </row>
    <row r="24" spans="1:29" ht="20.25" customHeight="1">
      <c r="A24" s="91"/>
      <c r="B24" s="10" t="s">
        <v>43</v>
      </c>
      <c r="C24" s="13">
        <v>5250</v>
      </c>
      <c r="D24" s="7">
        <v>3114339</v>
      </c>
      <c r="E24" s="19">
        <v>23</v>
      </c>
      <c r="F24" s="7">
        <v>14268</v>
      </c>
      <c r="G24" s="19">
        <v>231</v>
      </c>
      <c r="H24" s="7">
        <v>112121</v>
      </c>
      <c r="I24" s="13">
        <v>2323</v>
      </c>
      <c r="J24" s="7">
        <v>841280</v>
      </c>
      <c r="K24" s="19">
        <v>59</v>
      </c>
      <c r="L24" s="7">
        <v>124562</v>
      </c>
      <c r="M24" s="19">
        <v>192</v>
      </c>
      <c r="N24" s="7">
        <v>19776</v>
      </c>
      <c r="O24" s="19">
        <v>37</v>
      </c>
      <c r="P24" s="7">
        <v>46464</v>
      </c>
      <c r="Q24" s="19">
        <v>307</v>
      </c>
      <c r="R24" s="7">
        <v>527132</v>
      </c>
      <c r="S24" s="19">
        <v>541</v>
      </c>
      <c r="T24" s="7">
        <v>513183</v>
      </c>
      <c r="U24" s="13">
        <v>1537</v>
      </c>
      <c r="V24" s="32">
        <v>915553</v>
      </c>
      <c r="W24" s="36">
        <v>1095284</v>
      </c>
      <c r="X24" s="48">
        <v>2019055</v>
      </c>
      <c r="Y24" s="61"/>
      <c r="Z24" s="59"/>
      <c r="AA24" s="1">
        <f t="shared" si="0"/>
        <v>0</v>
      </c>
      <c r="AB24" s="1">
        <f t="shared" si="1"/>
        <v>0</v>
      </c>
      <c r="AC24" s="1">
        <f t="shared" si="2"/>
        <v>0</v>
      </c>
    </row>
    <row r="25" spans="1:29" ht="20.25" customHeight="1">
      <c r="A25" s="91"/>
      <c r="B25" s="10" t="s">
        <v>44</v>
      </c>
      <c r="C25" s="13">
        <f>SUM(C23:C24)</f>
        <v>9360</v>
      </c>
      <c r="D25" s="7">
        <f aca="true" t="shared" si="7" ref="D25:Y25">SUM(D23:D24)</f>
        <v>4829464</v>
      </c>
      <c r="E25" s="19">
        <f t="shared" si="7"/>
        <v>34</v>
      </c>
      <c r="F25" s="7">
        <f t="shared" si="7"/>
        <v>21126</v>
      </c>
      <c r="G25" s="19">
        <f t="shared" si="7"/>
        <v>242</v>
      </c>
      <c r="H25" s="7">
        <f t="shared" si="7"/>
        <v>114032</v>
      </c>
      <c r="I25" s="13">
        <f t="shared" si="7"/>
        <v>4766</v>
      </c>
      <c r="J25" s="7">
        <f t="shared" si="7"/>
        <v>1716353</v>
      </c>
      <c r="K25" s="19">
        <f t="shared" si="7"/>
        <v>115</v>
      </c>
      <c r="L25" s="7">
        <f t="shared" si="7"/>
        <v>163435</v>
      </c>
      <c r="M25" s="19">
        <f t="shared" si="7"/>
        <v>359</v>
      </c>
      <c r="N25" s="7">
        <f t="shared" si="7"/>
        <v>32895</v>
      </c>
      <c r="O25" s="19">
        <f t="shared" si="7"/>
        <v>48</v>
      </c>
      <c r="P25" s="7">
        <f t="shared" si="7"/>
        <v>51211</v>
      </c>
      <c r="Q25" s="19">
        <f t="shared" si="7"/>
        <v>328</v>
      </c>
      <c r="R25" s="7">
        <f t="shared" si="7"/>
        <v>549247</v>
      </c>
      <c r="S25" s="19">
        <f t="shared" si="7"/>
        <v>1053</v>
      </c>
      <c r="T25" s="7">
        <f t="shared" si="7"/>
        <v>899982</v>
      </c>
      <c r="U25" s="19">
        <f t="shared" si="7"/>
        <v>2415</v>
      </c>
      <c r="V25" s="32">
        <f t="shared" si="7"/>
        <v>1281183</v>
      </c>
      <c r="W25" s="36">
        <f t="shared" si="7"/>
        <v>1726478</v>
      </c>
      <c r="X25" s="48">
        <f t="shared" si="7"/>
        <v>3102986</v>
      </c>
      <c r="Y25" s="62">
        <f t="shared" si="7"/>
        <v>0</v>
      </c>
      <c r="Z25" s="59"/>
      <c r="AA25" s="1">
        <f t="shared" si="0"/>
        <v>0</v>
      </c>
      <c r="AB25" s="1">
        <f t="shared" si="1"/>
        <v>0</v>
      </c>
      <c r="AC25" s="1">
        <f t="shared" si="2"/>
        <v>0</v>
      </c>
    </row>
    <row r="26" spans="1:29" ht="20.25" customHeight="1" thickBot="1">
      <c r="A26" s="92"/>
      <c r="B26" s="11" t="s">
        <v>45</v>
      </c>
      <c r="C26" s="14">
        <v>100</v>
      </c>
      <c r="D26" s="8">
        <v>100</v>
      </c>
      <c r="E26" s="22">
        <f>E25/$C$25*100</f>
        <v>0.36324786324786323</v>
      </c>
      <c r="F26" s="23">
        <f>F25/$D$25*100</f>
        <v>0.43743984839725486</v>
      </c>
      <c r="G26" s="22">
        <f>G25/$C$25*100</f>
        <v>2.585470085470085</v>
      </c>
      <c r="H26" s="23">
        <f>H25/$D$25*100</f>
        <v>2.361172999736617</v>
      </c>
      <c r="I26" s="22">
        <f>I25/$C$25*100</f>
        <v>50.918803418803414</v>
      </c>
      <c r="J26" s="23">
        <f>J25/$D$25*100</f>
        <v>35.5392026941292</v>
      </c>
      <c r="K26" s="22">
        <f>K25/$C$25*100</f>
        <v>1.2286324786324787</v>
      </c>
      <c r="L26" s="23">
        <f>L25/$D$25*100</f>
        <v>3.384122958572628</v>
      </c>
      <c r="M26" s="22">
        <f>M25/$C$25*100</f>
        <v>3.8354700854700856</v>
      </c>
      <c r="N26" s="23">
        <f>N25/$D$25*100</f>
        <v>0.6811314878835416</v>
      </c>
      <c r="O26" s="22">
        <f>O25/$C$25*100</f>
        <v>0.5128205128205128</v>
      </c>
      <c r="P26" s="23">
        <f>P25/$D$25*100</f>
        <v>1.0603868255359188</v>
      </c>
      <c r="Q26" s="22">
        <f>Q25/$C$25*100</f>
        <v>3.5042735042735043</v>
      </c>
      <c r="R26" s="23">
        <f>R25/$D$25*100</f>
        <v>11.372835577612754</v>
      </c>
      <c r="S26" s="22">
        <f>S25/$C$25*100</f>
        <v>11.25</v>
      </c>
      <c r="T26" s="23">
        <f>T25/$D$25*100</f>
        <v>18.635235711457835</v>
      </c>
      <c r="U26" s="22">
        <f>U25/$C$25*100</f>
        <v>25.801282051282055</v>
      </c>
      <c r="V26" s="41">
        <f>V25/$D$25*100</f>
        <v>26.52847189667425</v>
      </c>
      <c r="W26" s="42">
        <f>W25/$D$25*100</f>
        <v>35.748853288895</v>
      </c>
      <c r="X26" s="49">
        <f>X25/$D$25*100</f>
        <v>64.251146711105</v>
      </c>
      <c r="Y26" s="43">
        <f>Y25/$D$25*100</f>
        <v>0</v>
      </c>
      <c r="Z26" s="59"/>
      <c r="AA26" s="1">
        <f t="shared" si="0"/>
        <v>0</v>
      </c>
      <c r="AB26" s="1">
        <f t="shared" si="1"/>
        <v>0</v>
      </c>
      <c r="AC26" s="1">
        <f t="shared" si="2"/>
        <v>1.4210854715202004E-14</v>
      </c>
    </row>
    <row r="27" spans="1:29" ht="22.5" customHeight="1">
      <c r="A27" s="90" t="s">
        <v>88</v>
      </c>
      <c r="B27" s="9" t="s">
        <v>42</v>
      </c>
      <c r="C27" s="12">
        <v>4200</v>
      </c>
      <c r="D27" s="6">
        <v>1690992</v>
      </c>
      <c r="E27" s="18">
        <v>20</v>
      </c>
      <c r="F27" s="6">
        <v>15806</v>
      </c>
      <c r="G27" s="18">
        <v>13</v>
      </c>
      <c r="H27" s="6">
        <v>1674</v>
      </c>
      <c r="I27" s="12">
        <v>2560</v>
      </c>
      <c r="J27" s="6">
        <v>879463</v>
      </c>
      <c r="K27" s="18">
        <v>52</v>
      </c>
      <c r="L27" s="6">
        <v>42387</v>
      </c>
      <c r="M27" s="18">
        <v>141</v>
      </c>
      <c r="N27" s="6">
        <v>11216</v>
      </c>
      <c r="O27" s="18">
        <v>2</v>
      </c>
      <c r="P27" s="6">
        <v>403</v>
      </c>
      <c r="Q27" s="18">
        <v>17</v>
      </c>
      <c r="R27" s="6">
        <v>13511</v>
      </c>
      <c r="S27" s="18">
        <v>531</v>
      </c>
      <c r="T27" s="6">
        <v>345580</v>
      </c>
      <c r="U27" s="18">
        <v>864</v>
      </c>
      <c r="V27" s="31">
        <v>380952</v>
      </c>
      <c r="W27" s="35">
        <v>673120</v>
      </c>
      <c r="X27" s="47">
        <v>1017872</v>
      </c>
      <c r="Y27" s="60"/>
      <c r="Z27" s="59"/>
      <c r="AA27" s="1">
        <f t="shared" si="0"/>
        <v>0</v>
      </c>
      <c r="AB27" s="1">
        <f t="shared" si="1"/>
        <v>0</v>
      </c>
      <c r="AC27" s="1">
        <f t="shared" si="2"/>
        <v>0</v>
      </c>
    </row>
    <row r="28" spans="1:29" ht="22.5" customHeight="1">
      <c r="A28" s="91"/>
      <c r="B28" s="10" t="s">
        <v>43</v>
      </c>
      <c r="C28" s="13">
        <v>4464</v>
      </c>
      <c r="D28" s="7">
        <v>2950212</v>
      </c>
      <c r="E28" s="19">
        <v>22</v>
      </c>
      <c r="F28" s="7">
        <v>25795</v>
      </c>
      <c r="G28" s="19">
        <v>148</v>
      </c>
      <c r="H28" s="7">
        <v>88142</v>
      </c>
      <c r="I28" s="13">
        <v>1995</v>
      </c>
      <c r="J28" s="7">
        <v>760728</v>
      </c>
      <c r="K28" s="19">
        <v>38</v>
      </c>
      <c r="L28" s="7">
        <v>54242</v>
      </c>
      <c r="M28" s="19">
        <v>181</v>
      </c>
      <c r="N28" s="7">
        <v>13490</v>
      </c>
      <c r="O28" s="19">
        <v>26</v>
      </c>
      <c r="P28" s="7">
        <v>48908</v>
      </c>
      <c r="Q28" s="19">
        <v>267</v>
      </c>
      <c r="R28" s="7">
        <v>679706</v>
      </c>
      <c r="S28" s="19">
        <v>518</v>
      </c>
      <c r="T28" s="7">
        <v>510914</v>
      </c>
      <c r="U28" s="13">
        <v>1269</v>
      </c>
      <c r="V28" s="32">
        <v>768287</v>
      </c>
      <c r="W28" s="36">
        <v>1004060</v>
      </c>
      <c r="X28" s="48">
        <v>1946152</v>
      </c>
      <c r="Y28" s="61"/>
      <c r="Z28" s="59"/>
      <c r="AA28" s="1">
        <f t="shared" si="0"/>
        <v>0</v>
      </c>
      <c r="AB28" s="1">
        <f t="shared" si="1"/>
        <v>0</v>
      </c>
      <c r="AC28" s="1">
        <f t="shared" si="2"/>
        <v>0</v>
      </c>
    </row>
    <row r="29" spans="1:29" ht="22.5" customHeight="1">
      <c r="A29" s="91"/>
      <c r="B29" s="10" t="s">
        <v>44</v>
      </c>
      <c r="C29" s="13">
        <f>SUM(C27:C28)</f>
        <v>8664</v>
      </c>
      <c r="D29" s="7">
        <f aca="true" t="shared" si="8" ref="D29:Y29">SUM(D27:D28)</f>
        <v>4641204</v>
      </c>
      <c r="E29" s="19">
        <f t="shared" si="8"/>
        <v>42</v>
      </c>
      <c r="F29" s="7">
        <f t="shared" si="8"/>
        <v>41601</v>
      </c>
      <c r="G29" s="19">
        <f t="shared" si="8"/>
        <v>161</v>
      </c>
      <c r="H29" s="7">
        <f t="shared" si="8"/>
        <v>89816</v>
      </c>
      <c r="I29" s="13">
        <f t="shared" si="8"/>
        <v>4555</v>
      </c>
      <c r="J29" s="7">
        <f t="shared" si="8"/>
        <v>1640191</v>
      </c>
      <c r="K29" s="19">
        <f t="shared" si="8"/>
        <v>90</v>
      </c>
      <c r="L29" s="7">
        <f t="shared" si="8"/>
        <v>96629</v>
      </c>
      <c r="M29" s="19">
        <f t="shared" si="8"/>
        <v>322</v>
      </c>
      <c r="N29" s="7">
        <f t="shared" si="8"/>
        <v>24706</v>
      </c>
      <c r="O29" s="19">
        <f t="shared" si="8"/>
        <v>28</v>
      </c>
      <c r="P29" s="7">
        <f t="shared" si="8"/>
        <v>49311</v>
      </c>
      <c r="Q29" s="19">
        <f t="shared" si="8"/>
        <v>284</v>
      </c>
      <c r="R29" s="7">
        <f t="shared" si="8"/>
        <v>693217</v>
      </c>
      <c r="S29" s="19">
        <f t="shared" si="8"/>
        <v>1049</v>
      </c>
      <c r="T29" s="7">
        <f t="shared" si="8"/>
        <v>856494</v>
      </c>
      <c r="U29" s="19">
        <f t="shared" si="8"/>
        <v>2133</v>
      </c>
      <c r="V29" s="32">
        <f t="shared" si="8"/>
        <v>1149239</v>
      </c>
      <c r="W29" s="36">
        <f t="shared" si="8"/>
        <v>1677180</v>
      </c>
      <c r="X29" s="48">
        <f t="shared" si="8"/>
        <v>2964024</v>
      </c>
      <c r="Y29" s="62">
        <f t="shared" si="8"/>
        <v>0</v>
      </c>
      <c r="Z29" s="59"/>
      <c r="AA29" s="1">
        <f t="shared" si="0"/>
        <v>0</v>
      </c>
      <c r="AB29" s="1">
        <f t="shared" si="1"/>
        <v>0</v>
      </c>
      <c r="AC29" s="1">
        <f t="shared" si="2"/>
        <v>0</v>
      </c>
    </row>
    <row r="30" spans="1:29" ht="22.5" customHeight="1" thickBot="1">
      <c r="A30" s="92"/>
      <c r="B30" s="11" t="s">
        <v>45</v>
      </c>
      <c r="C30" s="14">
        <v>100</v>
      </c>
      <c r="D30" s="8">
        <v>100</v>
      </c>
      <c r="E30" s="22">
        <f>E29/$C$29*100</f>
        <v>0.48476454293628807</v>
      </c>
      <c r="F30" s="23">
        <f>F29/$D$29*100</f>
        <v>0.8963406909069285</v>
      </c>
      <c r="G30" s="22">
        <f>G29/$C$29*100</f>
        <v>1.858264081255771</v>
      </c>
      <c r="H30" s="23">
        <f>H29/$D$29*100</f>
        <v>1.9351875073795506</v>
      </c>
      <c r="I30" s="22">
        <f>I29/$C$29*100</f>
        <v>52.573868882733144</v>
      </c>
      <c r="J30" s="23">
        <f>J29/$D$29*100</f>
        <v>35.33977390349573</v>
      </c>
      <c r="K30" s="22">
        <f>K29/$C$29*100</f>
        <v>1.0387811634349031</v>
      </c>
      <c r="L30" s="23">
        <f>L29/$D$29*100</f>
        <v>2.081981313469522</v>
      </c>
      <c r="M30" s="22">
        <f>M29/$C$29*100</f>
        <v>3.716528162511542</v>
      </c>
      <c r="N30" s="23">
        <f>N29/$D$29*100</f>
        <v>0.532318769009076</v>
      </c>
      <c r="O30" s="22">
        <f>O29/$C$29*100</f>
        <v>0.32317636195752536</v>
      </c>
      <c r="P30" s="23">
        <f>P29/$D$29*100</f>
        <v>1.0624613785560815</v>
      </c>
      <c r="Q30" s="22">
        <f>Q29/$C$29*100</f>
        <v>3.2779316712834716</v>
      </c>
      <c r="R30" s="23">
        <f>R29/$D$29*100</f>
        <v>14.936145879388194</v>
      </c>
      <c r="S30" s="22">
        <f>S29/$C$29*100</f>
        <v>12.107571560480148</v>
      </c>
      <c r="T30" s="23">
        <f>T29/$D$29*100</f>
        <v>18.45413388422487</v>
      </c>
      <c r="U30" s="22">
        <f>U29/$C$29*100</f>
        <v>24.619113573407205</v>
      </c>
      <c r="V30" s="41">
        <f>V29/$D$29*100</f>
        <v>24.761656673570048</v>
      </c>
      <c r="W30" s="42">
        <f>W29/$D$29*100</f>
        <v>36.1367438276792</v>
      </c>
      <c r="X30" s="49">
        <f>X29/$D$29*100</f>
        <v>63.8632561723208</v>
      </c>
      <c r="Y30" s="43">
        <f>Y29/$D$29*100</f>
        <v>0</v>
      </c>
      <c r="Z30" s="59"/>
      <c r="AA30" s="1">
        <f t="shared" si="0"/>
        <v>0</v>
      </c>
      <c r="AB30" s="1">
        <f t="shared" si="1"/>
        <v>0</v>
      </c>
      <c r="AC30" s="1">
        <f t="shared" si="2"/>
        <v>0</v>
      </c>
    </row>
    <row r="31" spans="1:29" ht="22.5" customHeight="1">
      <c r="A31" s="90" t="s">
        <v>89</v>
      </c>
      <c r="B31" s="9" t="s">
        <v>42</v>
      </c>
      <c r="C31" s="12">
        <v>4009</v>
      </c>
      <c r="D31" s="6">
        <v>1621409</v>
      </c>
      <c r="E31" s="18">
        <v>13</v>
      </c>
      <c r="F31" s="6">
        <v>9821</v>
      </c>
      <c r="G31" s="18">
        <v>17</v>
      </c>
      <c r="H31" s="6">
        <v>4323</v>
      </c>
      <c r="I31" s="12">
        <v>2468</v>
      </c>
      <c r="J31" s="6">
        <v>885727</v>
      </c>
      <c r="K31" s="18">
        <v>41</v>
      </c>
      <c r="L31" s="6">
        <v>30548</v>
      </c>
      <c r="M31" s="18">
        <v>131</v>
      </c>
      <c r="N31" s="6">
        <v>10038</v>
      </c>
      <c r="O31" s="18">
        <v>2</v>
      </c>
      <c r="P31" s="6">
        <v>9456</v>
      </c>
      <c r="Q31" s="18">
        <v>19</v>
      </c>
      <c r="R31" s="6">
        <v>14219</v>
      </c>
      <c r="S31" s="18">
        <v>465</v>
      </c>
      <c r="T31" s="6">
        <v>267266</v>
      </c>
      <c r="U31" s="18">
        <v>853</v>
      </c>
      <c r="V31" s="31">
        <v>390011</v>
      </c>
      <c r="W31" s="35">
        <v>716220</v>
      </c>
      <c r="X31" s="47">
        <v>905189</v>
      </c>
      <c r="Y31" s="60"/>
      <c r="Z31" s="59"/>
      <c r="AA31" s="1">
        <f t="shared" si="0"/>
        <v>0</v>
      </c>
      <c r="AB31" s="1">
        <f t="shared" si="1"/>
        <v>0</v>
      </c>
      <c r="AC31" s="1">
        <f t="shared" si="2"/>
        <v>0</v>
      </c>
    </row>
    <row r="32" spans="1:29" ht="22.5" customHeight="1">
      <c r="A32" s="91"/>
      <c r="B32" s="10" t="s">
        <v>43</v>
      </c>
      <c r="C32" s="13">
        <v>4127</v>
      </c>
      <c r="D32" s="7">
        <v>2594664</v>
      </c>
      <c r="E32" s="19">
        <v>32</v>
      </c>
      <c r="F32" s="7">
        <v>29369</v>
      </c>
      <c r="G32" s="19">
        <v>111</v>
      </c>
      <c r="H32" s="7">
        <v>71724</v>
      </c>
      <c r="I32" s="13">
        <v>1882</v>
      </c>
      <c r="J32" s="7">
        <v>633767</v>
      </c>
      <c r="K32" s="19">
        <v>42</v>
      </c>
      <c r="L32" s="7">
        <v>76464</v>
      </c>
      <c r="M32" s="19">
        <v>125</v>
      </c>
      <c r="N32" s="7">
        <v>15112</v>
      </c>
      <c r="O32" s="19">
        <v>25</v>
      </c>
      <c r="P32" s="7">
        <v>71165</v>
      </c>
      <c r="Q32" s="19">
        <v>242</v>
      </c>
      <c r="R32" s="7">
        <v>595479</v>
      </c>
      <c r="S32" s="19">
        <v>483</v>
      </c>
      <c r="T32" s="7">
        <v>410058</v>
      </c>
      <c r="U32" s="13">
        <v>1185</v>
      </c>
      <c r="V32" s="32">
        <v>691526</v>
      </c>
      <c r="W32" s="36">
        <v>834146</v>
      </c>
      <c r="X32" s="48">
        <v>1760518</v>
      </c>
      <c r="Y32" s="61"/>
      <c r="Z32" s="59"/>
      <c r="AA32" s="1">
        <f t="shared" si="0"/>
        <v>0</v>
      </c>
      <c r="AB32" s="1">
        <f t="shared" si="1"/>
        <v>0</v>
      </c>
      <c r="AC32" s="1">
        <f t="shared" si="2"/>
        <v>0</v>
      </c>
    </row>
    <row r="33" spans="1:29" ht="22.5" customHeight="1">
      <c r="A33" s="91"/>
      <c r="B33" s="10" t="s">
        <v>44</v>
      </c>
      <c r="C33" s="13">
        <f>SUM(C31:C32)</f>
        <v>8136</v>
      </c>
      <c r="D33" s="7">
        <f aca="true" t="shared" si="9" ref="D33:Y33">SUM(D31:D32)</f>
        <v>4216073</v>
      </c>
      <c r="E33" s="19">
        <f t="shared" si="9"/>
        <v>45</v>
      </c>
      <c r="F33" s="7">
        <f t="shared" si="9"/>
        <v>39190</v>
      </c>
      <c r="G33" s="19">
        <f t="shared" si="9"/>
        <v>128</v>
      </c>
      <c r="H33" s="7">
        <f t="shared" si="9"/>
        <v>76047</v>
      </c>
      <c r="I33" s="13">
        <f t="shared" si="9"/>
        <v>4350</v>
      </c>
      <c r="J33" s="7">
        <f t="shared" si="9"/>
        <v>1519494</v>
      </c>
      <c r="K33" s="19">
        <f t="shared" si="9"/>
        <v>83</v>
      </c>
      <c r="L33" s="7">
        <f t="shared" si="9"/>
        <v>107012</v>
      </c>
      <c r="M33" s="19">
        <f t="shared" si="9"/>
        <v>256</v>
      </c>
      <c r="N33" s="7">
        <f t="shared" si="9"/>
        <v>25150</v>
      </c>
      <c r="O33" s="19">
        <f t="shared" si="9"/>
        <v>27</v>
      </c>
      <c r="P33" s="7">
        <f t="shared" si="9"/>
        <v>80621</v>
      </c>
      <c r="Q33" s="19">
        <f t="shared" si="9"/>
        <v>261</v>
      </c>
      <c r="R33" s="7">
        <f t="shared" si="9"/>
        <v>609698</v>
      </c>
      <c r="S33" s="19">
        <f t="shared" si="9"/>
        <v>948</v>
      </c>
      <c r="T33" s="7">
        <f t="shared" si="9"/>
        <v>677324</v>
      </c>
      <c r="U33" s="19">
        <f t="shared" si="9"/>
        <v>2038</v>
      </c>
      <c r="V33" s="32">
        <f t="shared" si="9"/>
        <v>1081537</v>
      </c>
      <c r="W33" s="36">
        <f t="shared" si="9"/>
        <v>1550366</v>
      </c>
      <c r="X33" s="48">
        <f t="shared" si="9"/>
        <v>2665707</v>
      </c>
      <c r="Y33" s="62">
        <f t="shared" si="9"/>
        <v>0</v>
      </c>
      <c r="Z33" s="59"/>
      <c r="AA33" s="1">
        <f t="shared" si="0"/>
        <v>0</v>
      </c>
      <c r="AB33" s="1">
        <f t="shared" si="1"/>
        <v>0</v>
      </c>
      <c r="AC33" s="1">
        <f t="shared" si="2"/>
        <v>0</v>
      </c>
    </row>
    <row r="34" spans="1:29" ht="22.5" customHeight="1" thickBot="1">
      <c r="A34" s="92"/>
      <c r="B34" s="11" t="s">
        <v>45</v>
      </c>
      <c r="C34" s="14">
        <v>100</v>
      </c>
      <c r="D34" s="8">
        <v>100</v>
      </c>
      <c r="E34" s="22">
        <f>E33/$C$33*100</f>
        <v>0.5530973451327433</v>
      </c>
      <c r="F34" s="23">
        <f>F33/$D$33*100</f>
        <v>0.9295379847550078</v>
      </c>
      <c r="G34" s="22">
        <f>G33/$C$33*100</f>
        <v>1.5732546705998034</v>
      </c>
      <c r="H34" s="23">
        <f>H33/$D$33*100</f>
        <v>1.80374011550559</v>
      </c>
      <c r="I34" s="22">
        <f>I33/$C$33*100</f>
        <v>53.46607669616519</v>
      </c>
      <c r="J34" s="23">
        <f>J33/$D$33*100</f>
        <v>36.040504991256086</v>
      </c>
      <c r="K34" s="22">
        <f>K33/$C$33*100</f>
        <v>1.02015732546706</v>
      </c>
      <c r="L34" s="23">
        <f>L33/$D$33*100</f>
        <v>2.538191345358584</v>
      </c>
      <c r="M34" s="22">
        <f>M33/$C$33*100</f>
        <v>3.146509341199607</v>
      </c>
      <c r="N34" s="23">
        <f>N33/$D$33*100</f>
        <v>0.5965266730438491</v>
      </c>
      <c r="O34" s="22">
        <f>O33/$C$33*100</f>
        <v>0.33185840707964603</v>
      </c>
      <c r="P34" s="23">
        <f>P33/$D$33*100</f>
        <v>1.912229698110066</v>
      </c>
      <c r="Q34" s="22">
        <f>Q33/$C$33*100</f>
        <v>3.2079646017699117</v>
      </c>
      <c r="R34" s="23">
        <f>R33/$D$33*100</f>
        <v>14.461277117355415</v>
      </c>
      <c r="S34" s="22">
        <f>S33/$C$33*100</f>
        <v>11.651917404129794</v>
      </c>
      <c r="T34" s="23">
        <f>T33/$D$33*100</f>
        <v>16.065281602097496</v>
      </c>
      <c r="U34" s="22">
        <f>U33/$C$33*100</f>
        <v>25.049164208456244</v>
      </c>
      <c r="V34" s="41">
        <f>V33/$D$33*100</f>
        <v>25.65271047251791</v>
      </c>
      <c r="W34" s="42">
        <f>W33/$D$33*100</f>
        <v>36.772750376950306</v>
      </c>
      <c r="X34" s="49">
        <f>X33/$D$33*100</f>
        <v>63.227249623049694</v>
      </c>
      <c r="Y34" s="43">
        <f>Y33/$D$33*100</f>
        <v>0</v>
      </c>
      <c r="Z34" s="59"/>
      <c r="AA34" s="1">
        <f t="shared" si="0"/>
        <v>0</v>
      </c>
      <c r="AB34" s="1">
        <f t="shared" si="1"/>
        <v>0</v>
      </c>
      <c r="AC34" s="1">
        <f t="shared" si="2"/>
        <v>0</v>
      </c>
    </row>
    <row r="35" spans="1:29" ht="22.5" customHeight="1">
      <c r="A35" s="90" t="s">
        <v>90</v>
      </c>
      <c r="B35" s="9" t="s">
        <v>42</v>
      </c>
      <c r="C35" s="12">
        <v>4139</v>
      </c>
      <c r="D35" s="6">
        <v>1532240</v>
      </c>
      <c r="E35" s="18">
        <v>13</v>
      </c>
      <c r="F35" s="6">
        <v>6570</v>
      </c>
      <c r="G35" s="18">
        <v>16</v>
      </c>
      <c r="H35" s="6">
        <v>2288</v>
      </c>
      <c r="I35" s="12">
        <v>2776</v>
      </c>
      <c r="J35" s="6">
        <v>886467</v>
      </c>
      <c r="K35" s="18">
        <v>42</v>
      </c>
      <c r="L35" s="6">
        <v>42956</v>
      </c>
      <c r="M35" s="18">
        <v>128</v>
      </c>
      <c r="N35" s="6">
        <v>8779</v>
      </c>
      <c r="O35" s="18">
        <v>1</v>
      </c>
      <c r="P35" s="6">
        <v>5527</v>
      </c>
      <c r="Q35" s="18">
        <v>20</v>
      </c>
      <c r="R35" s="6">
        <v>14852</v>
      </c>
      <c r="S35" s="18">
        <v>354</v>
      </c>
      <c r="T35" s="6">
        <v>215850</v>
      </c>
      <c r="U35" s="18">
        <v>789</v>
      </c>
      <c r="V35" s="31">
        <v>348951</v>
      </c>
      <c r="W35" s="35">
        <v>582940</v>
      </c>
      <c r="X35" s="47">
        <v>949300</v>
      </c>
      <c r="Y35" s="60"/>
      <c r="Z35" s="59"/>
      <c r="AA35" s="1">
        <f t="shared" si="0"/>
        <v>0</v>
      </c>
      <c r="AB35" s="1">
        <f t="shared" si="1"/>
        <v>0</v>
      </c>
      <c r="AC35" s="1">
        <f t="shared" si="2"/>
        <v>0</v>
      </c>
    </row>
    <row r="36" spans="1:29" ht="22.5" customHeight="1">
      <c r="A36" s="91"/>
      <c r="B36" s="10" t="s">
        <v>43</v>
      </c>
      <c r="C36" s="13">
        <v>4013</v>
      </c>
      <c r="D36" s="7">
        <v>2591258</v>
      </c>
      <c r="E36" s="19">
        <v>7</v>
      </c>
      <c r="F36" s="7">
        <v>3991</v>
      </c>
      <c r="G36" s="19">
        <v>112</v>
      </c>
      <c r="H36" s="7">
        <v>73062</v>
      </c>
      <c r="I36" s="13">
        <v>1776</v>
      </c>
      <c r="J36" s="7">
        <v>584857</v>
      </c>
      <c r="K36" s="19">
        <v>35</v>
      </c>
      <c r="L36" s="7">
        <v>74271</v>
      </c>
      <c r="M36" s="19">
        <v>90</v>
      </c>
      <c r="N36" s="7">
        <v>7797</v>
      </c>
      <c r="O36" s="19">
        <v>20</v>
      </c>
      <c r="P36" s="7">
        <v>41295</v>
      </c>
      <c r="Q36" s="19">
        <v>304</v>
      </c>
      <c r="R36" s="7">
        <v>566194</v>
      </c>
      <c r="S36" s="19">
        <v>455</v>
      </c>
      <c r="T36" s="7">
        <v>479734</v>
      </c>
      <c r="U36" s="13">
        <v>1214</v>
      </c>
      <c r="V36" s="32">
        <v>760057</v>
      </c>
      <c r="W36" s="36">
        <v>888759</v>
      </c>
      <c r="X36" s="48">
        <v>1702499</v>
      </c>
      <c r="Y36" s="61"/>
      <c r="Z36" s="59"/>
      <c r="AA36" s="1">
        <f t="shared" si="0"/>
        <v>0</v>
      </c>
      <c r="AB36" s="1">
        <f t="shared" si="1"/>
        <v>0</v>
      </c>
      <c r="AC36" s="1">
        <f t="shared" si="2"/>
        <v>0</v>
      </c>
    </row>
    <row r="37" spans="1:29" ht="22.5" customHeight="1">
      <c r="A37" s="91"/>
      <c r="B37" s="10" t="s">
        <v>44</v>
      </c>
      <c r="C37" s="13">
        <f>SUM(C35:C36)</f>
        <v>8152</v>
      </c>
      <c r="D37" s="7">
        <f aca="true" t="shared" si="10" ref="D37:Y37">SUM(D35:D36)</f>
        <v>4123498</v>
      </c>
      <c r="E37" s="19">
        <f t="shared" si="10"/>
        <v>20</v>
      </c>
      <c r="F37" s="7">
        <f t="shared" si="10"/>
        <v>10561</v>
      </c>
      <c r="G37" s="19">
        <f t="shared" si="10"/>
        <v>128</v>
      </c>
      <c r="H37" s="7">
        <f t="shared" si="10"/>
        <v>75350</v>
      </c>
      <c r="I37" s="13">
        <f t="shared" si="10"/>
        <v>4552</v>
      </c>
      <c r="J37" s="7">
        <f t="shared" si="10"/>
        <v>1471324</v>
      </c>
      <c r="K37" s="19">
        <f t="shared" si="10"/>
        <v>77</v>
      </c>
      <c r="L37" s="7">
        <f t="shared" si="10"/>
        <v>117227</v>
      </c>
      <c r="M37" s="19">
        <f t="shared" si="10"/>
        <v>218</v>
      </c>
      <c r="N37" s="7">
        <f t="shared" si="10"/>
        <v>16576</v>
      </c>
      <c r="O37" s="19">
        <f t="shared" si="10"/>
        <v>21</v>
      </c>
      <c r="P37" s="7">
        <f t="shared" si="10"/>
        <v>46822</v>
      </c>
      <c r="Q37" s="19">
        <f t="shared" si="10"/>
        <v>324</v>
      </c>
      <c r="R37" s="7">
        <f t="shared" si="10"/>
        <v>581046</v>
      </c>
      <c r="S37" s="19">
        <f t="shared" si="10"/>
        <v>809</v>
      </c>
      <c r="T37" s="7">
        <f t="shared" si="10"/>
        <v>695584</v>
      </c>
      <c r="U37" s="19">
        <f t="shared" si="10"/>
        <v>2003</v>
      </c>
      <c r="V37" s="32">
        <f t="shared" si="10"/>
        <v>1109008</v>
      </c>
      <c r="W37" s="36">
        <f t="shared" si="10"/>
        <v>1471699</v>
      </c>
      <c r="X37" s="48">
        <f t="shared" si="10"/>
        <v>2651799</v>
      </c>
      <c r="Y37" s="62">
        <f t="shared" si="10"/>
        <v>0</v>
      </c>
      <c r="Z37" s="59"/>
      <c r="AA37" s="1">
        <f t="shared" si="0"/>
        <v>0</v>
      </c>
      <c r="AB37" s="1">
        <f t="shared" si="1"/>
        <v>0</v>
      </c>
      <c r="AC37" s="1">
        <f t="shared" si="2"/>
        <v>0</v>
      </c>
    </row>
    <row r="38" spans="1:29" ht="22.5" customHeight="1" thickBot="1">
      <c r="A38" s="92"/>
      <c r="B38" s="11" t="s">
        <v>45</v>
      </c>
      <c r="C38" s="14">
        <v>100</v>
      </c>
      <c r="D38" s="8">
        <v>100</v>
      </c>
      <c r="E38" s="22">
        <f>E37/$C$37*100</f>
        <v>0.24533856722276742</v>
      </c>
      <c r="F38" s="22">
        <f>F37/$D$37*100</f>
        <v>0.25611750023887486</v>
      </c>
      <c r="G38" s="22">
        <f>G37/$C$37*100</f>
        <v>1.5701668302257115</v>
      </c>
      <c r="H38" s="23">
        <f>H37/$D$37*100</f>
        <v>1.8273320370229353</v>
      </c>
      <c r="I38" s="22">
        <f>I37/$C$37*100</f>
        <v>55.83905789990187</v>
      </c>
      <c r="J38" s="23">
        <f>J37/$D$37*100</f>
        <v>35.68145297996992</v>
      </c>
      <c r="K38" s="22">
        <f>K37/$C$37*100</f>
        <v>0.9445534838076546</v>
      </c>
      <c r="L38" s="23">
        <f>L37/$D$37*100</f>
        <v>2.842901827526047</v>
      </c>
      <c r="M38" s="22">
        <f>M37/$C$37*100</f>
        <v>2.674190382728165</v>
      </c>
      <c r="N38" s="23">
        <f>N37/$D$37*100</f>
        <v>0.4019887968904071</v>
      </c>
      <c r="O38" s="22">
        <f>O37/$C$37*100</f>
        <v>0.2576054955839058</v>
      </c>
      <c r="P38" s="23">
        <f>P37/$D$37*100</f>
        <v>1.1354922446912792</v>
      </c>
      <c r="Q38" s="22">
        <f>Q37/$C$37*100</f>
        <v>3.9744847890088324</v>
      </c>
      <c r="R38" s="23">
        <f>R37/$D$37*100</f>
        <v>14.091094502774101</v>
      </c>
      <c r="S38" s="22">
        <f>S37/$C$37*100</f>
        <v>9.923945044160941</v>
      </c>
      <c r="T38" s="23">
        <f>T37/$D$37*100</f>
        <v>16.868784706576793</v>
      </c>
      <c r="U38" s="22">
        <f>U37/$C$37*100</f>
        <v>24.570657507360156</v>
      </c>
      <c r="V38" s="41">
        <f>V37/$D$37*100</f>
        <v>26.894835404309642</v>
      </c>
      <c r="W38" s="42">
        <f>W37/$D$37*100</f>
        <v>35.69054720045941</v>
      </c>
      <c r="X38" s="49">
        <f>X37/$D$37*100</f>
        <v>64.3094527995406</v>
      </c>
      <c r="Y38" s="43">
        <f>Y37/$D$37*100</f>
        <v>0</v>
      </c>
      <c r="Z38" s="59"/>
      <c r="AA38" s="1">
        <f t="shared" si="0"/>
        <v>0</v>
      </c>
      <c r="AB38" s="1">
        <f t="shared" si="1"/>
        <v>0</v>
      </c>
      <c r="AC38" s="1">
        <f t="shared" si="2"/>
        <v>0</v>
      </c>
    </row>
    <row r="39" spans="1:29" ht="21" customHeight="1">
      <c r="A39" s="90" t="s">
        <v>17</v>
      </c>
      <c r="B39" s="9" t="s">
        <v>42</v>
      </c>
      <c r="C39" s="12">
        <v>4185</v>
      </c>
      <c r="D39" s="6">
        <v>1798448</v>
      </c>
      <c r="E39" s="18">
        <v>4</v>
      </c>
      <c r="F39" s="6">
        <v>5047</v>
      </c>
      <c r="G39" s="18">
        <v>25</v>
      </c>
      <c r="H39" s="6">
        <v>6961</v>
      </c>
      <c r="I39" s="12">
        <v>2720</v>
      </c>
      <c r="J39" s="6">
        <v>1018175</v>
      </c>
      <c r="K39" s="18">
        <v>52</v>
      </c>
      <c r="L39" s="6">
        <v>63075</v>
      </c>
      <c r="M39" s="18">
        <v>134</v>
      </c>
      <c r="N39" s="6">
        <v>9347</v>
      </c>
      <c r="O39" s="18">
        <v>3</v>
      </c>
      <c r="P39" s="6">
        <v>3218</v>
      </c>
      <c r="Q39" s="18">
        <v>19</v>
      </c>
      <c r="R39" s="6">
        <v>19595</v>
      </c>
      <c r="S39" s="18">
        <v>314</v>
      </c>
      <c r="T39" s="6">
        <v>264777</v>
      </c>
      <c r="U39" s="18">
        <v>914</v>
      </c>
      <c r="V39" s="31">
        <v>408253</v>
      </c>
      <c r="W39" s="35">
        <v>696764</v>
      </c>
      <c r="X39" s="47">
        <v>1101684</v>
      </c>
      <c r="Y39" s="60"/>
      <c r="Z39" s="59"/>
      <c r="AA39" s="1">
        <f t="shared" si="0"/>
        <v>0</v>
      </c>
      <c r="AB39" s="1">
        <f t="shared" si="1"/>
        <v>0</v>
      </c>
      <c r="AC39" s="1">
        <f t="shared" si="2"/>
        <v>0</v>
      </c>
    </row>
    <row r="40" spans="1:29" ht="21" customHeight="1">
      <c r="A40" s="91"/>
      <c r="B40" s="10" t="s">
        <v>43</v>
      </c>
      <c r="C40" s="13">
        <v>3753</v>
      </c>
      <c r="D40" s="7">
        <v>2396714</v>
      </c>
      <c r="E40" s="19">
        <v>2</v>
      </c>
      <c r="F40" s="7">
        <v>3670</v>
      </c>
      <c r="G40" s="19">
        <v>123</v>
      </c>
      <c r="H40" s="7">
        <v>57475</v>
      </c>
      <c r="I40" s="13">
        <v>1787</v>
      </c>
      <c r="J40" s="7">
        <v>588632</v>
      </c>
      <c r="K40" s="19">
        <v>26</v>
      </c>
      <c r="L40" s="7">
        <v>46976</v>
      </c>
      <c r="M40" s="19">
        <v>68</v>
      </c>
      <c r="N40" s="7">
        <v>8335</v>
      </c>
      <c r="O40" s="19">
        <v>33</v>
      </c>
      <c r="P40" s="7">
        <v>50002</v>
      </c>
      <c r="Q40" s="19">
        <v>257</v>
      </c>
      <c r="R40" s="7">
        <v>531412</v>
      </c>
      <c r="S40" s="19">
        <v>394</v>
      </c>
      <c r="T40" s="7">
        <v>420587</v>
      </c>
      <c r="U40" s="13">
        <v>1063</v>
      </c>
      <c r="V40" s="32">
        <v>689625</v>
      </c>
      <c r="W40" s="64">
        <v>941834</v>
      </c>
      <c r="X40" s="65">
        <v>1454881</v>
      </c>
      <c r="Y40" s="61"/>
      <c r="Z40" s="59"/>
      <c r="AA40" s="1">
        <f t="shared" si="0"/>
        <v>0</v>
      </c>
      <c r="AB40" s="1">
        <f t="shared" si="1"/>
        <v>0</v>
      </c>
      <c r="AC40" s="1">
        <f t="shared" si="2"/>
        <v>-1</v>
      </c>
    </row>
    <row r="41" spans="1:29" ht="21" customHeight="1">
      <c r="A41" s="91"/>
      <c r="B41" s="10" t="s">
        <v>44</v>
      </c>
      <c r="C41" s="13">
        <f>SUM(C39:C40)</f>
        <v>7938</v>
      </c>
      <c r="D41" s="7">
        <f aca="true" t="shared" si="11" ref="D41:Y41">SUM(D39:D40)</f>
        <v>4195162</v>
      </c>
      <c r="E41" s="19">
        <f t="shared" si="11"/>
        <v>6</v>
      </c>
      <c r="F41" s="7">
        <f t="shared" si="11"/>
        <v>8717</v>
      </c>
      <c r="G41" s="19">
        <f t="shared" si="11"/>
        <v>148</v>
      </c>
      <c r="H41" s="7">
        <f t="shared" si="11"/>
        <v>64436</v>
      </c>
      <c r="I41" s="13">
        <f t="shared" si="11"/>
        <v>4507</v>
      </c>
      <c r="J41" s="7">
        <f t="shared" si="11"/>
        <v>1606807</v>
      </c>
      <c r="K41" s="19">
        <f t="shared" si="11"/>
        <v>78</v>
      </c>
      <c r="L41" s="7">
        <f t="shared" si="11"/>
        <v>110051</v>
      </c>
      <c r="M41" s="19">
        <f t="shared" si="11"/>
        <v>202</v>
      </c>
      <c r="N41" s="7">
        <f t="shared" si="11"/>
        <v>17682</v>
      </c>
      <c r="O41" s="19">
        <f t="shared" si="11"/>
        <v>36</v>
      </c>
      <c r="P41" s="7">
        <f t="shared" si="11"/>
        <v>53220</v>
      </c>
      <c r="Q41" s="19">
        <f t="shared" si="11"/>
        <v>276</v>
      </c>
      <c r="R41" s="7">
        <f t="shared" si="11"/>
        <v>551007</v>
      </c>
      <c r="S41" s="19">
        <f t="shared" si="11"/>
        <v>708</v>
      </c>
      <c r="T41" s="7">
        <f t="shared" si="11"/>
        <v>685364</v>
      </c>
      <c r="U41" s="19">
        <f t="shared" si="11"/>
        <v>1977</v>
      </c>
      <c r="V41" s="32">
        <f t="shared" si="11"/>
        <v>1097878</v>
      </c>
      <c r="W41" s="36">
        <f t="shared" si="11"/>
        <v>1638598</v>
      </c>
      <c r="X41" s="48">
        <f t="shared" si="11"/>
        <v>2556565</v>
      </c>
      <c r="Y41" s="62">
        <f t="shared" si="11"/>
        <v>0</v>
      </c>
      <c r="Z41" s="59"/>
      <c r="AA41" s="1">
        <f t="shared" si="0"/>
        <v>0</v>
      </c>
      <c r="AB41" s="1">
        <f t="shared" si="1"/>
        <v>0</v>
      </c>
      <c r="AC41" s="1">
        <f t="shared" si="2"/>
        <v>-1</v>
      </c>
    </row>
    <row r="42" spans="1:29" ht="21" customHeight="1" thickBot="1">
      <c r="A42" s="92"/>
      <c r="B42" s="11" t="s">
        <v>45</v>
      </c>
      <c r="C42" s="14">
        <v>100</v>
      </c>
      <c r="D42" s="8">
        <v>100</v>
      </c>
      <c r="E42" s="22">
        <f>E41/$C$41*100</f>
        <v>0.07558578987150416</v>
      </c>
      <c r="F42" s="23">
        <f>F41/$D$41*100</f>
        <v>0.20778696984764833</v>
      </c>
      <c r="G42" s="22">
        <f>G41/$C$41*100</f>
        <v>1.8644494834971024</v>
      </c>
      <c r="H42" s="23">
        <f>H41/$D$41*100</f>
        <v>1.5359597555469848</v>
      </c>
      <c r="I42" s="22">
        <f>I41/$C$41*100</f>
        <v>56.77752582514487</v>
      </c>
      <c r="J42" s="23">
        <f>J41/$D$41*100</f>
        <v>38.30142912240338</v>
      </c>
      <c r="K42" s="22">
        <f>K41/$C$41*100</f>
        <v>0.9826152683295541</v>
      </c>
      <c r="L42" s="23">
        <f>L41/$D$41*100</f>
        <v>2.6232836777221</v>
      </c>
      <c r="M42" s="22">
        <f>M41/$C$41*100</f>
        <v>2.5447215923406397</v>
      </c>
      <c r="N42" s="23">
        <f>N41/$D$41*100</f>
        <v>0.4214855111673876</v>
      </c>
      <c r="O42" s="22">
        <f>O41/$C$41*100</f>
        <v>0.45351473922902497</v>
      </c>
      <c r="P42" s="23">
        <f>P41/$D$41*100</f>
        <v>1.2686041683253233</v>
      </c>
      <c r="Q42" s="22">
        <f>Q41/$C$41*100</f>
        <v>3.4769463340891913</v>
      </c>
      <c r="R42" s="23">
        <f>R41/$D$41*100</f>
        <v>13.13434379888071</v>
      </c>
      <c r="S42" s="22">
        <f>S41/$C$41*100</f>
        <v>8.919123204837492</v>
      </c>
      <c r="T42" s="23">
        <f>T41/$D$41*100</f>
        <v>16.337009154831208</v>
      </c>
      <c r="U42" s="22">
        <f>U41/$C$41*100</f>
        <v>24.90551776266062</v>
      </c>
      <c r="V42" s="41">
        <f>V41/$D$41*100</f>
        <v>26.170097841275258</v>
      </c>
      <c r="W42" s="42">
        <f>W41/D41*100</f>
        <v>39.059230608972904</v>
      </c>
      <c r="X42" s="49">
        <f>X41/D41*100</f>
        <v>60.940793228008836</v>
      </c>
      <c r="Y42" s="43">
        <f>100-X42-W42</f>
        <v>-2.3836981739577823E-05</v>
      </c>
      <c r="Z42" s="59"/>
      <c r="AA42" s="1">
        <f t="shared" si="0"/>
        <v>0</v>
      </c>
      <c r="AB42" s="1">
        <f t="shared" si="1"/>
        <v>0</v>
      </c>
      <c r="AC42" s="1">
        <f t="shared" si="2"/>
        <v>0</v>
      </c>
    </row>
    <row r="43" spans="1:29" ht="21" customHeight="1">
      <c r="A43" s="90" t="s">
        <v>18</v>
      </c>
      <c r="B43" s="9" t="s">
        <v>42</v>
      </c>
      <c r="C43" s="12">
        <v>4287</v>
      </c>
      <c r="D43" s="6">
        <v>1802494</v>
      </c>
      <c r="E43" s="18">
        <v>10</v>
      </c>
      <c r="F43" s="6">
        <v>9449</v>
      </c>
      <c r="G43" s="18">
        <v>25</v>
      </c>
      <c r="H43" s="6">
        <v>5841</v>
      </c>
      <c r="I43" s="12">
        <v>2843</v>
      </c>
      <c r="J43" s="6">
        <v>1084310</v>
      </c>
      <c r="K43" s="18">
        <v>51</v>
      </c>
      <c r="L43" s="6">
        <v>67607</v>
      </c>
      <c r="M43" s="18">
        <v>153</v>
      </c>
      <c r="N43" s="6">
        <v>10983</v>
      </c>
      <c r="O43" s="18">
        <v>2</v>
      </c>
      <c r="P43" s="6">
        <v>11137</v>
      </c>
      <c r="Q43" s="18">
        <v>11</v>
      </c>
      <c r="R43" s="6">
        <v>7193</v>
      </c>
      <c r="S43" s="18">
        <v>359</v>
      </c>
      <c r="T43" s="6">
        <v>238026</v>
      </c>
      <c r="U43" s="18">
        <v>833</v>
      </c>
      <c r="V43" s="31">
        <v>367948</v>
      </c>
      <c r="W43" s="35">
        <v>671618</v>
      </c>
      <c r="X43" s="47">
        <v>1130876</v>
      </c>
      <c r="Y43" s="60"/>
      <c r="Z43" s="59"/>
      <c r="AA43" s="1">
        <f t="shared" si="0"/>
        <v>0</v>
      </c>
      <c r="AB43" s="1">
        <f t="shared" si="1"/>
        <v>0</v>
      </c>
      <c r="AC43" s="1">
        <f t="shared" si="2"/>
        <v>0</v>
      </c>
    </row>
    <row r="44" spans="1:29" ht="21" customHeight="1">
      <c r="A44" s="91"/>
      <c r="B44" s="10" t="s">
        <v>43</v>
      </c>
      <c r="C44" s="13">
        <v>3908</v>
      </c>
      <c r="D44" s="7">
        <v>3000187</v>
      </c>
      <c r="E44" s="19">
        <v>17</v>
      </c>
      <c r="F44" s="7">
        <v>17636</v>
      </c>
      <c r="G44" s="19">
        <v>113</v>
      </c>
      <c r="H44" s="7">
        <v>53973</v>
      </c>
      <c r="I44" s="13">
        <v>1965</v>
      </c>
      <c r="J44" s="7">
        <v>640758</v>
      </c>
      <c r="K44" s="19">
        <v>75</v>
      </c>
      <c r="L44" s="7">
        <v>343247</v>
      </c>
      <c r="M44" s="19">
        <v>55</v>
      </c>
      <c r="N44" s="7">
        <v>3457</v>
      </c>
      <c r="O44" s="19">
        <v>13</v>
      </c>
      <c r="P44" s="7">
        <v>14065</v>
      </c>
      <c r="Q44" s="19">
        <v>235</v>
      </c>
      <c r="R44" s="7">
        <v>564941</v>
      </c>
      <c r="S44" s="19">
        <v>372</v>
      </c>
      <c r="T44" s="7">
        <v>553280</v>
      </c>
      <c r="U44" s="13">
        <v>1063</v>
      </c>
      <c r="V44" s="32">
        <v>808830</v>
      </c>
      <c r="W44" s="36">
        <v>974225</v>
      </c>
      <c r="X44" s="48">
        <v>2025962</v>
      </c>
      <c r="Y44" s="61"/>
      <c r="Z44" s="59"/>
      <c r="AA44" s="1">
        <f t="shared" si="0"/>
        <v>0</v>
      </c>
      <c r="AB44" s="1">
        <f t="shared" si="1"/>
        <v>0</v>
      </c>
      <c r="AC44" s="1">
        <f t="shared" si="2"/>
        <v>0</v>
      </c>
    </row>
    <row r="45" spans="1:29" ht="21" customHeight="1">
      <c r="A45" s="91"/>
      <c r="B45" s="10" t="s">
        <v>44</v>
      </c>
      <c r="C45" s="13">
        <f>SUM(C43:C44)</f>
        <v>8195</v>
      </c>
      <c r="D45" s="7">
        <f aca="true" t="shared" si="12" ref="D45:Y45">SUM(D43:D44)</f>
        <v>4802681</v>
      </c>
      <c r="E45" s="19">
        <f t="shared" si="12"/>
        <v>27</v>
      </c>
      <c r="F45" s="7">
        <f t="shared" si="12"/>
        <v>27085</v>
      </c>
      <c r="G45" s="19">
        <f t="shared" si="12"/>
        <v>138</v>
      </c>
      <c r="H45" s="7">
        <f t="shared" si="12"/>
        <v>59814</v>
      </c>
      <c r="I45" s="13">
        <f t="shared" si="12"/>
        <v>4808</v>
      </c>
      <c r="J45" s="7">
        <f t="shared" si="12"/>
        <v>1725068</v>
      </c>
      <c r="K45" s="19">
        <f t="shared" si="12"/>
        <v>126</v>
      </c>
      <c r="L45" s="7">
        <f t="shared" si="12"/>
        <v>410854</v>
      </c>
      <c r="M45" s="19">
        <f t="shared" si="12"/>
        <v>208</v>
      </c>
      <c r="N45" s="7">
        <f t="shared" si="12"/>
        <v>14440</v>
      </c>
      <c r="O45" s="19">
        <f t="shared" si="12"/>
        <v>15</v>
      </c>
      <c r="P45" s="7">
        <f t="shared" si="12"/>
        <v>25202</v>
      </c>
      <c r="Q45" s="19">
        <f t="shared" si="12"/>
        <v>246</v>
      </c>
      <c r="R45" s="7">
        <f t="shared" si="12"/>
        <v>572134</v>
      </c>
      <c r="S45" s="19">
        <f t="shared" si="12"/>
        <v>731</v>
      </c>
      <c r="T45" s="7">
        <f t="shared" si="12"/>
        <v>791306</v>
      </c>
      <c r="U45" s="13">
        <f t="shared" si="12"/>
        <v>1896</v>
      </c>
      <c r="V45" s="32">
        <f>SUM(V43:V44)</f>
        <v>1176778</v>
      </c>
      <c r="W45" s="36">
        <f t="shared" si="12"/>
        <v>1645843</v>
      </c>
      <c r="X45" s="48">
        <f t="shared" si="12"/>
        <v>3156838</v>
      </c>
      <c r="Y45" s="62">
        <f t="shared" si="12"/>
        <v>0</v>
      </c>
      <c r="Z45" s="59"/>
      <c r="AA45" s="1">
        <f t="shared" si="0"/>
        <v>0</v>
      </c>
      <c r="AB45" s="1">
        <f t="shared" si="1"/>
        <v>0</v>
      </c>
      <c r="AC45" s="1">
        <f t="shared" si="2"/>
        <v>0</v>
      </c>
    </row>
    <row r="46" spans="1:29" ht="21" customHeight="1" thickBot="1">
      <c r="A46" s="92"/>
      <c r="B46" s="11" t="s">
        <v>45</v>
      </c>
      <c r="C46" s="14">
        <v>100</v>
      </c>
      <c r="D46" s="8">
        <v>100</v>
      </c>
      <c r="E46" s="22">
        <f>E45/$C$45*100</f>
        <v>0.32946918852959123</v>
      </c>
      <c r="F46" s="23">
        <f>F45/$D$45*100</f>
        <v>0.563955840498255</v>
      </c>
      <c r="G46" s="22">
        <f>G45/$C$45*100</f>
        <v>1.683953630262355</v>
      </c>
      <c r="H46" s="23">
        <f>H45/$D$45*100</f>
        <v>1.2454293758007247</v>
      </c>
      <c r="I46" s="22">
        <f>I45/$C$45*100</f>
        <v>58.6699206833435</v>
      </c>
      <c r="J46" s="23">
        <f>J45/$D$45*100</f>
        <v>35.91885448981517</v>
      </c>
      <c r="K46" s="22">
        <f>K45/$C$45*100</f>
        <v>1.5375228798047589</v>
      </c>
      <c r="L46" s="23">
        <f>L45/$D$45*100</f>
        <v>8.554680188003326</v>
      </c>
      <c r="M46" s="22">
        <f>M45/$C$45*100</f>
        <v>2.5381330079316657</v>
      </c>
      <c r="N46" s="23">
        <f>N45/$D$45*100</f>
        <v>0.3006653991801662</v>
      </c>
      <c r="O46" s="22">
        <f>O45/$C$45*100</f>
        <v>0.18303843807199513</v>
      </c>
      <c r="P46" s="23">
        <f>P45/$D$45*100</f>
        <v>0.5247485727242763</v>
      </c>
      <c r="Q46" s="22">
        <f>Q45/$C$45*100</f>
        <v>3.00183038438072</v>
      </c>
      <c r="R46" s="23">
        <f>R45/$D$45*100</f>
        <v>11.912804535633327</v>
      </c>
      <c r="S46" s="22">
        <f>S45/$C$45*100</f>
        <v>8.92007321537523</v>
      </c>
      <c r="T46" s="23">
        <f>T45/$D$45*100</f>
        <v>16.476338944851847</v>
      </c>
      <c r="U46" s="22">
        <f>U45/$C$45*100</f>
        <v>23.136058572300183</v>
      </c>
      <c r="V46" s="41">
        <f>V45/$D$45*100</f>
        <v>24.502522653492914</v>
      </c>
      <c r="W46" s="42">
        <f>W45/D45*100</f>
        <v>34.2692550265154</v>
      </c>
      <c r="X46" s="49">
        <f>X45/D45*100</f>
        <v>65.7307449734846</v>
      </c>
      <c r="Y46" s="43">
        <f>100-X46-W46</f>
        <v>0</v>
      </c>
      <c r="Z46" s="59"/>
      <c r="AA46" s="1">
        <f t="shared" si="0"/>
        <v>0</v>
      </c>
      <c r="AB46" s="1">
        <f t="shared" si="1"/>
        <v>0</v>
      </c>
      <c r="AC46" s="1">
        <f t="shared" si="2"/>
        <v>0</v>
      </c>
    </row>
    <row r="47" spans="1:29" ht="21" customHeight="1">
      <c r="A47" s="90" t="s">
        <v>77</v>
      </c>
      <c r="B47" s="9" t="s">
        <v>71</v>
      </c>
      <c r="C47" s="12">
        <v>4171</v>
      </c>
      <c r="D47" s="6">
        <v>1867179</v>
      </c>
      <c r="E47" s="18">
        <v>4</v>
      </c>
      <c r="F47" s="6">
        <v>4096</v>
      </c>
      <c r="G47" s="18">
        <v>12</v>
      </c>
      <c r="H47" s="6">
        <v>4456</v>
      </c>
      <c r="I47" s="12">
        <v>2722</v>
      </c>
      <c r="J47" s="6">
        <v>1028098</v>
      </c>
      <c r="K47" s="18">
        <v>39</v>
      </c>
      <c r="L47" s="6">
        <v>175113</v>
      </c>
      <c r="M47" s="18">
        <v>162</v>
      </c>
      <c r="N47" s="6">
        <v>12044</v>
      </c>
      <c r="O47" s="18">
        <v>1</v>
      </c>
      <c r="P47" s="6">
        <v>2502</v>
      </c>
      <c r="Q47" s="18">
        <v>19</v>
      </c>
      <c r="R47" s="6">
        <v>11265</v>
      </c>
      <c r="S47" s="18">
        <v>341</v>
      </c>
      <c r="T47" s="6">
        <v>254025</v>
      </c>
      <c r="U47" s="18">
        <v>871</v>
      </c>
      <c r="V47" s="31">
        <v>375580</v>
      </c>
      <c r="W47" s="35">
        <v>638017</v>
      </c>
      <c r="X47" s="47">
        <v>1229162</v>
      </c>
      <c r="Y47" s="26">
        <v>0</v>
      </c>
      <c r="AA47" s="1">
        <f t="shared" si="0"/>
        <v>0</v>
      </c>
      <c r="AB47" s="1">
        <f t="shared" si="1"/>
        <v>0</v>
      </c>
      <c r="AC47" s="1">
        <f t="shared" si="2"/>
        <v>0</v>
      </c>
    </row>
    <row r="48" spans="1:29" ht="21" customHeight="1">
      <c r="A48" s="91"/>
      <c r="B48" s="10" t="s">
        <v>72</v>
      </c>
      <c r="C48" s="13">
        <v>3847</v>
      </c>
      <c r="D48" s="7">
        <v>2739444</v>
      </c>
      <c r="E48" s="19">
        <v>16</v>
      </c>
      <c r="F48" s="7">
        <v>30766</v>
      </c>
      <c r="G48" s="19">
        <v>101</v>
      </c>
      <c r="H48" s="7">
        <v>74403</v>
      </c>
      <c r="I48" s="13">
        <v>1953</v>
      </c>
      <c r="J48" s="7">
        <v>633739</v>
      </c>
      <c r="K48" s="19">
        <v>62</v>
      </c>
      <c r="L48" s="7">
        <v>277048</v>
      </c>
      <c r="M48" s="19">
        <v>66</v>
      </c>
      <c r="N48" s="7">
        <v>8150</v>
      </c>
      <c r="O48" s="19">
        <v>15</v>
      </c>
      <c r="P48" s="7">
        <v>27123</v>
      </c>
      <c r="Q48" s="19">
        <v>217</v>
      </c>
      <c r="R48" s="7">
        <v>436751</v>
      </c>
      <c r="S48" s="19">
        <v>342</v>
      </c>
      <c r="T48" s="7">
        <v>425892</v>
      </c>
      <c r="U48" s="13">
        <v>1075</v>
      </c>
      <c r="V48" s="32">
        <v>825572</v>
      </c>
      <c r="W48" s="36">
        <v>915293</v>
      </c>
      <c r="X48" s="48">
        <v>1784435</v>
      </c>
      <c r="Y48" s="27">
        <v>39716</v>
      </c>
      <c r="AA48" s="1">
        <f t="shared" si="0"/>
        <v>0</v>
      </c>
      <c r="AB48" s="1">
        <f t="shared" si="1"/>
        <v>0</v>
      </c>
      <c r="AC48" s="1">
        <f t="shared" si="2"/>
        <v>0</v>
      </c>
    </row>
    <row r="49" spans="1:29" ht="21" customHeight="1">
      <c r="A49" s="91"/>
      <c r="B49" s="10" t="s">
        <v>73</v>
      </c>
      <c r="C49" s="13">
        <f>C47+C48</f>
        <v>8018</v>
      </c>
      <c r="D49" s="7">
        <f aca="true" t="shared" si="13" ref="D49:Y49">D47+D48</f>
        <v>4606623</v>
      </c>
      <c r="E49" s="19">
        <f>E47+E48</f>
        <v>20</v>
      </c>
      <c r="F49" s="7">
        <f t="shared" si="13"/>
        <v>34862</v>
      </c>
      <c r="G49" s="19">
        <f t="shared" si="13"/>
        <v>113</v>
      </c>
      <c r="H49" s="7">
        <f t="shared" si="13"/>
        <v>78859</v>
      </c>
      <c r="I49" s="13">
        <f t="shared" si="13"/>
        <v>4675</v>
      </c>
      <c r="J49" s="7">
        <f t="shared" si="13"/>
        <v>1661837</v>
      </c>
      <c r="K49" s="19">
        <f t="shared" si="13"/>
        <v>101</v>
      </c>
      <c r="L49" s="7">
        <f t="shared" si="13"/>
        <v>452161</v>
      </c>
      <c r="M49" s="19">
        <f t="shared" si="13"/>
        <v>228</v>
      </c>
      <c r="N49" s="7">
        <f t="shared" si="13"/>
        <v>20194</v>
      </c>
      <c r="O49" s="19">
        <f t="shared" si="13"/>
        <v>16</v>
      </c>
      <c r="P49" s="7">
        <f t="shared" si="13"/>
        <v>29625</v>
      </c>
      <c r="Q49" s="19">
        <f t="shared" si="13"/>
        <v>236</v>
      </c>
      <c r="R49" s="7">
        <f t="shared" si="13"/>
        <v>448016</v>
      </c>
      <c r="S49" s="19">
        <f t="shared" si="13"/>
        <v>683</v>
      </c>
      <c r="T49" s="7">
        <f t="shared" si="13"/>
        <v>679917</v>
      </c>
      <c r="U49" s="13">
        <f t="shared" si="13"/>
        <v>1946</v>
      </c>
      <c r="V49" s="32">
        <f t="shared" si="13"/>
        <v>1201152</v>
      </c>
      <c r="W49" s="36">
        <f t="shared" si="13"/>
        <v>1553310</v>
      </c>
      <c r="X49" s="48">
        <f t="shared" si="13"/>
        <v>3013597</v>
      </c>
      <c r="Y49" s="27">
        <f t="shared" si="13"/>
        <v>39716</v>
      </c>
      <c r="AA49" s="1">
        <f t="shared" si="0"/>
        <v>0</v>
      </c>
      <c r="AB49" s="1">
        <f t="shared" si="1"/>
        <v>0</v>
      </c>
      <c r="AC49" s="1">
        <f t="shared" si="2"/>
        <v>0</v>
      </c>
    </row>
    <row r="50" spans="1:29" ht="21" customHeight="1" thickBot="1">
      <c r="A50" s="92"/>
      <c r="B50" s="11" t="s">
        <v>74</v>
      </c>
      <c r="C50" s="14">
        <v>100</v>
      </c>
      <c r="D50" s="8">
        <v>100</v>
      </c>
      <c r="E50" s="22">
        <f>E49/$C$49*100</f>
        <v>0.2494387627837366</v>
      </c>
      <c r="F50" s="69">
        <f>F49/$D$49*100</f>
        <v>0.7567799665828959</v>
      </c>
      <c r="G50" s="22">
        <f>G49/$C$49*100</f>
        <v>1.4093290097281117</v>
      </c>
      <c r="H50" s="23">
        <f>H49/$D$49*100</f>
        <v>1.7118613787149504</v>
      </c>
      <c r="I50" s="22">
        <f>I49/$C$49*100</f>
        <v>58.30631080069843</v>
      </c>
      <c r="J50" s="23">
        <f>J49/$D$49*100</f>
        <v>36.07495121697608</v>
      </c>
      <c r="K50" s="22">
        <f>K49/$C$49*100</f>
        <v>1.2596657520578698</v>
      </c>
      <c r="L50" s="23">
        <f>L49/$D$49*100</f>
        <v>9.81545483535336</v>
      </c>
      <c r="M50" s="22">
        <f>M49/$C$49*100</f>
        <v>2.843601895734597</v>
      </c>
      <c r="N50" s="23">
        <f>N49/$D$49*100</f>
        <v>0.4383688441619816</v>
      </c>
      <c r="O50" s="22">
        <f>O49/$C$49*100</f>
        <v>0.1995510102269893</v>
      </c>
      <c r="P50" s="23">
        <f>P49/$D$49*100</f>
        <v>0.6430958209517037</v>
      </c>
      <c r="Q50" s="22">
        <f>Q49/$C$49*100</f>
        <v>2.9433774008480915</v>
      </c>
      <c r="R50" s="23">
        <f>R49/$D$49*100</f>
        <v>9.725475690109652</v>
      </c>
      <c r="S50" s="22">
        <f>S49/$C$49*100</f>
        <v>8.518333749064604</v>
      </c>
      <c r="T50" s="23">
        <f>T49/$D$49*100</f>
        <v>14.759553798954245</v>
      </c>
      <c r="U50" s="22">
        <f>U49/$C$49*100</f>
        <v>24.27039161885757</v>
      </c>
      <c r="V50" s="41">
        <f>V49/$D$49*100</f>
        <v>26.07445844819513</v>
      </c>
      <c r="W50" s="42">
        <f>W49/$D$49*100</f>
        <v>33.719060578649476</v>
      </c>
      <c r="X50" s="49">
        <f>X49/$D$49*100</f>
        <v>65.4187894255727</v>
      </c>
      <c r="Y50" s="43">
        <f>Y49/$D$49*100</f>
        <v>0.862149995777818</v>
      </c>
      <c r="AA50" s="1">
        <f>C50-E50-G50-I50-K50-M50-O50-Q50-S50-U50</f>
        <v>0</v>
      </c>
      <c r="AB50" s="1">
        <f t="shared" si="1"/>
        <v>0</v>
      </c>
      <c r="AC50" s="1">
        <f t="shared" si="2"/>
        <v>8.881784197001252E-15</v>
      </c>
    </row>
    <row r="51" spans="1:29" ht="21" customHeight="1">
      <c r="A51" s="90" t="s">
        <v>78</v>
      </c>
      <c r="B51" s="9" t="s">
        <v>71</v>
      </c>
      <c r="C51" s="12">
        <v>4090</v>
      </c>
      <c r="D51" s="6">
        <v>1982709</v>
      </c>
      <c r="E51" s="18">
        <v>40</v>
      </c>
      <c r="F51" s="6">
        <v>20063</v>
      </c>
      <c r="G51" s="18">
        <v>32</v>
      </c>
      <c r="H51" s="6">
        <v>14116</v>
      </c>
      <c r="I51" s="12">
        <v>2719</v>
      </c>
      <c r="J51" s="6">
        <v>1100046</v>
      </c>
      <c r="K51" s="18">
        <v>61</v>
      </c>
      <c r="L51" s="6">
        <v>296686</v>
      </c>
      <c r="M51" s="18">
        <v>132</v>
      </c>
      <c r="N51" s="6">
        <v>9745</v>
      </c>
      <c r="O51" s="18">
        <v>1</v>
      </c>
      <c r="P51" s="6">
        <v>178</v>
      </c>
      <c r="Q51" s="18">
        <v>15</v>
      </c>
      <c r="R51" s="6">
        <v>13801</v>
      </c>
      <c r="S51" s="18">
        <v>240</v>
      </c>
      <c r="T51" s="6">
        <v>163219</v>
      </c>
      <c r="U51" s="18">
        <v>850</v>
      </c>
      <c r="V51" s="31">
        <v>364855</v>
      </c>
      <c r="W51" s="35">
        <v>650917</v>
      </c>
      <c r="X51" s="47">
        <v>1331746</v>
      </c>
      <c r="Y51" s="66">
        <v>46</v>
      </c>
      <c r="AA51" s="1">
        <f t="shared" si="0"/>
        <v>0</v>
      </c>
      <c r="AB51" s="1">
        <f t="shared" si="1"/>
        <v>0</v>
      </c>
      <c r="AC51" s="1">
        <f t="shared" si="2"/>
        <v>0</v>
      </c>
    </row>
    <row r="52" spans="1:29" ht="21" customHeight="1">
      <c r="A52" s="91"/>
      <c r="B52" s="10" t="s">
        <v>72</v>
      </c>
      <c r="C52" s="13">
        <v>3700</v>
      </c>
      <c r="D52" s="7">
        <v>2413913</v>
      </c>
      <c r="E52" s="19">
        <v>4</v>
      </c>
      <c r="F52" s="7">
        <v>3807</v>
      </c>
      <c r="G52" s="19">
        <v>134</v>
      </c>
      <c r="H52" s="7">
        <v>51263</v>
      </c>
      <c r="I52" s="13">
        <v>1858</v>
      </c>
      <c r="J52" s="7">
        <v>613530</v>
      </c>
      <c r="K52" s="19">
        <v>83</v>
      </c>
      <c r="L52" s="7">
        <v>166543</v>
      </c>
      <c r="M52" s="19">
        <v>31</v>
      </c>
      <c r="N52" s="7">
        <v>2435</v>
      </c>
      <c r="O52" s="19">
        <v>18</v>
      </c>
      <c r="P52" s="7">
        <v>26739</v>
      </c>
      <c r="Q52" s="19">
        <v>224</v>
      </c>
      <c r="R52" s="7">
        <v>408479</v>
      </c>
      <c r="S52" s="19">
        <v>292</v>
      </c>
      <c r="T52" s="7">
        <f>392935+43832</f>
        <v>436767</v>
      </c>
      <c r="U52" s="13">
        <v>1056</v>
      </c>
      <c r="V52" s="32">
        <v>704350</v>
      </c>
      <c r="W52" s="36">
        <f>866667+43832</f>
        <v>910499</v>
      </c>
      <c r="X52" s="48">
        <v>1501524</v>
      </c>
      <c r="Y52" s="67">
        <v>1890</v>
      </c>
      <c r="AA52" s="1">
        <f t="shared" si="0"/>
        <v>0</v>
      </c>
      <c r="AB52" s="1">
        <f t="shared" si="1"/>
        <v>0</v>
      </c>
      <c r="AC52" s="1">
        <f t="shared" si="2"/>
        <v>0</v>
      </c>
    </row>
    <row r="53" spans="1:29" ht="21" customHeight="1">
      <c r="A53" s="91"/>
      <c r="B53" s="10" t="s">
        <v>73</v>
      </c>
      <c r="C53" s="13">
        <f>C51+C52</f>
        <v>7790</v>
      </c>
      <c r="D53" s="7">
        <f aca="true" t="shared" si="14" ref="D53:Y53">D51+D52</f>
        <v>4396622</v>
      </c>
      <c r="E53" s="19">
        <f t="shared" si="14"/>
        <v>44</v>
      </c>
      <c r="F53" s="7">
        <f t="shared" si="14"/>
        <v>23870</v>
      </c>
      <c r="G53" s="19">
        <f t="shared" si="14"/>
        <v>166</v>
      </c>
      <c r="H53" s="7">
        <f t="shared" si="14"/>
        <v>65379</v>
      </c>
      <c r="I53" s="13">
        <f t="shared" si="14"/>
        <v>4577</v>
      </c>
      <c r="J53" s="7">
        <f t="shared" si="14"/>
        <v>1713576</v>
      </c>
      <c r="K53" s="19">
        <f t="shared" si="14"/>
        <v>144</v>
      </c>
      <c r="L53" s="7">
        <f t="shared" si="14"/>
        <v>463229</v>
      </c>
      <c r="M53" s="19">
        <f t="shared" si="14"/>
        <v>163</v>
      </c>
      <c r="N53" s="7">
        <f t="shared" si="14"/>
        <v>12180</v>
      </c>
      <c r="O53" s="19">
        <f t="shared" si="14"/>
        <v>19</v>
      </c>
      <c r="P53" s="7">
        <f t="shared" si="14"/>
        <v>26917</v>
      </c>
      <c r="Q53" s="19">
        <f t="shared" si="14"/>
        <v>239</v>
      </c>
      <c r="R53" s="7">
        <f t="shared" si="14"/>
        <v>422280</v>
      </c>
      <c r="S53" s="19">
        <f t="shared" si="14"/>
        <v>532</v>
      </c>
      <c r="T53" s="7">
        <f t="shared" si="14"/>
        <v>599986</v>
      </c>
      <c r="U53" s="13">
        <f t="shared" si="14"/>
        <v>1906</v>
      </c>
      <c r="V53" s="32">
        <f t="shared" si="14"/>
        <v>1069205</v>
      </c>
      <c r="W53" s="36">
        <f t="shared" si="14"/>
        <v>1561416</v>
      </c>
      <c r="X53" s="48">
        <f t="shared" si="14"/>
        <v>2833270</v>
      </c>
      <c r="Y53" s="67">
        <f t="shared" si="14"/>
        <v>1936</v>
      </c>
      <c r="AA53" s="1">
        <f t="shared" si="0"/>
        <v>0</v>
      </c>
      <c r="AB53" s="1">
        <f t="shared" si="1"/>
        <v>0</v>
      </c>
      <c r="AC53" s="1">
        <f t="shared" si="2"/>
        <v>0</v>
      </c>
    </row>
    <row r="54" spans="1:29" ht="21" customHeight="1" thickBot="1">
      <c r="A54" s="92"/>
      <c r="B54" s="11" t="s">
        <v>74</v>
      </c>
      <c r="C54" s="14">
        <v>100</v>
      </c>
      <c r="D54" s="8">
        <v>100</v>
      </c>
      <c r="E54" s="22">
        <f>E53/$C$53*100</f>
        <v>0.5648267008985879</v>
      </c>
      <c r="F54" s="23">
        <f>F53/$D$53*100</f>
        <v>0.5429168120434279</v>
      </c>
      <c r="G54" s="22">
        <f>G53/$C$53*100</f>
        <v>2.1309370988446723</v>
      </c>
      <c r="H54" s="23">
        <f>H53/$D$53*100</f>
        <v>1.4870279955838823</v>
      </c>
      <c r="I54" s="22">
        <f>I53/$C$53*100</f>
        <v>58.75481386392811</v>
      </c>
      <c r="J54" s="23">
        <f>J53/$D$53*100</f>
        <v>38.97483113171885</v>
      </c>
      <c r="K54" s="22">
        <f>K53/$C$53*100</f>
        <v>1.848523748395379</v>
      </c>
      <c r="L54" s="23">
        <f>L53/$D$53*100</f>
        <v>10.536020608549018</v>
      </c>
      <c r="M54" s="22">
        <f>M53/$C$53*100</f>
        <v>2.092426187419769</v>
      </c>
      <c r="N54" s="23">
        <f>N53/$D$53*100</f>
        <v>0.27703086596937376</v>
      </c>
      <c r="O54" s="22">
        <f>O53/$C$53*100</f>
        <v>0.24390243902439024</v>
      </c>
      <c r="P54" s="23">
        <f>P53/$D$53*100</f>
        <v>0.6122200180047318</v>
      </c>
      <c r="Q54" s="22">
        <f>Q53/$C$53*100</f>
        <v>3.0680359435173297</v>
      </c>
      <c r="R54" s="23">
        <f>R53/$D$53*100</f>
        <v>9.6046464763175</v>
      </c>
      <c r="S54" s="22">
        <f>S53/$C$53*100</f>
        <v>6.829268292682928</v>
      </c>
      <c r="T54" s="23">
        <f>T53/$D$53*100</f>
        <v>13.646522261863767</v>
      </c>
      <c r="U54" s="22">
        <f>U53/$C$53*100</f>
        <v>24.46726572528883</v>
      </c>
      <c r="V54" s="41">
        <f>V53/$D$53*100</f>
        <v>24.318783829949446</v>
      </c>
      <c r="W54" s="42">
        <f>W53/$D$53*100</f>
        <v>35.513992333204904</v>
      </c>
      <c r="X54" s="49">
        <f>X53/$D$53*100</f>
        <v>64.44197386084134</v>
      </c>
      <c r="Y54" s="43">
        <f>Y53/$D$53*100</f>
        <v>0.044033805953752676</v>
      </c>
      <c r="AA54" s="1">
        <f t="shared" si="0"/>
        <v>0</v>
      </c>
      <c r="AB54" s="1">
        <f t="shared" si="1"/>
        <v>0</v>
      </c>
      <c r="AC54" s="1">
        <f t="shared" si="2"/>
        <v>6.8209327075408055E-15</v>
      </c>
    </row>
    <row r="55" spans="1:29" ht="21" customHeight="1">
      <c r="A55" s="90" t="s">
        <v>82</v>
      </c>
      <c r="B55" s="9" t="s">
        <v>42</v>
      </c>
      <c r="C55" s="12">
        <v>3106</v>
      </c>
      <c r="D55" s="6">
        <v>1403500</v>
      </c>
      <c r="E55" s="18">
        <v>7</v>
      </c>
      <c r="F55" s="6">
        <v>2383</v>
      </c>
      <c r="G55" s="18">
        <v>11</v>
      </c>
      <c r="H55" s="6">
        <v>4928</v>
      </c>
      <c r="I55" s="12">
        <v>2185</v>
      </c>
      <c r="J55" s="6">
        <v>850665</v>
      </c>
      <c r="K55" s="18">
        <v>18</v>
      </c>
      <c r="L55" s="6">
        <v>12261</v>
      </c>
      <c r="M55" s="18">
        <v>113</v>
      </c>
      <c r="N55" s="6">
        <v>7429</v>
      </c>
      <c r="O55" s="18">
        <v>4</v>
      </c>
      <c r="P55" s="6">
        <v>1454</v>
      </c>
      <c r="Q55" s="18">
        <v>5</v>
      </c>
      <c r="R55" s="6">
        <v>8805</v>
      </c>
      <c r="S55" s="18">
        <v>213</v>
      </c>
      <c r="T55" s="6">
        <v>151840</v>
      </c>
      <c r="U55" s="18">
        <v>550</v>
      </c>
      <c r="V55" s="31">
        <v>363735</v>
      </c>
      <c r="W55" s="35">
        <v>473393</v>
      </c>
      <c r="X55" s="47">
        <v>930107</v>
      </c>
      <c r="Y55" s="60"/>
      <c r="AA55" s="1">
        <f t="shared" si="0"/>
        <v>0</v>
      </c>
      <c r="AB55" s="1">
        <f t="shared" si="1"/>
        <v>0</v>
      </c>
      <c r="AC55" s="1">
        <f t="shared" si="2"/>
        <v>0</v>
      </c>
    </row>
    <row r="56" spans="1:29" ht="21" customHeight="1">
      <c r="A56" s="91"/>
      <c r="B56" s="10" t="s">
        <v>43</v>
      </c>
      <c r="C56" s="13">
        <v>3004</v>
      </c>
      <c r="D56" s="7">
        <v>1998582</v>
      </c>
      <c r="E56" s="19">
        <v>8</v>
      </c>
      <c r="F56" s="7">
        <v>17529</v>
      </c>
      <c r="G56" s="19">
        <v>86</v>
      </c>
      <c r="H56" s="7">
        <v>51356</v>
      </c>
      <c r="I56" s="13">
        <v>1718</v>
      </c>
      <c r="J56" s="7">
        <v>534994</v>
      </c>
      <c r="K56" s="19">
        <v>47</v>
      </c>
      <c r="L56" s="7">
        <v>175175</v>
      </c>
      <c r="M56" s="19">
        <v>39</v>
      </c>
      <c r="N56" s="7">
        <v>19187</v>
      </c>
      <c r="O56" s="19">
        <v>17</v>
      </c>
      <c r="P56" s="7">
        <v>33753</v>
      </c>
      <c r="Q56" s="19">
        <v>186</v>
      </c>
      <c r="R56" s="7">
        <v>458524</v>
      </c>
      <c r="S56" s="19">
        <v>219</v>
      </c>
      <c r="T56" s="7">
        <v>265230</v>
      </c>
      <c r="U56" s="13">
        <v>684</v>
      </c>
      <c r="V56" s="32">
        <v>442834</v>
      </c>
      <c r="W56" s="36">
        <v>667857</v>
      </c>
      <c r="X56" s="48">
        <v>1330725</v>
      </c>
      <c r="Y56" s="61"/>
      <c r="AA56" s="1">
        <f t="shared" si="0"/>
        <v>0</v>
      </c>
      <c r="AB56" s="1">
        <f t="shared" si="1"/>
        <v>0</v>
      </c>
      <c r="AC56" s="1">
        <f t="shared" si="2"/>
        <v>0</v>
      </c>
    </row>
    <row r="57" spans="1:29" ht="21" customHeight="1">
      <c r="A57" s="91"/>
      <c r="B57" s="10" t="s">
        <v>44</v>
      </c>
      <c r="C57" s="13">
        <f>SUM(C55:C56)</f>
        <v>6110</v>
      </c>
      <c r="D57" s="7">
        <f>SUM(D55:D56)</f>
        <v>3402082</v>
      </c>
      <c r="E57" s="19">
        <f aca="true" t="shared" si="15" ref="E57:X57">E55+E56</f>
        <v>15</v>
      </c>
      <c r="F57" s="7">
        <f t="shared" si="15"/>
        <v>19912</v>
      </c>
      <c r="G57" s="19">
        <f t="shared" si="15"/>
        <v>97</v>
      </c>
      <c r="H57" s="7">
        <f t="shared" si="15"/>
        <v>56284</v>
      </c>
      <c r="I57" s="13">
        <f t="shared" si="15"/>
        <v>3903</v>
      </c>
      <c r="J57" s="7">
        <f t="shared" si="15"/>
        <v>1385659</v>
      </c>
      <c r="K57" s="19">
        <f t="shared" si="15"/>
        <v>65</v>
      </c>
      <c r="L57" s="7">
        <f t="shared" si="15"/>
        <v>187436</v>
      </c>
      <c r="M57" s="19">
        <f t="shared" si="15"/>
        <v>152</v>
      </c>
      <c r="N57" s="7">
        <f t="shared" si="15"/>
        <v>26616</v>
      </c>
      <c r="O57" s="19">
        <f t="shared" si="15"/>
        <v>21</v>
      </c>
      <c r="P57" s="7">
        <f t="shared" si="15"/>
        <v>35207</v>
      </c>
      <c r="Q57" s="19">
        <f t="shared" si="15"/>
        <v>191</v>
      </c>
      <c r="R57" s="7">
        <f t="shared" si="15"/>
        <v>467329</v>
      </c>
      <c r="S57" s="19">
        <f t="shared" si="15"/>
        <v>432</v>
      </c>
      <c r="T57" s="7">
        <f t="shared" si="15"/>
        <v>417070</v>
      </c>
      <c r="U57" s="13">
        <f t="shared" si="15"/>
        <v>1234</v>
      </c>
      <c r="V57" s="32">
        <f t="shared" si="15"/>
        <v>806569</v>
      </c>
      <c r="W57" s="36">
        <f t="shared" si="15"/>
        <v>1141250</v>
      </c>
      <c r="X57" s="48">
        <f t="shared" si="15"/>
        <v>2260832</v>
      </c>
      <c r="Y57" s="61"/>
      <c r="AA57" s="1">
        <f t="shared" si="0"/>
        <v>0</v>
      </c>
      <c r="AB57" s="1">
        <f t="shared" si="1"/>
        <v>0</v>
      </c>
      <c r="AC57" s="1">
        <f t="shared" si="2"/>
        <v>0</v>
      </c>
    </row>
    <row r="58" spans="1:29" ht="21" customHeight="1" thickBot="1">
      <c r="A58" s="92"/>
      <c r="B58" s="11" t="s">
        <v>45</v>
      </c>
      <c r="C58" s="14">
        <v>100</v>
      </c>
      <c r="D58" s="8">
        <v>100</v>
      </c>
      <c r="E58" s="22">
        <f>E57/$C$57*100</f>
        <v>0.24549918166939444</v>
      </c>
      <c r="F58" s="23">
        <f>F57/$D$57*100</f>
        <v>0.5852886555938394</v>
      </c>
      <c r="G58" s="22">
        <f>G57/$C$57*100</f>
        <v>1.5875613747954174</v>
      </c>
      <c r="H58" s="23">
        <f>H57/$D$57*100</f>
        <v>1.6543986888029154</v>
      </c>
      <c r="I58" s="22">
        <f>I57/$C$57*100</f>
        <v>63.878887070376436</v>
      </c>
      <c r="J58" s="23">
        <f>J57/$D$57*100</f>
        <v>40.72973549726315</v>
      </c>
      <c r="K58" s="22">
        <f>K57/$C$57*100</f>
        <v>1.0638297872340425</v>
      </c>
      <c r="L58" s="23">
        <f>L57/$D$57*100</f>
        <v>5.509449801621478</v>
      </c>
      <c r="M58" s="22">
        <f>M57/$C$57*100</f>
        <v>2.4877250409165304</v>
      </c>
      <c r="N58" s="23">
        <f>N57/$D$57*100</f>
        <v>0.7823444584816004</v>
      </c>
      <c r="O58" s="22">
        <f>O57/$C$57*100</f>
        <v>0.3436988543371522</v>
      </c>
      <c r="P58" s="23">
        <f>P57/$D$57*100</f>
        <v>1.0348662965795652</v>
      </c>
      <c r="Q58" s="22">
        <f>Q57/$C$57*100</f>
        <v>3.126022913256956</v>
      </c>
      <c r="R58" s="23">
        <f>R57/$D$57*100</f>
        <v>13.736558965950852</v>
      </c>
      <c r="S58" s="22">
        <f>S57/$C$57*100</f>
        <v>7.070376432078559</v>
      </c>
      <c r="T58" s="23">
        <f>T57/$D$57*100</f>
        <v>12.259257713364933</v>
      </c>
      <c r="U58" s="22">
        <f>U57/$C$57*100</f>
        <v>20.196399345335518</v>
      </c>
      <c r="V58" s="41">
        <f>V57/$D$57*100</f>
        <v>23.70809992234167</v>
      </c>
      <c r="W58" s="42">
        <f>W57/$D$57*100</f>
        <v>33.54563470251452</v>
      </c>
      <c r="X58" s="49">
        <f>X57/$D$57*100</f>
        <v>66.45436529748548</v>
      </c>
      <c r="Y58" s="43">
        <f>Y57/$D$57*100</f>
        <v>0</v>
      </c>
      <c r="AA58" s="1">
        <f>C58-E58-G58-I58-K58-M58-O58-Q58-S58-U58</f>
        <v>0</v>
      </c>
      <c r="AB58" s="1">
        <f t="shared" si="1"/>
        <v>0</v>
      </c>
      <c r="AC58" s="1">
        <f t="shared" si="2"/>
        <v>0</v>
      </c>
    </row>
  </sheetData>
  <mergeCells count="33">
    <mergeCell ref="W2:Y3"/>
    <mergeCell ref="Y4:Y5"/>
    <mergeCell ref="A47:A50"/>
    <mergeCell ref="A39:A42"/>
    <mergeCell ref="A43:A46"/>
    <mergeCell ref="A2:B6"/>
    <mergeCell ref="C2:D3"/>
    <mergeCell ref="E2:V3"/>
    <mergeCell ref="C4:C6"/>
    <mergeCell ref="E4:F5"/>
    <mergeCell ref="G4:H5"/>
    <mergeCell ref="I4:J5"/>
    <mergeCell ref="D4:D6"/>
    <mergeCell ref="U5:V5"/>
    <mergeCell ref="W4:W5"/>
    <mergeCell ref="X4:X5"/>
    <mergeCell ref="K4:L5"/>
    <mergeCell ref="M4:N5"/>
    <mergeCell ref="O4:P5"/>
    <mergeCell ref="Q4:R5"/>
    <mergeCell ref="S4:T4"/>
    <mergeCell ref="S5:T5"/>
    <mergeCell ref="U4:V4"/>
    <mergeCell ref="A51:A54"/>
    <mergeCell ref="A55:A58"/>
    <mergeCell ref="A7:A10"/>
    <mergeCell ref="A11:A14"/>
    <mergeCell ref="A15:A18"/>
    <mergeCell ref="A19:A22"/>
    <mergeCell ref="A23:A26"/>
    <mergeCell ref="A27:A30"/>
    <mergeCell ref="A31:A34"/>
    <mergeCell ref="A35:A38"/>
  </mergeCells>
  <printOptions/>
  <pageMargins left="0.41" right="0.32" top="1" bottom="1" header="0.512" footer="0.512"/>
  <pageSetup fitToHeight="1" fitToWidth="1" horizontalDpi="600" verticalDpi="600" orientation="portrait" paperSize="8" scale="70"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00131877</dc:creator>
  <cp:keywords/>
  <dc:description/>
  <cp:lastModifiedBy>sdouser</cp:lastModifiedBy>
  <cp:lastPrinted>2010-03-01T06:23:22Z</cp:lastPrinted>
  <dcterms:created xsi:type="dcterms:W3CDTF">2008-04-15T06:54:13Z</dcterms:created>
  <dcterms:modified xsi:type="dcterms:W3CDTF">2010-11-29T02:16:40Z</dcterms:modified>
  <cp:category/>
  <cp:version/>
  <cp:contentType/>
  <cp:contentStatus/>
</cp:coreProperties>
</file>