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95" activeTab="1"/>
  </bookViews>
  <sheets>
    <sheet name="1ページ" sheetId="1" r:id="rId1"/>
    <sheet name="2ページ" sheetId="2" r:id="rId2"/>
    <sheet name="3ページ" sheetId="3" r:id="rId3"/>
    <sheet name="4ページ" sheetId="4" r:id="rId4"/>
    <sheet name="5ページ" sheetId="5" r:id="rId5"/>
    <sheet name="Sheet7" sheetId="6" r:id="rId6"/>
    <sheet name="参考資料" sheetId="7" r:id="rId7"/>
  </sheets>
  <definedNames>
    <definedName name="_xlnm.Print_Area" localSheetId="2">'3ページ'!$A$1:$O$51</definedName>
    <definedName name="_xlnm.Print_Area" localSheetId="4">'5ページ'!$A$1:$R$38</definedName>
  </definedNames>
  <calcPr fullCalcOnLoad="1"/>
</workbook>
</file>

<file path=xl/sharedStrings.xml><?xml version="1.0" encoding="utf-8"?>
<sst xmlns="http://schemas.openxmlformats.org/spreadsheetml/2006/main" count="153" uniqueCount="127">
  <si>
    <t>Ⅰ 　交 通 事 故 相 談 状 況</t>
  </si>
  <si>
    <t>1　県交通事故相談所の概況</t>
  </si>
  <si>
    <t>(1) 県交通事故相談所の開設状況</t>
  </si>
  <si>
    <t>(2) 巡回交通事故相談所の開設状況</t>
  </si>
  <si>
    <t>(1) 相談件数（前年度との比較状況）</t>
  </si>
  <si>
    <t>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</si>
  <si>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</si>
  <si>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</si>
  <si>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</si>
  <si>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</si>
  <si>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</si>
  <si>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</si>
  <si>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</si>
  <si>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</si>
  <si>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</si>
  <si>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</si>
  <si>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(2) 月別相談状況</t>
  </si>
  <si>
    <t>(3) 相談件数の年度別推移（事故死傷者数を含む）</t>
  </si>
  <si>
    <t>(5) 事故種別の相談状況</t>
  </si>
  <si>
    <t>(6) 被害者、加害者別状況</t>
  </si>
  <si>
    <t>(参考)被害者、加害者別状況</t>
  </si>
  <si>
    <t>被害者</t>
  </si>
  <si>
    <t>加害者</t>
  </si>
  <si>
    <t>件数</t>
  </si>
  <si>
    <t>％</t>
  </si>
  <si>
    <t>相談要旨別状況</t>
  </si>
  <si>
    <t>％</t>
  </si>
  <si>
    <t>(単位：件）</t>
  </si>
  <si>
    <t>区　　　　　分</t>
  </si>
  <si>
    <t>面　接　相　談</t>
  </si>
  <si>
    <t>電　　　話</t>
  </si>
  <si>
    <t>文　　　書</t>
  </si>
  <si>
    <t>計</t>
  </si>
  <si>
    <t>本　所</t>
  </si>
  <si>
    <t>巡　回</t>
  </si>
  <si>
    <t>件数</t>
  </si>
  <si>
    <t>増　　　減</t>
  </si>
  <si>
    <t>月別</t>
  </si>
  <si>
    <t>4月</t>
  </si>
  <si>
    <t>5月</t>
  </si>
  <si>
    <t>前年度計</t>
  </si>
  <si>
    <t>差</t>
  </si>
  <si>
    <t>区分</t>
  </si>
  <si>
    <t>本所</t>
  </si>
  <si>
    <t>面接</t>
  </si>
  <si>
    <t>電話</t>
  </si>
  <si>
    <t>文書</t>
  </si>
  <si>
    <t>巡　　　回</t>
  </si>
  <si>
    <t>面接相談</t>
  </si>
  <si>
    <t>電話相談</t>
  </si>
  <si>
    <t>文書相談</t>
  </si>
  <si>
    <t>合計</t>
  </si>
  <si>
    <t>年度　</t>
  </si>
  <si>
    <t>巡回</t>
  </si>
  <si>
    <t>新規</t>
  </si>
  <si>
    <t>継続</t>
  </si>
  <si>
    <t>(　)内は％、構成率を示す。</t>
  </si>
  <si>
    <t>　次のとおり交通事故相談所を設置して、交通事故に関連する相談業務を行っている。</t>
  </si>
  <si>
    <t>（単位：件）</t>
  </si>
  <si>
    <t>年　　　度</t>
  </si>
  <si>
    <t>B 交通事故死傷者数</t>
  </si>
  <si>
    <t>A　相  談  件  数</t>
  </si>
  <si>
    <t>午前9時から午後4時まで
（受付は午後3時30分まで）</t>
  </si>
  <si>
    <t>2　県の交通事故相談所における相談受理状況</t>
  </si>
  <si>
    <t>ウ　平成12年度以降の相談区分別状況の推移</t>
  </si>
  <si>
    <t>名　　　称</t>
  </si>
  <si>
    <t>所　　在　　地</t>
  </si>
  <si>
    <t>構　　　　　成</t>
  </si>
  <si>
    <t>静　　岡　　県
交通事故相談所</t>
  </si>
  <si>
    <t>開　設　時　間</t>
  </si>
  <si>
    <t>月曜日から金曜日まで
（祝日、振替休日、年末年始を除く）</t>
  </si>
  <si>
    <t>静岡市駿河区南町14-1 水の森ビル
中部県民生活センター内
　　　電話　054-202-6000
　　　FAX　054-202-6018</t>
  </si>
  <si>
    <t>イ　年度別相談率の状況</t>
  </si>
  <si>
    <t>Ａ／Ｂ　％</t>
  </si>
  <si>
    <t>(20.3)</t>
  </si>
  <si>
    <t>(32.4)</t>
  </si>
  <si>
    <t>区　　　分</t>
  </si>
  <si>
    <t>死　　　亡</t>
  </si>
  <si>
    <t>傷　　　害</t>
  </si>
  <si>
    <t>物　　　損</t>
  </si>
  <si>
    <t>そ　の　他</t>
  </si>
  <si>
    <t>新　　　規</t>
  </si>
  <si>
    <t>継　　　続</t>
  </si>
  <si>
    <t>(単位：件)</t>
  </si>
  <si>
    <t>面　　　接</t>
  </si>
  <si>
    <t>平成1９年度</t>
  </si>
  <si>
    <t>▲印は減少を示す。（以下同じ）</t>
  </si>
  <si>
    <t>　　市町に出張して行う巡回相談は、原則として交通事故相談所を設置している
　市町を除き、各市町の要望を踏まえて作成した年間の「巡回交通事故相談実施
　計画」に基づき行っている。
　　なお、開設場所は市町庁舎とし、相談時間は午前10時から午後3時までとし
　ている。</t>
  </si>
  <si>
    <t>※　相談内容の複雑化に伴い、新規面接相談の所要時間は、概ね１時間～２時間位で
　ある。</t>
  </si>
  <si>
    <t>ア　事故種別相談状況</t>
  </si>
  <si>
    <t>イ　事故種別、相談区分別状況</t>
  </si>
  <si>
    <t>※　被害者、加害者の区分は、相談者の申立によるもの。</t>
  </si>
  <si>
    <t>賠償額の算定</t>
  </si>
  <si>
    <t>賠償責任者</t>
  </si>
  <si>
    <t>要旨別</t>
  </si>
  <si>
    <t>過失の程度</t>
  </si>
  <si>
    <t>示談の仕方</t>
  </si>
  <si>
    <t>示談解決後の変更取消</t>
  </si>
  <si>
    <t>債務不履行</t>
  </si>
  <si>
    <t>自賠責請求等</t>
  </si>
  <si>
    <t>労災・社会保険の使用</t>
  </si>
  <si>
    <t>訴訟・調停の利用</t>
  </si>
  <si>
    <t>後遺症</t>
  </si>
  <si>
    <t>時効</t>
  </si>
  <si>
    <t>生命維持・支援援助等</t>
  </si>
  <si>
    <t>各種福祉施設の利用</t>
  </si>
  <si>
    <t>保険会社関連</t>
  </si>
  <si>
    <t>その他</t>
  </si>
  <si>
    <t>所長（中部県民生活センター所長兼務）
所長補佐（同　上　次長兼務）
交通事故相談員　　　4名
交通事故相談員アドバイザー（弁護士）　
　　　　　　　　  　８名</t>
  </si>
  <si>
    <t>※　アドバイザーは、国の実施する交通事故相談員支援事業（アドバイザー事業）
　に基づき、財団法人交通事故紛争処理センターが派遣する弁護士である。
※　アドバイザー(弁護士)による立会い相談は、交通事故相談所において毎週木曜
　日の午後１時から午後３時まで予約制で実施した。</t>
  </si>
  <si>
    <t>平成２０年度</t>
  </si>
  <si>
    <t>平成20年度の全国平均(％)</t>
  </si>
  <si>
    <t>平成20年度の構成率(％)</t>
  </si>
  <si>
    <t>20年度計</t>
  </si>
  <si>
    <t>※　月平均の相談件数は150件となり、前年度より14件の増加である。</t>
  </si>
  <si>
    <t>ア　平成10年度～平成20年度間の交通事故死傷者数（暦年）と相談状況</t>
  </si>
  <si>
    <t>※　被害者側の相談が87.3％であり、加害者側の相談の約6.9倍である。</t>
  </si>
  <si>
    <t>( )内は％、構成率を示す。</t>
  </si>
  <si>
    <t>※　平成20年度の相談件数1,793件は、前年比160件（9.8ポイント）の増であ
　る。本所の面接相談（新規）は減少したが、電話での相談が増加した。</t>
  </si>
  <si>
    <t>※県内16市町相談所を含めた県全体の相談率は8.5％(前年8.6％）で、20年度の全国相談率は9.1％となっている。</t>
  </si>
  <si>
    <t>(4) 面接相談の新規、継続の状況（巡回相談を含む）</t>
  </si>
  <si>
    <t>※　面接相談における新規相談率27.6％に対して、継続相談率は72.4％である。</t>
  </si>
  <si>
    <t>※　その他は、事故に係る全般的な相談、損保の対応、刑事・行政処分についての
　照会や苦情に関するもの等である。</t>
  </si>
  <si>
    <t>※　前年比増加した相談要旨項目は、後遺症（+39件）、賠償額の算定（+34件）、訴訟・調停の利用（+33件）の順となり、相談内容は年々複雑、専門かつ高度の内容を求めるものが増加している。</t>
  </si>
  <si>
    <t>(7) 相談内容別状況（主たる相談）</t>
  </si>
  <si>
    <t>※　相談区分の構成率は、面接相談が43.8％、非面接(電話・文書)相談が56.2％と
　なっている。これを全国平均と比較すると、本県は面接が8.9ポイント高く、非
　面接がその分低くなっている。</t>
  </si>
  <si>
    <t>0.0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</si>
</sst>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;&quot;△ &quot;#,##0.0"/>
    <numFmt numFmtId="179" formatCode="#,##0_ ;[Red]\-#,##0\ "/>
    <numFmt numFmtId="180" formatCode="#,##0_ "/>
    <numFmt numFmtId="181" formatCode="#,##0.0_ "/>
    <numFmt numFmtId="182" formatCode="0_ "/>
    <numFmt numFmtId="183" formatCode="0.0E+00"/>
    <numFmt numFmtId="184" formatCode="0.0_ "/>
    <numFmt numFmtId="185" formatCode="&quot;(&quot;#.0&quot;)&quot;"/>
    <numFmt numFmtId="186" formatCode="0.0_);[Red]\(0.0\)"/>
    <numFmt numFmtId="187" formatCode="&quot;(&quot;0&quot;)%&quot;"/>
    <numFmt numFmtId="188" formatCode="&quot;(&quot;0&quot;%)&quot;"/>
    <numFmt numFmtId="189" formatCode="&quot;(&quot;#.#0&quot;)&quot;"/>
    <numFmt numFmtId="190" formatCode="&quot;(&quot;0.0&quot;)&quot;"/>
    <numFmt numFmtId="191" formatCode="0.0%"/>
    <numFmt numFmtId="192" formatCode="&quot;(&quot;0.0&quot;)&quot;\ "/>
    <numFmt numFmtId="193" formatCode="#,##0.0_ ;[Red]\-#,##0.0\ "/>
    <numFmt numFmtId="194" formatCode="#,##0.0;[Red]\-#,##0.0"/>
    <numFmt numFmtId="195" formatCode="#,##0;&quot;▲ &quot;#,##0"/>
    <numFmt numFmtId="196" formatCode="0;&quot;▲ &quot;0"/>
    <numFmt numFmtId="197" formatCode="0_);[Red]\(0\)"/>
    <numFmt numFmtId="198" formatCode="[DBNum3][$-411]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7.5"/>
      <name val="ＭＳ Ｐゴシック"/>
      <family val="3"/>
    </font>
    <font>
      <sz val="20.75"/>
      <name val="ＭＳ Ｐゴシック"/>
      <family val="3"/>
    </font>
    <font>
      <sz val="19.5"/>
      <name val="ＭＳ Ｐゴシック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color indexed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 horizontal="center"/>
    </xf>
    <xf numFmtId="191" fontId="0" fillId="0" borderId="1" xfId="16" applyNumberForma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1" fillId="0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38" fontId="13" fillId="0" borderId="2" xfId="16" applyFont="1" applyFill="1" applyBorder="1" applyAlignment="1">
      <alignment/>
    </xf>
    <xf numFmtId="38" fontId="13" fillId="0" borderId="1" xfId="16" applyFont="1" applyFill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14" fillId="0" borderId="1" xfId="16" applyFont="1" applyBorder="1" applyAlignment="1">
      <alignment/>
    </xf>
    <xf numFmtId="38" fontId="13" fillId="0" borderId="2" xfId="16" applyFont="1" applyBorder="1" applyAlignment="1">
      <alignment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4" xfId="0" applyNumberFormat="1" applyFont="1" applyBorder="1" applyAlignment="1">
      <alignment horizontal="right"/>
    </xf>
    <xf numFmtId="192" fontId="13" fillId="0" borderId="2" xfId="0" applyNumberFormat="1" applyFont="1" applyBorder="1" applyAlignment="1">
      <alignment shrinkToFit="1"/>
    </xf>
    <xf numFmtId="0" fontId="13" fillId="0" borderId="5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shrinkToFit="1"/>
    </xf>
    <xf numFmtId="38" fontId="13" fillId="0" borderId="5" xfId="16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shrinkToFit="1"/>
    </xf>
    <xf numFmtId="0" fontId="7" fillId="0" borderId="0" xfId="16" applyNumberFormat="1" applyFont="1" applyFill="1" applyBorder="1" applyAlignment="1">
      <alignment horizontal="right" vertical="center"/>
    </xf>
    <xf numFmtId="178" fontId="7" fillId="0" borderId="0" xfId="16" applyNumberFormat="1" applyFont="1" applyFill="1" applyBorder="1" applyAlignment="1">
      <alignment horizontal="right" vertical="center"/>
    </xf>
    <xf numFmtId="194" fontId="7" fillId="0" borderId="0" xfId="16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96" fontId="14" fillId="0" borderId="8" xfId="0" applyNumberFormat="1" applyFont="1" applyFill="1" applyBorder="1" applyAlignment="1">
      <alignment/>
    </xf>
    <xf numFmtId="196" fontId="14" fillId="0" borderId="7" xfId="0" applyNumberFormat="1" applyFont="1" applyFill="1" applyBorder="1" applyAlignment="1">
      <alignment/>
    </xf>
    <xf numFmtId="0" fontId="11" fillId="0" borderId="6" xfId="0" applyFont="1" applyFill="1" applyBorder="1" applyAlignment="1">
      <alignment/>
    </xf>
    <xf numFmtId="38" fontId="13" fillId="0" borderId="6" xfId="16" applyFont="1" applyFill="1" applyBorder="1" applyAlignment="1">
      <alignment/>
    </xf>
    <xf numFmtId="196" fontId="14" fillId="0" borderId="9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11" fillId="0" borderId="3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178" fontId="13" fillId="0" borderId="6" xfId="16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38" fontId="13" fillId="0" borderId="16" xfId="16" applyFont="1" applyBorder="1" applyAlignment="1">
      <alignment/>
    </xf>
    <xf numFmtId="188" fontId="13" fillId="0" borderId="8" xfId="16" applyNumberFormat="1" applyFont="1" applyBorder="1" applyAlignment="1">
      <alignment shrinkToFit="1"/>
    </xf>
    <xf numFmtId="38" fontId="13" fillId="0" borderId="17" xfId="16" applyFont="1" applyBorder="1" applyAlignment="1">
      <alignment/>
    </xf>
    <xf numFmtId="38" fontId="13" fillId="0" borderId="17" xfId="0" applyNumberFormat="1" applyFont="1" applyBorder="1" applyAlignment="1">
      <alignment/>
    </xf>
    <xf numFmtId="192" fontId="13" fillId="0" borderId="18" xfId="0" applyNumberFormat="1" applyFont="1" applyBorder="1" applyAlignment="1">
      <alignment shrinkToFit="1"/>
    </xf>
    <xf numFmtId="188" fontId="13" fillId="0" borderId="19" xfId="16" applyNumberFormat="1" applyFont="1" applyBorder="1" applyAlignment="1">
      <alignment shrinkToFit="1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 horizontal="center" vertical="distributed" textRotation="255"/>
    </xf>
    <xf numFmtId="0" fontId="11" fillId="0" borderId="0" xfId="0" applyFont="1" applyBorder="1" applyAlignment="1">
      <alignment horizontal="center" vertical="distributed" textRotation="255" shrinkToFit="1"/>
    </xf>
    <xf numFmtId="0" fontId="7" fillId="0" borderId="4" xfId="0" applyFont="1" applyBorder="1" applyAlignment="1">
      <alignment horizontal="center" vertical="distributed" textRotation="255"/>
    </xf>
    <xf numFmtId="0" fontId="11" fillId="0" borderId="4" xfId="0" applyFont="1" applyBorder="1" applyAlignment="1">
      <alignment horizontal="center" vertical="distributed" textRotation="255"/>
    </xf>
    <xf numFmtId="0" fontId="11" fillId="0" borderId="4" xfId="0" applyFont="1" applyBorder="1" applyAlignment="1">
      <alignment horizontal="center" vertical="distributed" textRotation="255" shrinkToFit="1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6" xfId="0" applyFont="1" applyBorder="1" applyAlignment="1">
      <alignment horizontal="center" vertical="center" textRotation="255"/>
    </xf>
    <xf numFmtId="38" fontId="13" fillId="0" borderId="8" xfId="16" applyFont="1" applyBorder="1" applyAlignment="1">
      <alignment vertical="center"/>
    </xf>
    <xf numFmtId="0" fontId="7" fillId="0" borderId="23" xfId="0" applyFont="1" applyBorder="1" applyAlignment="1">
      <alignment horizontal="center" vertical="justify" textRotation="255"/>
    </xf>
    <xf numFmtId="0" fontId="7" fillId="0" borderId="18" xfId="0" applyFont="1" applyBorder="1" applyAlignment="1">
      <alignment horizontal="center" vertical="justify" textRotation="255"/>
    </xf>
    <xf numFmtId="0" fontId="11" fillId="0" borderId="23" xfId="0" applyFont="1" applyBorder="1" applyAlignment="1">
      <alignment horizontal="center" vertical="justify" textRotation="255" shrinkToFit="1"/>
    </xf>
    <xf numFmtId="0" fontId="11" fillId="0" borderId="18" xfId="0" applyFont="1" applyBorder="1" applyAlignment="1">
      <alignment horizontal="center" vertical="justify" textRotation="255"/>
    </xf>
    <xf numFmtId="0" fontId="7" fillId="0" borderId="18" xfId="0" applyFont="1" applyBorder="1" applyAlignment="1">
      <alignment horizontal="center" vertical="justify" textRotation="255" shrinkToFit="1"/>
    </xf>
    <xf numFmtId="0" fontId="7" fillId="0" borderId="23" xfId="0" applyFont="1" applyBorder="1" applyAlignment="1">
      <alignment horizontal="center" vertical="justify" textRotation="255" shrinkToFit="1"/>
    </xf>
    <xf numFmtId="0" fontId="7" fillId="0" borderId="19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184" fontId="13" fillId="0" borderId="11" xfId="0" applyNumberFormat="1" applyFont="1" applyBorder="1" applyAlignment="1">
      <alignment horizontal="right" vertical="center"/>
    </xf>
    <xf numFmtId="184" fontId="13" fillId="0" borderId="6" xfId="0" applyNumberFormat="1" applyFont="1" applyBorder="1" applyAlignment="1">
      <alignment horizontal="right" vertical="center"/>
    </xf>
    <xf numFmtId="182" fontId="13" fillId="0" borderId="9" xfId="0" applyNumberFormat="1" applyFont="1" applyBorder="1" applyAlignment="1">
      <alignment horizontal="right" vertical="center"/>
    </xf>
    <xf numFmtId="38" fontId="13" fillId="0" borderId="24" xfId="16" applyFont="1" applyBorder="1" applyAlignment="1">
      <alignment/>
    </xf>
    <xf numFmtId="38" fontId="14" fillId="0" borderId="25" xfId="16" applyFont="1" applyBorder="1" applyAlignment="1">
      <alignment/>
    </xf>
    <xf numFmtId="178" fontId="13" fillId="0" borderId="26" xfId="16" applyNumberFormat="1" applyFont="1" applyBorder="1" applyAlignment="1">
      <alignment/>
    </xf>
    <xf numFmtId="38" fontId="13" fillId="0" borderId="4" xfId="16" applyFont="1" applyBorder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8" fontId="7" fillId="0" borderId="6" xfId="16" applyFont="1" applyFill="1" applyBorder="1" applyAlignment="1">
      <alignment horizontal="center" vertical="center"/>
    </xf>
    <xf numFmtId="38" fontId="7" fillId="0" borderId="9" xfId="16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8" fontId="7" fillId="0" borderId="2" xfId="16" applyFont="1" applyFill="1" applyBorder="1" applyAlignment="1">
      <alignment horizontal="center" vertical="center"/>
    </xf>
    <xf numFmtId="38" fontId="7" fillId="0" borderId="8" xfId="16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38" fontId="7" fillId="0" borderId="39" xfId="16" applyFont="1" applyBorder="1" applyAlignment="1">
      <alignment horizontal="right" vertical="center"/>
    </xf>
    <xf numFmtId="38" fontId="7" fillId="0" borderId="3" xfId="16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38" fontId="7" fillId="0" borderId="40" xfId="16" applyFont="1" applyBorder="1" applyAlignment="1">
      <alignment horizontal="right" vertical="center"/>
    </xf>
    <xf numFmtId="38" fontId="7" fillId="0" borderId="2" xfId="16" applyFont="1" applyBorder="1" applyAlignment="1">
      <alignment horizontal="right" vertical="center"/>
    </xf>
    <xf numFmtId="38" fontId="7" fillId="0" borderId="2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195" fontId="7" fillId="0" borderId="1" xfId="16" applyNumberFormat="1" applyFont="1" applyBorder="1" applyAlignment="1">
      <alignment vertical="center"/>
    </xf>
    <xf numFmtId="195" fontId="7" fillId="0" borderId="7" xfId="16" applyNumberFormat="1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6" xfId="16" applyFont="1" applyFill="1" applyBorder="1" applyAlignment="1">
      <alignment vertical="center"/>
    </xf>
    <xf numFmtId="38" fontId="7" fillId="0" borderId="9" xfId="16" applyFont="1" applyFill="1" applyBorder="1" applyAlignment="1">
      <alignment vertical="center"/>
    </xf>
    <xf numFmtId="178" fontId="7" fillId="0" borderId="1" xfId="16" applyNumberFormat="1" applyFont="1" applyBorder="1" applyAlignment="1">
      <alignment vertical="center"/>
    </xf>
    <xf numFmtId="178" fontId="7" fillId="0" borderId="1" xfId="16" applyNumberFormat="1" applyFont="1" applyBorder="1" applyAlignment="1">
      <alignment horizontal="right" vertical="center"/>
    </xf>
    <xf numFmtId="178" fontId="7" fillId="0" borderId="6" xfId="16" applyNumberFormat="1" applyFont="1" applyFill="1" applyBorder="1" applyAlignment="1">
      <alignment horizontal="right" vertical="center"/>
    </xf>
    <xf numFmtId="195" fontId="7" fillId="0" borderId="1" xfId="16" applyNumberFormat="1" applyFont="1" applyBorder="1" applyAlignment="1">
      <alignment horizontal="right" vertical="center"/>
    </xf>
    <xf numFmtId="194" fontId="7" fillId="0" borderId="18" xfId="16" applyNumberFormat="1" applyFont="1" applyFill="1" applyBorder="1" applyAlignment="1">
      <alignment horizontal="right" vertical="center"/>
    </xf>
    <xf numFmtId="195" fontId="7" fillId="0" borderId="10" xfId="16" applyNumberFormat="1" applyFont="1" applyBorder="1" applyAlignment="1">
      <alignment vertical="center"/>
    </xf>
    <xf numFmtId="178" fontId="7" fillId="0" borderId="10" xfId="16" applyNumberFormat="1" applyFont="1" applyBorder="1" applyAlignment="1">
      <alignment vertical="center"/>
    </xf>
    <xf numFmtId="0" fontId="7" fillId="0" borderId="41" xfId="16" applyNumberFormat="1" applyFont="1" applyFill="1" applyBorder="1" applyAlignment="1">
      <alignment horizontal="right" vertical="center"/>
    </xf>
    <xf numFmtId="0" fontId="7" fillId="0" borderId="11" xfId="16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38" xfId="0" applyFont="1" applyBorder="1" applyAlignment="1">
      <alignment horizontal="right" vertical="top" textRotation="255"/>
    </xf>
    <xf numFmtId="0" fontId="7" fillId="0" borderId="42" xfId="0" applyFont="1" applyBorder="1" applyAlignment="1">
      <alignment horizontal="right" vertical="top" textRotation="255"/>
    </xf>
    <xf numFmtId="0" fontId="7" fillId="0" borderId="43" xfId="0" applyFont="1" applyBorder="1" applyAlignment="1">
      <alignment horizontal="left" textRotation="255"/>
    </xf>
    <xf numFmtId="0" fontId="7" fillId="0" borderId="0" xfId="0" applyFont="1" applyBorder="1" applyAlignment="1">
      <alignment horizontal="left" textRotation="255"/>
    </xf>
    <xf numFmtId="0" fontId="7" fillId="0" borderId="32" xfId="0" applyFont="1" applyBorder="1" applyAlignment="1">
      <alignment horizontal="left" textRotation="255"/>
    </xf>
    <xf numFmtId="0" fontId="7" fillId="0" borderId="23" xfId="0" applyFont="1" applyBorder="1" applyAlignment="1">
      <alignment horizontal="left" textRotation="255"/>
    </xf>
    <xf numFmtId="0" fontId="7" fillId="0" borderId="29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82" fontId="7" fillId="0" borderId="36" xfId="0" applyNumberFormat="1" applyFont="1" applyBorder="1" applyAlignment="1">
      <alignment horizontal="center" vertical="center"/>
    </xf>
    <xf numFmtId="182" fontId="7" fillId="0" borderId="2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/>
    </xf>
    <xf numFmtId="182" fontId="7" fillId="0" borderId="30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13" fillId="0" borderId="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38" fontId="13" fillId="0" borderId="1" xfId="16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182" fontId="7" fillId="0" borderId="37" xfId="0" applyNumberFormat="1" applyFont="1" applyBorder="1" applyAlignment="1">
      <alignment horizontal="center" vertical="center"/>
    </xf>
    <xf numFmtId="182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13" fillId="0" borderId="11" xfId="0" applyFont="1" applyBorder="1" applyAlignment="1">
      <alignment vertical="center"/>
    </xf>
    <xf numFmtId="38" fontId="13" fillId="0" borderId="2" xfId="16" applyFont="1" applyBorder="1" applyAlignment="1">
      <alignment vertical="center"/>
    </xf>
    <xf numFmtId="38" fontId="13" fillId="0" borderId="6" xfId="16" applyFont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3" xfId="0" applyFont="1" applyBorder="1" applyAlignment="1">
      <alignment horizontal="center" vertical="distributed" textRotation="255" shrinkToFit="1"/>
    </xf>
    <xf numFmtId="0" fontId="7" fillId="0" borderId="42" xfId="0" applyFont="1" applyBorder="1" applyAlignment="1">
      <alignment horizontal="center" vertical="distributed" textRotation="255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32" xfId="0" applyFont="1" applyBorder="1" applyAlignment="1">
      <alignment horizontal="center" vertical="top" textRotation="255" shrinkToFit="1"/>
    </xf>
    <xf numFmtId="0" fontId="7" fillId="0" borderId="20" xfId="0" applyFont="1" applyBorder="1" applyAlignment="1">
      <alignment horizontal="center" vertical="top" textRotation="255" shrinkToFit="1"/>
    </xf>
    <xf numFmtId="198" fontId="7" fillId="0" borderId="6" xfId="0" applyNumberFormat="1" applyFont="1" applyFill="1" applyBorder="1" applyAlignment="1" quotePrefix="1">
      <alignment horizontal="right" vertical="center"/>
    </xf>
    <xf numFmtId="198" fontId="7" fillId="0" borderId="6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25"/>
          <c:w val="1"/>
          <c:h val="0.8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3ページ!$A$21:$D$21</c:f>
              <c:strCache>
                <c:ptCount val="1"/>
                <c:pt idx="0">
                  <c:v>年　　　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3ページ!$E$21:$O$21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3ページ!$E$21:$O$21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3ページ!$A$22:$D$22</c:f>
              <c:strCache>
                <c:ptCount val="1"/>
                <c:pt idx="0">
                  <c:v>A　相  談  件  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3ページ!$E$21:$O$21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3ページ!$E$22:$O$22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2400460"/>
        <c:axId val="277549"/>
      </c:barChart>
      <c:lineChart>
        <c:grouping val="standard"/>
        <c:varyColors val="0"/>
        <c:ser>
          <c:idx val="2"/>
          <c:order val="2"/>
          <c:tx>
            <c:strRef>
              <c:f>3ページ!$A$23:$D$23</c:f>
              <c:strCache>
                <c:ptCount val="1"/>
                <c:pt idx="0">
                  <c:v>B 交通事故死傷者数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3ページ!$E$21:$O$21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3ページ!$E$23:$O$23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497942"/>
        <c:axId val="22481479"/>
      </c:lineChart>
      <c:catAx>
        <c:axId val="2240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-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7549"/>
        <c:crosses val="autoZero"/>
        <c:auto val="0"/>
        <c:lblOffset val="100"/>
        <c:noMultiLvlLbl val="0"/>
      </c:catAx>
      <c:valAx>
        <c:axId val="277549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(件)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00460"/>
        <c:crossesAt val="1"/>
        <c:crossBetween val="between"/>
        <c:dispUnits/>
      </c:valAx>
      <c:catAx>
        <c:axId val="2497942"/>
        <c:scaling>
          <c:orientation val="minMax"/>
        </c:scaling>
        <c:axPos val="b"/>
        <c:delete val="1"/>
        <c:majorTickMark val="in"/>
        <c:minorTickMark val="none"/>
        <c:tickLblPos val="nextTo"/>
        <c:crossAx val="22481479"/>
        <c:crosses val="autoZero"/>
        <c:auto val="0"/>
        <c:lblOffset val="100"/>
        <c:noMultiLvlLbl val="0"/>
      </c:catAx>
      <c:valAx>
        <c:axId val="22481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1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794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2"/>
          <c:y val="0.04075"/>
          <c:w val="0.42025"/>
          <c:h val="0.92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ashVert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cat>
            <c:strRef>
              <c:f>4ページ!$D$34:$G$34</c:f>
              <c:strCache/>
            </c:strRef>
          </c:cat>
          <c:val>
            <c:numRef>
              <c:f>4ページ!$D$38:$G$38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125"/>
          <c:y val="0.15375"/>
          <c:w val="0.42175"/>
          <c:h val="0.734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cat>
            <c:strRef>
              <c:f>'参考資料'!$B$3:$C$3</c:f>
              <c:strCache>
                <c:ptCount val="2"/>
                <c:pt idx="0">
                  <c:v>被害者</c:v>
                </c:pt>
                <c:pt idx="1">
                  <c:v>加害者</c:v>
                </c:pt>
              </c:strCache>
            </c:strRef>
          </c:cat>
          <c:val>
            <c:numRef>
              <c:f>'参考資料'!$B$4:$C$4</c:f>
              <c:numCache>
                <c:ptCount val="2"/>
                <c:pt idx="0">
                  <c:v>1565</c:v>
                </c:pt>
                <c:pt idx="1">
                  <c:v>228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9525</xdr:rowOff>
    </xdr:from>
    <xdr:to>
      <xdr:col>3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29300"/>
          <a:ext cx="895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9525</xdr:rowOff>
    </xdr:from>
    <xdr:to>
      <xdr:col>3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829300"/>
          <a:ext cx="895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0.1405</cdr:x>
      <cdr:y>0.173</cdr:y>
    </cdr:from>
    <cdr:to>
      <cdr:x>0.3565</cdr:x>
      <cdr:y>0.2155</cdr:y>
    </cdr:to>
    <cdr:sp>
      <cdr:nvSpPr>
        <cdr:cNvPr id="1" name="AutoShape 1"/>
        <cdr:cNvSpPr>
          <a:spLocks/>
        </cdr:cNvSpPr>
      </cdr:nvSpPr>
      <cdr:spPr>
        <a:xfrm>
          <a:off x="895350" y="590550"/>
          <a:ext cx="1381125" cy="1428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(死傷者数）</a:t>
          </a:r>
        </a:p>
      </cdr:txBody>
    </cdr:sp>
  </cdr:relSizeAnchor>
  <cdr:relSizeAnchor xmlns:cdr="http://schemas.openxmlformats.org/drawingml/2006/chartDrawing">
    <cdr:from>
      <cdr:x>0.222</cdr:x>
      <cdr:y>0.37775</cdr:y>
    </cdr:from>
    <cdr:to>
      <cdr:x>0.44825</cdr:x>
      <cdr:y>0.42025</cdr:y>
    </cdr:to>
    <cdr:sp>
      <cdr:nvSpPr>
        <cdr:cNvPr id="2" name="AutoShape 2"/>
        <cdr:cNvSpPr>
          <a:spLocks/>
        </cdr:cNvSpPr>
      </cdr:nvSpPr>
      <cdr:spPr>
        <a:xfrm>
          <a:off x="1409700" y="1295400"/>
          <a:ext cx="1447800" cy="1428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(相談件数)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2</xdr:col>
      <xdr:colOff>400050</xdr:colOff>
      <xdr:row>32</xdr:row>
      <xdr:rowOff>19050</xdr:rowOff>
    </xdr:to>
    <xdr:sp>
      <xdr:nvSpPr>
        <xdr:cNvPr id="1" name="Line 5"/>
        <xdr:cNvSpPr>
          <a:spLocks/>
        </xdr:cNvSpPr>
      </xdr:nvSpPr>
      <xdr:spPr>
        <a:xfrm rot="21479124">
          <a:off x="19050" y="6324600"/>
          <a:ext cx="72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2</xdr:col>
      <xdr:colOff>400050</xdr:colOff>
      <xdr:row>32</xdr:row>
      <xdr:rowOff>19050</xdr:rowOff>
    </xdr:to>
    <xdr:sp>
      <xdr:nvSpPr>
        <xdr:cNvPr id="2" name="Line 13"/>
        <xdr:cNvSpPr>
          <a:spLocks/>
        </xdr:cNvSpPr>
      </xdr:nvSpPr>
      <xdr:spPr>
        <a:xfrm rot="21479124">
          <a:off x="19050" y="6324600"/>
          <a:ext cx="72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19050</xdr:rowOff>
    </xdr:from>
    <xdr:to>
      <xdr:col>14</xdr:col>
      <xdr:colOff>428625</xdr:colOff>
      <xdr:row>18</xdr:row>
      <xdr:rowOff>161925</xdr:rowOff>
    </xdr:to>
    <xdr:graphicFrame>
      <xdr:nvGraphicFramePr>
        <xdr:cNvPr id="3" name="Chart 16"/>
        <xdr:cNvGraphicFramePr/>
      </xdr:nvGraphicFramePr>
      <xdr:xfrm>
        <a:off x="314325" y="609600"/>
        <a:ext cx="63817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0.4635</cdr:x>
      <cdr:y>0.75625</cdr:y>
    </cdr:from>
    <cdr:to>
      <cdr:x>0.55825</cdr:x>
      <cdr:y>0.91475</cdr:y>
    </cdr:to>
    <cdr:sp>
      <cdr:nvSpPr>
        <cdr:cNvPr id="1" name="AutoShape 2"/>
        <cdr:cNvSpPr>
          <a:spLocks/>
        </cdr:cNvSpPr>
      </cdr:nvSpPr>
      <cdr:spPr>
        <a:xfrm>
          <a:off x="2895600" y="2181225"/>
          <a:ext cx="590550" cy="457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傷　害
1,530件
(85.3％)</a:t>
          </a:r>
        </a:p>
      </cdr:txBody>
    </cdr:sp>
  </cdr:relSizeAnchor>
  <cdr:relSizeAnchor xmlns:cdr="http://schemas.openxmlformats.org/drawingml/2006/chartDrawing">
    <cdr:from>
      <cdr:x>0.456</cdr:x>
      <cdr:y>0.44275</cdr:y>
    </cdr:from>
    <cdr:to>
      <cdr:x>0.5425</cdr:x>
      <cdr:y>0.5535</cdr:y>
    </cdr:to>
    <cdr:sp>
      <cdr:nvSpPr>
        <cdr:cNvPr id="2" name="AutoShape 3"/>
        <cdr:cNvSpPr>
          <a:spLocks/>
        </cdr:cNvSpPr>
      </cdr:nvSpPr>
      <cdr:spPr>
        <a:xfrm>
          <a:off x="2847975" y="1276350"/>
          <a:ext cx="542925" cy="323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総　数
1,793件</a:t>
          </a:r>
        </a:p>
      </cdr:txBody>
    </cdr:sp>
  </cdr:relSizeAnchor>
  <cdr:relSizeAnchor xmlns:cdr="http://schemas.openxmlformats.org/drawingml/2006/chartDrawing">
    <cdr:from>
      <cdr:x>0.3925</cdr:x>
      <cdr:y>0.1145</cdr:y>
    </cdr:from>
    <cdr:to>
      <cdr:x>0.482</cdr:x>
      <cdr:y>0.27125</cdr:y>
    </cdr:to>
    <cdr:sp>
      <cdr:nvSpPr>
        <cdr:cNvPr id="3" name="AutoShape 4"/>
        <cdr:cNvSpPr>
          <a:spLocks/>
        </cdr:cNvSpPr>
      </cdr:nvSpPr>
      <cdr:spPr>
        <a:xfrm>
          <a:off x="2447925" y="323850"/>
          <a:ext cx="561975" cy="457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物　損
185件
(10.3％）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47625</xdr:rowOff>
    </xdr:from>
    <xdr:to>
      <xdr:col>7</xdr:col>
      <xdr:colOff>962025</xdr:colOff>
      <xdr:row>28</xdr:row>
      <xdr:rowOff>200025</xdr:rowOff>
    </xdr:to>
    <xdr:graphicFrame>
      <xdr:nvGraphicFramePr>
        <xdr:cNvPr id="1" name="Chart 1"/>
        <xdr:cNvGraphicFramePr/>
      </xdr:nvGraphicFramePr>
      <xdr:xfrm>
        <a:off x="0" y="3705225"/>
        <a:ext cx="62484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14</xdr:row>
      <xdr:rowOff>0</xdr:rowOff>
    </xdr:from>
    <xdr:to>
      <xdr:col>5</xdr:col>
      <xdr:colOff>533400</xdr:colOff>
      <xdr:row>15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390900" y="3200400"/>
          <a:ext cx="46672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死亡
55件
(3.1％）</a:t>
          </a:r>
        </a:p>
      </xdr:txBody>
    </xdr:sp>
    <xdr:clientData/>
  </xdr:twoCellAnchor>
  <xdr:twoCellAnchor>
    <xdr:from>
      <xdr:col>4</xdr:col>
      <xdr:colOff>390525</xdr:colOff>
      <xdr:row>14</xdr:row>
      <xdr:rowOff>9525</xdr:rowOff>
    </xdr:from>
    <xdr:to>
      <xdr:col>4</xdr:col>
      <xdr:colOff>809625</xdr:colOff>
      <xdr:row>15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733675" y="3209925"/>
          <a:ext cx="41910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その他
23件
(1.3%)</a:t>
          </a:r>
        </a:p>
      </xdr:txBody>
    </xdr:sp>
    <xdr:clientData/>
  </xdr:twoCellAnchor>
  <xdr:twoCellAnchor>
    <xdr:from>
      <xdr:col>4</xdr:col>
      <xdr:colOff>971550</xdr:colOff>
      <xdr:row>16</xdr:row>
      <xdr:rowOff>9525</xdr:rowOff>
    </xdr:from>
    <xdr:to>
      <xdr:col>5</xdr:col>
      <xdr:colOff>142875</xdr:colOff>
      <xdr:row>17</xdr:row>
      <xdr:rowOff>66675</xdr:rowOff>
    </xdr:to>
    <xdr:sp>
      <xdr:nvSpPr>
        <xdr:cNvPr id="4" name="Line 4"/>
        <xdr:cNvSpPr>
          <a:spLocks/>
        </xdr:cNvSpPr>
      </xdr:nvSpPr>
      <xdr:spPr>
        <a:xfrm flipH="1">
          <a:off x="3314700" y="3667125"/>
          <a:ext cx="152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15</xdr:row>
      <xdr:rowOff>200025</xdr:rowOff>
    </xdr:from>
    <xdr:to>
      <xdr:col>4</xdr:col>
      <xdr:colOff>752475</xdr:colOff>
      <xdr:row>17</xdr:row>
      <xdr:rowOff>57150</xdr:rowOff>
    </xdr:to>
    <xdr:sp>
      <xdr:nvSpPr>
        <xdr:cNvPr id="5" name="Line 5"/>
        <xdr:cNvSpPr>
          <a:spLocks/>
        </xdr:cNvSpPr>
      </xdr:nvSpPr>
      <xdr:spPr>
        <a:xfrm>
          <a:off x="3009900" y="3629025"/>
          <a:ext cx="85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0.44525</cdr:y>
    </cdr:from>
    <cdr:to>
      <cdr:x>0.7015</cdr:x>
      <cdr:y>0.56575</cdr:y>
    </cdr:to>
    <cdr:sp>
      <cdr:nvSpPr>
        <cdr:cNvPr id="1" name="AutoShape 1"/>
        <cdr:cNvSpPr>
          <a:spLocks/>
        </cdr:cNvSpPr>
      </cdr:nvSpPr>
      <cdr:spPr>
        <a:xfrm>
          <a:off x="3924300" y="1657350"/>
          <a:ext cx="542925" cy="4476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被害者
1,565件
(87.3％)</a:t>
          </a:r>
        </a:p>
      </cdr:txBody>
    </cdr:sp>
  </cdr:relSizeAnchor>
  <cdr:relSizeAnchor xmlns:cdr="http://schemas.openxmlformats.org/drawingml/2006/chartDrawing">
    <cdr:from>
      <cdr:x>0.463</cdr:x>
      <cdr:y>0.4765</cdr:y>
    </cdr:from>
    <cdr:to>
      <cdr:x>0.542</cdr:x>
      <cdr:y>0.56425</cdr:y>
    </cdr:to>
    <cdr:sp>
      <cdr:nvSpPr>
        <cdr:cNvPr id="2" name="AutoShape 2"/>
        <cdr:cNvSpPr>
          <a:spLocks/>
        </cdr:cNvSpPr>
      </cdr:nvSpPr>
      <cdr:spPr>
        <a:xfrm>
          <a:off x="2943225" y="1771650"/>
          <a:ext cx="504825" cy="323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総　数
1,793件</a:t>
          </a:r>
        </a:p>
      </cdr:txBody>
    </cdr:sp>
  </cdr:relSizeAnchor>
  <cdr:relSizeAnchor xmlns:cdr="http://schemas.openxmlformats.org/drawingml/2006/chartDrawing">
    <cdr:from>
      <cdr:x>0.34375</cdr:x>
      <cdr:y>0.0235</cdr:y>
    </cdr:from>
    <cdr:to>
      <cdr:x>0.4255</cdr:x>
      <cdr:y>0.138</cdr:y>
    </cdr:to>
    <cdr:sp>
      <cdr:nvSpPr>
        <cdr:cNvPr id="3" name="AutoShape 3"/>
        <cdr:cNvSpPr>
          <a:spLocks/>
        </cdr:cNvSpPr>
      </cdr:nvSpPr>
      <cdr:spPr>
        <a:xfrm>
          <a:off x="2181225" y="85725"/>
          <a:ext cx="523875" cy="4286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加害者
228件
(12.7％)</a:t>
          </a:r>
        </a:p>
      </cdr:txBody>
    </cdr:sp>
  </cdr:relSizeAnchor>
  <cdr:relSizeAnchor xmlns:cdr="http://schemas.openxmlformats.org/drawingml/2006/chartDrawing">
    <cdr:from>
      <cdr:x>0.393</cdr:x>
      <cdr:y>0.15175</cdr:y>
    </cdr:from>
    <cdr:to>
      <cdr:x>0.4325</cdr:x>
      <cdr:y>0.264</cdr:y>
    </cdr:to>
    <cdr:sp>
      <cdr:nvSpPr>
        <cdr:cNvPr id="4" name="Line 4"/>
        <cdr:cNvSpPr>
          <a:spLocks/>
        </cdr:cNvSpPr>
      </cdr:nvSpPr>
      <cdr:spPr>
        <a:xfrm>
          <a:off x="2495550" y="561975"/>
          <a:ext cx="247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17</xdr:col>
      <xdr:colOff>342900</xdr:colOff>
      <xdr:row>18</xdr:row>
      <xdr:rowOff>200025</xdr:rowOff>
    </xdr:to>
    <xdr:graphicFrame>
      <xdr:nvGraphicFramePr>
        <xdr:cNvPr id="1" name="Chart 1"/>
        <xdr:cNvGraphicFramePr/>
      </xdr:nvGraphicFramePr>
      <xdr:xfrm>
        <a:off x="0" y="428625"/>
        <a:ext cx="63722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B2" sqref="B2"/>
    </sheetView>
  </sheetViews>
  <sheetFormatPr defaultColWidth="9.00390625" defaultRowHeight="13.5"/>
  <cols>
    <col min="1" max="1" width="2.25390625" style="4" customWidth="1"/>
    <col min="2" max="2" width="7.00390625" style="4" customWidth="1"/>
    <col min="3" max="3" width="6.75390625" style="4" customWidth="1"/>
    <col min="4" max="5" width="9.00390625" style="4" customWidth="1"/>
    <col min="6" max="6" width="10.75390625" style="4" customWidth="1"/>
    <col min="7" max="7" width="6.25390625" style="4" customWidth="1"/>
    <col min="8" max="8" width="7.375" style="4" customWidth="1"/>
    <col min="9" max="10" width="9.00390625" style="4" customWidth="1"/>
    <col min="11" max="11" width="8.50390625" style="4" customWidth="1"/>
    <col min="12" max="16384" width="9.00390625" style="4" customWidth="1"/>
  </cols>
  <sheetData>
    <row r="1" spans="1:11" ht="18.75">
      <c r="A1" s="72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ht="18" customHeight="1"/>
    <row r="3" ht="18" customHeight="1"/>
    <row r="4" ht="18" customHeight="1"/>
    <row r="5" ht="18" customHeight="1"/>
    <row r="6" ht="18" customHeight="1"/>
    <row r="7" spans="1:11" ht="18" customHeight="1">
      <c r="A7" s="120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ht="15" customHeight="1"/>
    <row r="9" ht="18" customHeight="1">
      <c r="B9" s="6" t="s">
        <v>2</v>
      </c>
    </row>
    <row r="10" ht="15" customHeight="1"/>
    <row r="11" spans="2:11" ht="18" customHeight="1">
      <c r="B11" s="114" t="s">
        <v>57</v>
      </c>
      <c r="C11" s="115"/>
      <c r="D11" s="115"/>
      <c r="E11" s="115"/>
      <c r="F11" s="115"/>
      <c r="G11" s="115"/>
      <c r="H11" s="115"/>
      <c r="I11" s="115"/>
      <c r="J11" s="115"/>
      <c r="K11" s="115"/>
    </row>
    <row r="12" spans="2:11" ht="18" customHeight="1"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ht="15" customHeight="1"/>
    <row r="14" spans="1:11" ht="15" customHeight="1">
      <c r="A14" s="116" t="s">
        <v>65</v>
      </c>
      <c r="B14" s="116"/>
      <c r="C14" s="117"/>
      <c r="D14" s="117" t="s">
        <v>66</v>
      </c>
      <c r="E14" s="118"/>
      <c r="F14" s="118"/>
      <c r="G14" s="119"/>
      <c r="H14" s="119" t="s">
        <v>67</v>
      </c>
      <c r="I14" s="116"/>
      <c r="J14" s="116"/>
      <c r="K14" s="116"/>
    </row>
    <row r="15" spans="1:11" ht="96.75" customHeight="1">
      <c r="A15" s="122" t="s">
        <v>68</v>
      </c>
      <c r="B15" s="122"/>
      <c r="C15" s="123"/>
      <c r="D15" s="123" t="s">
        <v>71</v>
      </c>
      <c r="E15" s="126"/>
      <c r="F15" s="126"/>
      <c r="G15" s="127"/>
      <c r="H15" s="124" t="s">
        <v>108</v>
      </c>
      <c r="I15" s="124"/>
      <c r="J15" s="124"/>
      <c r="K15" s="125"/>
    </row>
    <row r="16" ht="15" customHeight="1"/>
    <row r="17" spans="1:11" ht="44.25" customHeight="1">
      <c r="A17" s="116" t="s">
        <v>69</v>
      </c>
      <c r="B17" s="116"/>
      <c r="C17" s="116"/>
      <c r="D17" s="123" t="s">
        <v>70</v>
      </c>
      <c r="E17" s="126"/>
      <c r="F17" s="126"/>
      <c r="G17" s="127"/>
      <c r="H17" s="123" t="s">
        <v>62</v>
      </c>
      <c r="I17" s="126"/>
      <c r="J17" s="126"/>
      <c r="K17" s="127"/>
    </row>
    <row r="18" ht="15" customHeight="1"/>
    <row r="19" spans="2:11" ht="38.25" customHeight="1">
      <c r="B19" s="114" t="s">
        <v>109</v>
      </c>
      <c r="C19" s="115"/>
      <c r="D19" s="115"/>
      <c r="E19" s="115"/>
      <c r="F19" s="115"/>
      <c r="G19" s="115"/>
      <c r="H19" s="115"/>
      <c r="I19" s="115"/>
      <c r="J19" s="115"/>
      <c r="K19" s="115"/>
    </row>
    <row r="20" spans="2:11" ht="30" customHeight="1"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ht="18" customHeight="1"/>
    <row r="22" ht="18" customHeight="1">
      <c r="B22" s="6" t="s">
        <v>3</v>
      </c>
    </row>
    <row r="23" ht="15" customHeight="1"/>
    <row r="24" spans="2:11" ht="18" customHeight="1">
      <c r="B24" s="114" t="s">
        <v>87</v>
      </c>
      <c r="C24" s="114"/>
      <c r="D24" s="114"/>
      <c r="E24" s="114"/>
      <c r="F24" s="114"/>
      <c r="G24" s="114"/>
      <c r="H24" s="114"/>
      <c r="I24" s="114"/>
      <c r="J24" s="114"/>
      <c r="K24" s="114"/>
    </row>
    <row r="25" spans="2:11" ht="18" customHeight="1"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2:11" ht="18" customHeight="1"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2:11" ht="18" customHeight="1"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</sheetData>
  <mergeCells count="13">
    <mergeCell ref="B24:K27"/>
    <mergeCell ref="A15:C15"/>
    <mergeCell ref="H15:K15"/>
    <mergeCell ref="A17:C17"/>
    <mergeCell ref="D17:G17"/>
    <mergeCell ref="H17:K17"/>
    <mergeCell ref="D15:G15"/>
    <mergeCell ref="B19:K20"/>
    <mergeCell ref="B11:K12"/>
    <mergeCell ref="A14:C14"/>
    <mergeCell ref="D14:G14"/>
    <mergeCell ref="A7:K7"/>
    <mergeCell ref="H14:K14"/>
  </mergeCells>
  <printOptions horizontalCentered="1"/>
  <pageMargins left="0.7874015748031497" right="0.7874015748031497" top="0.984251968503937" bottom="0.7874015748031497" header="0.5118110236220472" footer="0.5118110236220472"/>
  <pageSetup firstPageNumber="1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showZeros="0" tabSelected="1" workbookViewId="0" topLeftCell="A3">
      <selection activeCell="M13" sqref="M13:R13"/>
    </sheetView>
  </sheetViews>
  <sheetFormatPr defaultColWidth="9.00390625" defaultRowHeight="13.5"/>
  <cols>
    <col min="1" max="1" width="2.75390625" style="4" customWidth="1"/>
    <col min="2" max="2" width="1.4921875" style="4" customWidth="1"/>
    <col min="3" max="3" width="7.75390625" style="4" customWidth="1"/>
    <col min="4" max="15" width="4.875" style="4" customWidth="1"/>
    <col min="16" max="16" width="6.00390625" style="4" customWidth="1"/>
    <col min="17" max="17" width="6.375" style="4" customWidth="1"/>
    <col min="18" max="18" width="6.25390625" style="4" customWidth="1"/>
    <col min="19" max="19" width="4.625" style="4" customWidth="1"/>
    <col min="20" max="16384" width="9.00390625" style="4" customWidth="1"/>
  </cols>
  <sheetData>
    <row r="1" ht="18" customHeight="1">
      <c r="A1" s="5" t="s">
        <v>63</v>
      </c>
    </row>
    <row r="2" ht="18" customHeight="1"/>
    <row r="3" ht="18" customHeight="1">
      <c r="B3" s="6" t="s">
        <v>4</v>
      </c>
    </row>
    <row r="4" ht="18" customHeight="1"/>
    <row r="5" spans="16:18" ht="18" customHeight="1" thickBot="1">
      <c r="P5" s="168" t="s">
        <v>27</v>
      </c>
      <c r="Q5" s="168"/>
      <c r="R5" s="168"/>
    </row>
    <row r="6" spans="1:18" ht="18" customHeight="1">
      <c r="A6" s="147" t="s">
        <v>28</v>
      </c>
      <c r="B6" s="111"/>
      <c r="C6" s="111"/>
      <c r="D6" s="111"/>
      <c r="E6" s="105"/>
      <c r="F6" s="147" t="s">
        <v>29</v>
      </c>
      <c r="G6" s="111"/>
      <c r="H6" s="111"/>
      <c r="I6" s="111"/>
      <c r="J6" s="111" t="s">
        <v>30</v>
      </c>
      <c r="K6" s="111"/>
      <c r="L6" s="111"/>
      <c r="M6" s="111" t="s">
        <v>31</v>
      </c>
      <c r="N6" s="111"/>
      <c r="O6" s="111"/>
      <c r="P6" s="111" t="s">
        <v>32</v>
      </c>
      <c r="Q6" s="111"/>
      <c r="R6" s="105"/>
    </row>
    <row r="7" spans="1:18" ht="18" customHeight="1" thickBot="1">
      <c r="A7" s="135"/>
      <c r="B7" s="136"/>
      <c r="C7" s="136"/>
      <c r="D7" s="136"/>
      <c r="E7" s="137"/>
      <c r="F7" s="135" t="s">
        <v>33</v>
      </c>
      <c r="G7" s="136"/>
      <c r="H7" s="136" t="s">
        <v>34</v>
      </c>
      <c r="I7" s="136"/>
      <c r="J7" s="136"/>
      <c r="K7" s="136"/>
      <c r="L7" s="136"/>
      <c r="M7" s="136"/>
      <c r="N7" s="136"/>
      <c r="O7" s="136"/>
      <c r="P7" s="136"/>
      <c r="Q7" s="136"/>
      <c r="R7" s="137"/>
    </row>
    <row r="8" spans="1:18" ht="18" customHeight="1">
      <c r="A8" s="102" t="s">
        <v>35</v>
      </c>
      <c r="B8" s="103"/>
      <c r="C8" s="111" t="s">
        <v>110</v>
      </c>
      <c r="D8" s="111"/>
      <c r="E8" s="105"/>
      <c r="F8" s="145">
        <v>688</v>
      </c>
      <c r="G8" s="146"/>
      <c r="H8" s="148">
        <v>98</v>
      </c>
      <c r="I8" s="146"/>
      <c r="J8" s="149">
        <v>1006</v>
      </c>
      <c r="K8" s="149"/>
      <c r="L8" s="149"/>
      <c r="M8" s="149">
        <v>1</v>
      </c>
      <c r="N8" s="149"/>
      <c r="O8" s="149"/>
      <c r="P8" s="150">
        <f>SUM(F8:O8)</f>
        <v>1793</v>
      </c>
      <c r="Q8" s="150"/>
      <c r="R8" s="151"/>
    </row>
    <row r="9" spans="1:18" ht="18" customHeight="1">
      <c r="A9" s="130"/>
      <c r="B9" s="131"/>
      <c r="C9" s="133" t="s">
        <v>85</v>
      </c>
      <c r="D9" s="133"/>
      <c r="E9" s="134"/>
      <c r="F9" s="145">
        <v>741</v>
      </c>
      <c r="G9" s="146"/>
      <c r="H9" s="148">
        <v>79</v>
      </c>
      <c r="I9" s="146"/>
      <c r="J9" s="149">
        <v>810</v>
      </c>
      <c r="K9" s="149"/>
      <c r="L9" s="149"/>
      <c r="M9" s="149">
        <v>3</v>
      </c>
      <c r="N9" s="149"/>
      <c r="O9" s="149"/>
      <c r="P9" s="150">
        <f>SUM(F9:O9)</f>
        <v>1633</v>
      </c>
      <c r="Q9" s="150"/>
      <c r="R9" s="151"/>
    </row>
    <row r="10" spans="1:18" ht="18" customHeight="1">
      <c r="A10" s="130"/>
      <c r="B10" s="131"/>
      <c r="C10" s="133" t="s">
        <v>36</v>
      </c>
      <c r="D10" s="133"/>
      <c r="E10" s="134"/>
      <c r="F10" s="163">
        <f>F8-F9</f>
        <v>-53</v>
      </c>
      <c r="G10" s="152"/>
      <c r="H10" s="161">
        <f>H8-H9</f>
        <v>19</v>
      </c>
      <c r="I10" s="161"/>
      <c r="J10" s="152">
        <f>J8-J9</f>
        <v>196</v>
      </c>
      <c r="K10" s="152"/>
      <c r="L10" s="152"/>
      <c r="M10" s="152">
        <f>M8-M9</f>
        <v>-2</v>
      </c>
      <c r="N10" s="152"/>
      <c r="O10" s="152"/>
      <c r="P10" s="152">
        <f>SUM(F10:O10)</f>
        <v>160</v>
      </c>
      <c r="Q10" s="152"/>
      <c r="R10" s="153"/>
    </row>
    <row r="11" spans="1:18" ht="18" customHeight="1">
      <c r="A11" s="104" t="s">
        <v>112</v>
      </c>
      <c r="B11" s="101"/>
      <c r="C11" s="101"/>
      <c r="D11" s="101"/>
      <c r="E11" s="141"/>
      <c r="F11" s="164">
        <f>(F8/P8)*100</f>
        <v>38.37144450641383</v>
      </c>
      <c r="G11" s="158"/>
      <c r="H11" s="159">
        <f>ROUNDDOWN((H8/P8)*100,1)</f>
        <v>5.4</v>
      </c>
      <c r="I11" s="159"/>
      <c r="J11" s="158">
        <f>(J8/P8)*100</f>
        <v>56.10708310094813</v>
      </c>
      <c r="K11" s="158"/>
      <c r="L11" s="158"/>
      <c r="M11" s="158">
        <f>(M8/P8)*100</f>
        <v>0.055772448410485224</v>
      </c>
      <c r="N11" s="158"/>
      <c r="O11" s="158"/>
      <c r="P11" s="154">
        <f>SUM(F11:O11)</f>
        <v>99.93430005577244</v>
      </c>
      <c r="Q11" s="154"/>
      <c r="R11" s="155"/>
    </row>
    <row r="12" spans="1:18" s="73" customFormat="1" ht="18" customHeight="1" thickBot="1">
      <c r="A12" s="142" t="s">
        <v>111</v>
      </c>
      <c r="B12" s="143"/>
      <c r="C12" s="143"/>
      <c r="D12" s="143"/>
      <c r="E12" s="144"/>
      <c r="F12" s="165">
        <v>28.7</v>
      </c>
      <c r="G12" s="166"/>
      <c r="H12" s="160">
        <v>6.2</v>
      </c>
      <c r="I12" s="160"/>
      <c r="J12" s="162">
        <v>65.1</v>
      </c>
      <c r="K12" s="162"/>
      <c r="L12" s="162"/>
      <c r="M12" s="240" t="s">
        <v>126</v>
      </c>
      <c r="N12" s="241"/>
      <c r="O12" s="241"/>
      <c r="P12" s="156">
        <f>SUM(F12:O12)</f>
        <v>100</v>
      </c>
      <c r="Q12" s="156"/>
      <c r="R12" s="157"/>
    </row>
    <row r="13" spans="1:18" ht="18" customHeight="1">
      <c r="A13" s="27"/>
      <c r="B13" s="27"/>
      <c r="C13" s="27"/>
      <c r="D13" s="27"/>
      <c r="E13" s="27"/>
      <c r="F13" s="28"/>
      <c r="G13" s="28"/>
      <c r="H13" s="29"/>
      <c r="I13" s="29"/>
      <c r="J13" s="30"/>
      <c r="K13" s="30"/>
      <c r="L13" s="30"/>
      <c r="M13" s="167" t="s">
        <v>86</v>
      </c>
      <c r="N13" s="167"/>
      <c r="O13" s="167"/>
      <c r="P13" s="167"/>
      <c r="Q13" s="167"/>
      <c r="R13" s="167"/>
    </row>
    <row r="14" ht="8.25" customHeight="1"/>
    <row r="15" spans="2:18" ht="18" customHeight="1">
      <c r="B15" s="114" t="s">
        <v>118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</row>
    <row r="16" spans="2:18" ht="15" customHeight="1"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2:18" ht="18" customHeight="1">
      <c r="B17" s="114" t="s">
        <v>125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spans="2:18" ht="39" customHeight="1"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spans="2:18" ht="18" customHeight="1">
      <c r="B19" s="114" t="s">
        <v>88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2:18" ht="18" customHeight="1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</row>
    <row r="21" ht="18" customHeight="1"/>
    <row r="22" ht="18" customHeight="1"/>
    <row r="23" ht="18" customHeight="1"/>
    <row r="24" ht="18" customHeight="1">
      <c r="B24" s="6" t="s">
        <v>16</v>
      </c>
    </row>
    <row r="25" spans="17:19" ht="18" customHeight="1" thickBot="1">
      <c r="Q25" s="74" t="s">
        <v>27</v>
      </c>
      <c r="R25" s="74"/>
      <c r="S25" s="74"/>
    </row>
    <row r="26" spans="1:18" ht="18" customHeight="1">
      <c r="A26" s="138" t="s">
        <v>37</v>
      </c>
      <c r="B26" s="139"/>
      <c r="C26" s="140"/>
      <c r="D26" s="109" t="s">
        <v>38</v>
      </c>
      <c r="E26" s="111" t="s">
        <v>39</v>
      </c>
      <c r="F26" s="111" t="s">
        <v>6</v>
      </c>
      <c r="G26" s="111" t="s">
        <v>7</v>
      </c>
      <c r="H26" s="111" t="s">
        <v>8</v>
      </c>
      <c r="I26" s="111" t="s">
        <v>9</v>
      </c>
      <c r="J26" s="111" t="s">
        <v>10</v>
      </c>
      <c r="K26" s="111" t="s">
        <v>11</v>
      </c>
      <c r="L26" s="111" t="s">
        <v>12</v>
      </c>
      <c r="M26" s="111" t="s">
        <v>13</v>
      </c>
      <c r="N26" s="111" t="s">
        <v>14</v>
      </c>
      <c r="O26" s="111" t="s">
        <v>15</v>
      </c>
      <c r="P26" s="112" t="s">
        <v>113</v>
      </c>
      <c r="Q26" s="112" t="s">
        <v>40</v>
      </c>
      <c r="R26" s="105" t="s">
        <v>41</v>
      </c>
    </row>
    <row r="27" spans="1:18" ht="18" customHeight="1" thickBot="1">
      <c r="A27" s="106" t="s">
        <v>42</v>
      </c>
      <c r="B27" s="107"/>
      <c r="C27" s="108"/>
      <c r="D27" s="110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13"/>
      <c r="Q27" s="113"/>
      <c r="R27" s="137"/>
    </row>
    <row r="28" spans="1:18" ht="18" customHeight="1">
      <c r="A28" s="128" t="s">
        <v>43</v>
      </c>
      <c r="B28" s="129"/>
      <c r="C28" s="40" t="s">
        <v>44</v>
      </c>
      <c r="D28" s="41">
        <v>40</v>
      </c>
      <c r="E28" s="8">
        <v>42</v>
      </c>
      <c r="F28" s="8">
        <v>60</v>
      </c>
      <c r="G28" s="8">
        <v>70</v>
      </c>
      <c r="H28" s="8">
        <v>52</v>
      </c>
      <c r="I28" s="8">
        <v>61</v>
      </c>
      <c r="J28" s="8">
        <v>61</v>
      </c>
      <c r="K28" s="8">
        <v>56</v>
      </c>
      <c r="L28" s="8">
        <v>63</v>
      </c>
      <c r="M28" s="8">
        <v>63</v>
      </c>
      <c r="N28" s="8">
        <v>63</v>
      </c>
      <c r="O28" s="8">
        <v>57</v>
      </c>
      <c r="P28" s="12">
        <f>SUM(D28:O28)</f>
        <v>688</v>
      </c>
      <c r="Q28" s="12">
        <v>741</v>
      </c>
      <c r="R28" s="33">
        <f>P28-Q28</f>
        <v>-53</v>
      </c>
    </row>
    <row r="29" spans="1:18" ht="18" customHeight="1">
      <c r="A29" s="130"/>
      <c r="B29" s="131"/>
      <c r="C29" s="32" t="s">
        <v>45</v>
      </c>
      <c r="D29" s="38">
        <v>85</v>
      </c>
      <c r="E29" s="9">
        <v>93</v>
      </c>
      <c r="F29" s="9">
        <v>92</v>
      </c>
      <c r="G29" s="9">
        <v>90</v>
      </c>
      <c r="H29" s="9">
        <v>104</v>
      </c>
      <c r="I29" s="9">
        <v>79</v>
      </c>
      <c r="J29" s="9">
        <v>75</v>
      </c>
      <c r="K29" s="9">
        <v>88</v>
      </c>
      <c r="L29" s="9">
        <v>81</v>
      </c>
      <c r="M29" s="9">
        <v>70</v>
      </c>
      <c r="N29" s="9">
        <v>79</v>
      </c>
      <c r="O29" s="9">
        <v>70</v>
      </c>
      <c r="P29" s="13">
        <f>SUM(D29:O29)</f>
        <v>1006</v>
      </c>
      <c r="Q29" s="13">
        <v>810</v>
      </c>
      <c r="R29" s="34">
        <f>P29-Q29</f>
        <v>196</v>
      </c>
    </row>
    <row r="30" spans="1:18" ht="18" customHeight="1">
      <c r="A30" s="130"/>
      <c r="B30" s="131"/>
      <c r="C30" s="32" t="s">
        <v>46</v>
      </c>
      <c r="D30" s="38">
        <v>0</v>
      </c>
      <c r="E30" s="9">
        <v>0</v>
      </c>
      <c r="F30" s="9">
        <v>1</v>
      </c>
      <c r="G30" s="9">
        <v>0</v>
      </c>
      <c r="H30" s="9"/>
      <c r="I30" s="9"/>
      <c r="J30" s="9"/>
      <c r="K30" s="9"/>
      <c r="L30" s="9"/>
      <c r="M30" s="9"/>
      <c r="N30" s="9"/>
      <c r="O30" s="9"/>
      <c r="P30" s="13">
        <f>SUM(D30:O30)</f>
        <v>1</v>
      </c>
      <c r="Q30" s="13">
        <v>3</v>
      </c>
      <c r="R30" s="34">
        <f>P30-Q30</f>
        <v>-2</v>
      </c>
    </row>
    <row r="31" spans="1:18" ht="18" customHeight="1">
      <c r="A31" s="132" t="s">
        <v>47</v>
      </c>
      <c r="B31" s="133"/>
      <c r="C31" s="134"/>
      <c r="D31" s="38">
        <v>0</v>
      </c>
      <c r="E31" s="9">
        <v>9</v>
      </c>
      <c r="F31" s="9">
        <v>10</v>
      </c>
      <c r="G31" s="9">
        <v>13</v>
      </c>
      <c r="H31" s="9">
        <v>7</v>
      </c>
      <c r="I31" s="9">
        <v>11</v>
      </c>
      <c r="J31" s="9">
        <v>10</v>
      </c>
      <c r="K31" s="9">
        <v>10</v>
      </c>
      <c r="L31" s="9">
        <v>11</v>
      </c>
      <c r="M31" s="9">
        <v>8</v>
      </c>
      <c r="N31" s="9">
        <v>3</v>
      </c>
      <c r="O31" s="9">
        <v>6</v>
      </c>
      <c r="P31" s="13">
        <f>SUM(D31:O31)</f>
        <v>98</v>
      </c>
      <c r="Q31" s="13">
        <v>79</v>
      </c>
      <c r="R31" s="34">
        <f>P31-Q31</f>
        <v>19</v>
      </c>
    </row>
    <row r="32" spans="1:18" ht="18" customHeight="1" thickBot="1">
      <c r="A32" s="135" t="s">
        <v>32</v>
      </c>
      <c r="B32" s="136"/>
      <c r="C32" s="137"/>
      <c r="D32" s="39">
        <f>SUM(D28:D31)</f>
        <v>125</v>
      </c>
      <c r="E32" s="35">
        <f aca="true" t="shared" si="0" ref="E32:O32">SUM(E28:E31)</f>
        <v>144</v>
      </c>
      <c r="F32" s="35">
        <f t="shared" si="0"/>
        <v>163</v>
      </c>
      <c r="G32" s="35">
        <f t="shared" si="0"/>
        <v>173</v>
      </c>
      <c r="H32" s="35">
        <f t="shared" si="0"/>
        <v>163</v>
      </c>
      <c r="I32" s="35">
        <f t="shared" si="0"/>
        <v>151</v>
      </c>
      <c r="J32" s="35">
        <f t="shared" si="0"/>
        <v>146</v>
      </c>
      <c r="K32" s="35">
        <f t="shared" si="0"/>
        <v>154</v>
      </c>
      <c r="L32" s="35">
        <f t="shared" si="0"/>
        <v>155</v>
      </c>
      <c r="M32" s="35">
        <f t="shared" si="0"/>
        <v>141</v>
      </c>
      <c r="N32" s="35">
        <f t="shared" si="0"/>
        <v>145</v>
      </c>
      <c r="O32" s="35">
        <f t="shared" si="0"/>
        <v>133</v>
      </c>
      <c r="P32" s="36">
        <f>SUM(D32:O32)</f>
        <v>1793</v>
      </c>
      <c r="Q32" s="36">
        <f>SUM(Q28:Q31)</f>
        <v>1633</v>
      </c>
      <c r="R32" s="37">
        <f>P32-Q32</f>
        <v>160</v>
      </c>
    </row>
    <row r="33" ht="18" customHeight="1"/>
    <row r="34" spans="1:13" ht="18" customHeight="1">
      <c r="A34" s="10"/>
      <c r="B34" s="11" t="s">
        <v>114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mergeCells count="63">
    <mergeCell ref="P5:R5"/>
    <mergeCell ref="P6:R7"/>
    <mergeCell ref="P8:R8"/>
    <mergeCell ref="J6:L7"/>
    <mergeCell ref="M6:O7"/>
    <mergeCell ref="B15:R16"/>
    <mergeCell ref="J11:L11"/>
    <mergeCell ref="F10:G10"/>
    <mergeCell ref="F11:G11"/>
    <mergeCell ref="F12:G12"/>
    <mergeCell ref="M13:R13"/>
    <mergeCell ref="J10:L10"/>
    <mergeCell ref="H9:I9"/>
    <mergeCell ref="H10:I10"/>
    <mergeCell ref="J12:L12"/>
    <mergeCell ref="M12:O12"/>
    <mergeCell ref="J9:L9"/>
    <mergeCell ref="B17:R18"/>
    <mergeCell ref="P9:R9"/>
    <mergeCell ref="P10:R10"/>
    <mergeCell ref="P11:R11"/>
    <mergeCell ref="P12:R12"/>
    <mergeCell ref="M9:O9"/>
    <mergeCell ref="M10:O10"/>
    <mergeCell ref="M11:O11"/>
    <mergeCell ref="H11:I11"/>
    <mergeCell ref="H12:I12"/>
    <mergeCell ref="F8:G8"/>
    <mergeCell ref="H8:I8"/>
    <mergeCell ref="J8:L8"/>
    <mergeCell ref="M8:O8"/>
    <mergeCell ref="A6:E7"/>
    <mergeCell ref="F7:G7"/>
    <mergeCell ref="H7:I7"/>
    <mergeCell ref="F6:I6"/>
    <mergeCell ref="P26:P27"/>
    <mergeCell ref="Q26:Q27"/>
    <mergeCell ref="R26:R27"/>
    <mergeCell ref="A8:B10"/>
    <mergeCell ref="C8:E8"/>
    <mergeCell ref="C9:E9"/>
    <mergeCell ref="C10:E10"/>
    <mergeCell ref="A11:E11"/>
    <mergeCell ref="A12:E12"/>
    <mergeCell ref="F9:G9"/>
    <mergeCell ref="L26:L27"/>
    <mergeCell ref="M26:M27"/>
    <mergeCell ref="N26:N27"/>
    <mergeCell ref="O26:O27"/>
    <mergeCell ref="H26:H27"/>
    <mergeCell ref="I26:I27"/>
    <mergeCell ref="J26:J27"/>
    <mergeCell ref="K26:K27"/>
    <mergeCell ref="B19:R20"/>
    <mergeCell ref="A28:B30"/>
    <mergeCell ref="A31:C31"/>
    <mergeCell ref="A32:C32"/>
    <mergeCell ref="A26:C26"/>
    <mergeCell ref="A27:C27"/>
    <mergeCell ref="D26:D27"/>
    <mergeCell ref="E26:E27"/>
    <mergeCell ref="F26:F27"/>
    <mergeCell ref="G26:G27"/>
  </mergeCells>
  <printOptions horizontalCentered="1"/>
  <pageMargins left="0.7874015748031497" right="0.65" top="0.984251968503937" bottom="0.984251968503937" header="0.5118110236220472" footer="0.5118110236220472"/>
  <pageSetup firstPageNumber="2" useFirstPageNumber="1" horizontalDpi="300" verticalDpi="300" orientation="portrait" paperSize="9" scale="98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showZeros="0" workbookViewId="0" topLeftCell="A10">
      <selection activeCell="Q14" sqref="Q14"/>
    </sheetView>
  </sheetViews>
  <sheetFormatPr defaultColWidth="9.00390625" defaultRowHeight="13.5"/>
  <cols>
    <col min="1" max="2" width="2.25390625" style="4" customWidth="1"/>
    <col min="3" max="3" width="5.25390625" style="4" customWidth="1"/>
    <col min="4" max="4" width="6.25390625" style="4" customWidth="1"/>
    <col min="5" max="15" width="6.625" style="4" customWidth="1"/>
    <col min="16" max="16" width="6.375" style="4" customWidth="1"/>
    <col min="17" max="16384" width="9.00390625" style="4" customWidth="1"/>
  </cols>
  <sheetData>
    <row r="1" ht="18" customHeight="1">
      <c r="B1" s="14" t="s">
        <v>17</v>
      </c>
    </row>
    <row r="2" ht="10.5" customHeight="1"/>
    <row r="3" s="15" customFormat="1" ht="18" customHeight="1">
      <c r="C3" s="15" t="s">
        <v>115</v>
      </c>
    </row>
    <row r="4" ht="7.5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 thickBot="1">
      <c r="B20" s="15" t="s">
        <v>72</v>
      </c>
    </row>
    <row r="21" spans="1:15" ht="18" customHeight="1" thickBot="1">
      <c r="A21" s="197" t="s">
        <v>59</v>
      </c>
      <c r="B21" s="198"/>
      <c r="C21" s="198"/>
      <c r="D21" s="199"/>
      <c r="E21" s="44">
        <v>10</v>
      </c>
      <c r="F21" s="45">
        <v>11</v>
      </c>
      <c r="G21" s="45">
        <v>12</v>
      </c>
      <c r="H21" s="45">
        <v>13</v>
      </c>
      <c r="I21" s="45">
        <v>14</v>
      </c>
      <c r="J21" s="45">
        <v>15</v>
      </c>
      <c r="K21" s="45">
        <v>16</v>
      </c>
      <c r="L21" s="45">
        <v>17</v>
      </c>
      <c r="M21" s="45">
        <v>18</v>
      </c>
      <c r="N21" s="45">
        <v>19</v>
      </c>
      <c r="O21" s="44">
        <v>20</v>
      </c>
    </row>
    <row r="22" spans="1:15" ht="18" customHeight="1">
      <c r="A22" s="200" t="s">
        <v>61</v>
      </c>
      <c r="B22" s="201"/>
      <c r="C22" s="201"/>
      <c r="D22" s="202"/>
      <c r="E22" s="18">
        <v>1433</v>
      </c>
      <c r="F22" s="18">
        <v>1610</v>
      </c>
      <c r="G22" s="18">
        <v>1753</v>
      </c>
      <c r="H22" s="18">
        <v>2054</v>
      </c>
      <c r="I22" s="18">
        <v>2369</v>
      </c>
      <c r="J22" s="18">
        <v>2285</v>
      </c>
      <c r="K22" s="18">
        <v>2195</v>
      </c>
      <c r="L22" s="18">
        <v>2327</v>
      </c>
      <c r="M22" s="18">
        <v>2027</v>
      </c>
      <c r="N22" s="18">
        <v>1633</v>
      </c>
      <c r="O22" s="78">
        <v>1793</v>
      </c>
    </row>
    <row r="23" spans="1:15" ht="18" customHeight="1">
      <c r="A23" s="203" t="s">
        <v>60</v>
      </c>
      <c r="B23" s="204"/>
      <c r="C23" s="204"/>
      <c r="D23" s="205"/>
      <c r="E23" s="17">
        <v>41517</v>
      </c>
      <c r="F23" s="17">
        <v>45178</v>
      </c>
      <c r="G23" s="17">
        <v>50145</v>
      </c>
      <c r="H23" s="17">
        <v>54602</v>
      </c>
      <c r="I23" s="17">
        <v>53020</v>
      </c>
      <c r="J23" s="17">
        <v>53531</v>
      </c>
      <c r="K23" s="17">
        <v>53782</v>
      </c>
      <c r="L23" s="17">
        <v>53005</v>
      </c>
      <c r="M23" s="17">
        <v>51241</v>
      </c>
      <c r="N23" s="17">
        <v>49958</v>
      </c>
      <c r="O23" s="79">
        <v>47371</v>
      </c>
    </row>
    <row r="24" spans="1:15" ht="18" customHeight="1" thickBot="1">
      <c r="A24" s="206" t="s">
        <v>73</v>
      </c>
      <c r="B24" s="207"/>
      <c r="C24" s="207"/>
      <c r="D24" s="208"/>
      <c r="E24" s="43">
        <f aca="true" t="shared" si="0" ref="E24:O24">(E22/E23)*100</f>
        <v>3.4515981405207508</v>
      </c>
      <c r="F24" s="43">
        <f t="shared" si="0"/>
        <v>3.563681437867989</v>
      </c>
      <c r="G24" s="43">
        <f t="shared" si="0"/>
        <v>3.495862000199422</v>
      </c>
      <c r="H24" s="43">
        <f t="shared" si="0"/>
        <v>3.7617669682429216</v>
      </c>
      <c r="I24" s="43">
        <f t="shared" si="0"/>
        <v>4.46812523576009</v>
      </c>
      <c r="J24" s="43">
        <f t="shared" si="0"/>
        <v>4.268554669257066</v>
      </c>
      <c r="K24" s="43">
        <f t="shared" si="0"/>
        <v>4.0812911382990595</v>
      </c>
      <c r="L24" s="43">
        <f t="shared" si="0"/>
        <v>4.390151872464862</v>
      </c>
      <c r="M24" s="43">
        <f t="shared" si="0"/>
        <v>3.955816631213286</v>
      </c>
      <c r="N24" s="43">
        <f t="shared" si="0"/>
        <v>3.2687457464269984</v>
      </c>
      <c r="O24" s="80">
        <f t="shared" si="0"/>
        <v>3.78501614912077</v>
      </c>
    </row>
    <row r="25" spans="1:15" ht="18" customHeight="1">
      <c r="A25" s="16"/>
      <c r="B25" s="169" t="s">
        <v>119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</row>
    <row r="26" spans="2:15" ht="15.75" customHeight="1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ht="12.75" customHeight="1"/>
    <row r="28" ht="18" customHeight="1">
      <c r="B28" s="15" t="s">
        <v>64</v>
      </c>
    </row>
    <row r="29" ht="18" customHeight="1" thickBot="1">
      <c r="N29" s="4" t="s">
        <v>27</v>
      </c>
    </row>
    <row r="30" spans="1:15" ht="18" customHeight="1">
      <c r="A30" s="46"/>
      <c r="B30" s="47"/>
      <c r="C30" s="171" t="s">
        <v>42</v>
      </c>
      <c r="D30" s="109" t="s">
        <v>48</v>
      </c>
      <c r="E30" s="111"/>
      <c r="F30" s="111"/>
      <c r="G30" s="177"/>
      <c r="H30" s="177"/>
      <c r="I30" s="177"/>
      <c r="J30" s="177"/>
      <c r="K30" s="177"/>
      <c r="L30" s="177"/>
      <c r="M30" s="179" t="s">
        <v>49</v>
      </c>
      <c r="N30" s="179" t="s">
        <v>50</v>
      </c>
      <c r="O30" s="182" t="s">
        <v>51</v>
      </c>
    </row>
    <row r="31" spans="1:15" ht="18" customHeight="1">
      <c r="A31" s="173" t="s">
        <v>52</v>
      </c>
      <c r="B31" s="174"/>
      <c r="C31" s="172"/>
      <c r="D31" s="178" t="s">
        <v>43</v>
      </c>
      <c r="E31" s="133"/>
      <c r="F31" s="133"/>
      <c r="G31" s="133" t="s">
        <v>53</v>
      </c>
      <c r="H31" s="133"/>
      <c r="I31" s="133"/>
      <c r="J31" s="133" t="s">
        <v>32</v>
      </c>
      <c r="K31" s="133"/>
      <c r="L31" s="133"/>
      <c r="M31" s="180"/>
      <c r="N31" s="180"/>
      <c r="O31" s="183"/>
    </row>
    <row r="32" spans="1:15" ht="18" customHeight="1" thickBot="1">
      <c r="A32" s="175"/>
      <c r="B32" s="176"/>
      <c r="C32" s="54"/>
      <c r="D32" s="42" t="s">
        <v>54</v>
      </c>
      <c r="E32" s="31" t="s">
        <v>55</v>
      </c>
      <c r="F32" s="31" t="s">
        <v>32</v>
      </c>
      <c r="G32" s="31" t="s">
        <v>54</v>
      </c>
      <c r="H32" s="31" t="s">
        <v>55</v>
      </c>
      <c r="I32" s="31" t="s">
        <v>32</v>
      </c>
      <c r="J32" s="31" t="s">
        <v>54</v>
      </c>
      <c r="K32" s="31" t="s">
        <v>55</v>
      </c>
      <c r="L32" s="31" t="s">
        <v>32</v>
      </c>
      <c r="M32" s="181"/>
      <c r="N32" s="181"/>
      <c r="O32" s="184"/>
    </row>
    <row r="33" spans="1:15" ht="12.75" customHeight="1">
      <c r="A33" s="187">
        <v>12</v>
      </c>
      <c r="B33" s="188"/>
      <c r="C33" s="189"/>
      <c r="D33" s="193">
        <v>223</v>
      </c>
      <c r="E33" s="185">
        <v>361</v>
      </c>
      <c r="F33" s="185">
        <f>SUM(D33:E34)</f>
        <v>584</v>
      </c>
      <c r="G33" s="185">
        <v>140</v>
      </c>
      <c r="H33" s="185">
        <v>24</v>
      </c>
      <c r="I33" s="185">
        <f>SUM(G33:H34)</f>
        <v>164</v>
      </c>
      <c r="J33" s="21">
        <f>D33+G33</f>
        <v>363</v>
      </c>
      <c r="K33" s="21">
        <f>E33+H33</f>
        <v>385</v>
      </c>
      <c r="L33" s="21">
        <f>F33+I33</f>
        <v>748</v>
      </c>
      <c r="M33" s="21">
        <v>955</v>
      </c>
      <c r="N33" s="21">
        <v>50</v>
      </c>
      <c r="O33" s="48">
        <f>SUM(L33:N33)</f>
        <v>1753</v>
      </c>
    </row>
    <row r="34" spans="1:15" ht="12.75" customHeight="1">
      <c r="A34" s="190"/>
      <c r="B34" s="191"/>
      <c r="C34" s="192"/>
      <c r="D34" s="194"/>
      <c r="E34" s="186"/>
      <c r="F34" s="186"/>
      <c r="G34" s="186"/>
      <c r="H34" s="186"/>
      <c r="I34" s="186"/>
      <c r="J34" s="22">
        <f>(J33/O33)*100</f>
        <v>20.707358813462637</v>
      </c>
      <c r="K34" s="22">
        <f>(K33/O33)*100</f>
        <v>21.962350256702795</v>
      </c>
      <c r="L34" s="22">
        <f>(L33/O33)*100</f>
        <v>42.66970907016543</v>
      </c>
      <c r="M34" s="22">
        <f>(M33/O33)*100</f>
        <v>54.47803764974329</v>
      </c>
      <c r="N34" s="22">
        <v>2.8</v>
      </c>
      <c r="O34" s="49">
        <f aca="true" t="shared" si="1" ref="O34:O42">SUM(L34:N34)</f>
        <v>99.94774671990872</v>
      </c>
    </row>
    <row r="35" spans="1:15" ht="12.75" customHeight="1">
      <c r="A35" s="190">
        <v>13</v>
      </c>
      <c r="B35" s="191"/>
      <c r="C35" s="192"/>
      <c r="D35" s="194">
        <v>258</v>
      </c>
      <c r="E35" s="186">
        <v>585</v>
      </c>
      <c r="F35" s="186">
        <f>SUM(D35:E36)</f>
        <v>843</v>
      </c>
      <c r="G35" s="186">
        <v>160</v>
      </c>
      <c r="H35" s="186">
        <v>39</v>
      </c>
      <c r="I35" s="186">
        <f>SUM(G35:H36)</f>
        <v>199</v>
      </c>
      <c r="J35" s="23">
        <f>D35+G35</f>
        <v>418</v>
      </c>
      <c r="K35" s="23">
        <f>E35+H35</f>
        <v>624</v>
      </c>
      <c r="L35" s="23">
        <f>F35+I35</f>
        <v>1042</v>
      </c>
      <c r="M35" s="23">
        <v>983</v>
      </c>
      <c r="N35" s="23">
        <v>29</v>
      </c>
      <c r="O35" s="50">
        <f t="shared" si="1"/>
        <v>2054</v>
      </c>
    </row>
    <row r="36" spans="1:15" ht="12.75" customHeight="1">
      <c r="A36" s="190"/>
      <c r="B36" s="191"/>
      <c r="C36" s="192"/>
      <c r="D36" s="194"/>
      <c r="E36" s="186"/>
      <c r="F36" s="186"/>
      <c r="G36" s="186"/>
      <c r="H36" s="186"/>
      <c r="I36" s="186"/>
      <c r="J36" s="24" t="s">
        <v>74</v>
      </c>
      <c r="K36" s="22">
        <f>(K35/$O$35)*100</f>
        <v>30.37974683544304</v>
      </c>
      <c r="L36" s="22">
        <f>(L35/$O$35)*100</f>
        <v>50.730282375852</v>
      </c>
      <c r="M36" s="22">
        <f>(M35/$O$35)*100</f>
        <v>47.85783836416748</v>
      </c>
      <c r="N36" s="22">
        <f>(N35/$O$35)*100</f>
        <v>1.4118792599805257</v>
      </c>
      <c r="O36" s="49">
        <f t="shared" si="1"/>
        <v>100</v>
      </c>
    </row>
    <row r="37" spans="1:15" ht="12.75" customHeight="1">
      <c r="A37" s="190">
        <v>14</v>
      </c>
      <c r="B37" s="191"/>
      <c r="C37" s="192"/>
      <c r="D37" s="194">
        <v>307</v>
      </c>
      <c r="E37" s="186">
        <v>807</v>
      </c>
      <c r="F37" s="186">
        <f>SUM(D37:E38)</f>
        <v>1114</v>
      </c>
      <c r="G37" s="186">
        <v>131</v>
      </c>
      <c r="H37" s="186">
        <v>40</v>
      </c>
      <c r="I37" s="186">
        <f>SUM(G37:H38)</f>
        <v>171</v>
      </c>
      <c r="J37" s="25">
        <f>D37+G37</f>
        <v>438</v>
      </c>
      <c r="K37" s="25">
        <f>E37+H37</f>
        <v>847</v>
      </c>
      <c r="L37" s="25">
        <f>F37+I37</f>
        <v>1285</v>
      </c>
      <c r="M37" s="25">
        <v>1077</v>
      </c>
      <c r="N37" s="25">
        <v>7</v>
      </c>
      <c r="O37" s="51">
        <f t="shared" si="1"/>
        <v>2369</v>
      </c>
    </row>
    <row r="38" spans="1:15" ht="12.75" customHeight="1">
      <c r="A38" s="190"/>
      <c r="B38" s="191"/>
      <c r="C38" s="192"/>
      <c r="D38" s="194"/>
      <c r="E38" s="186"/>
      <c r="F38" s="186"/>
      <c r="G38" s="186"/>
      <c r="H38" s="186"/>
      <c r="I38" s="186"/>
      <c r="J38" s="22">
        <f>(J37/O37)*100</f>
        <v>18.48881384550443</v>
      </c>
      <c r="K38" s="22">
        <f>(K37/$O$37*100)</f>
        <v>35.75348248205994</v>
      </c>
      <c r="L38" s="22">
        <f>(L37/$O$37)*100</f>
        <v>54.242296327564375</v>
      </c>
      <c r="M38" s="22">
        <f>(M37/$O$37)*100</f>
        <v>45.46222034613761</v>
      </c>
      <c r="N38" s="22">
        <f>(N37/$O$37)*100</f>
        <v>0.29548332629801605</v>
      </c>
      <c r="O38" s="49">
        <f t="shared" si="1"/>
        <v>100</v>
      </c>
    </row>
    <row r="39" spans="1:15" ht="12.75" customHeight="1">
      <c r="A39" s="190">
        <v>15</v>
      </c>
      <c r="B39" s="191"/>
      <c r="C39" s="192"/>
      <c r="D39" s="194">
        <v>283</v>
      </c>
      <c r="E39" s="186">
        <v>741</v>
      </c>
      <c r="F39" s="195">
        <f>SUM(D39:E40)</f>
        <v>1024</v>
      </c>
      <c r="G39" s="186">
        <v>128</v>
      </c>
      <c r="H39" s="186">
        <v>35</v>
      </c>
      <c r="I39" s="186">
        <f>SUM(G39:H40)</f>
        <v>163</v>
      </c>
      <c r="J39" s="25">
        <f>D39+G39</f>
        <v>411</v>
      </c>
      <c r="K39" s="25">
        <f>E39+H39</f>
        <v>776</v>
      </c>
      <c r="L39" s="25">
        <f>F39+I39</f>
        <v>1187</v>
      </c>
      <c r="M39" s="25">
        <v>1079</v>
      </c>
      <c r="N39" s="25">
        <v>19</v>
      </c>
      <c r="O39" s="50">
        <f t="shared" si="1"/>
        <v>2285</v>
      </c>
    </row>
    <row r="40" spans="1:15" ht="12.75" customHeight="1">
      <c r="A40" s="190"/>
      <c r="B40" s="191"/>
      <c r="C40" s="192"/>
      <c r="D40" s="194"/>
      <c r="E40" s="186"/>
      <c r="F40" s="195"/>
      <c r="G40" s="186"/>
      <c r="H40" s="186"/>
      <c r="I40" s="186"/>
      <c r="J40" s="22">
        <f>(J39/O39)*100</f>
        <v>17.98687089715536</v>
      </c>
      <c r="K40" s="22">
        <f>(K39/O39*100)</f>
        <v>33.96061269146608</v>
      </c>
      <c r="L40" s="22">
        <v>52</v>
      </c>
      <c r="M40" s="22">
        <f>(M39/O39)*100</f>
        <v>47.22100656455142</v>
      </c>
      <c r="N40" s="22">
        <f>(N39/O39)*100</f>
        <v>0.8315098468271335</v>
      </c>
      <c r="O40" s="49">
        <f t="shared" si="1"/>
        <v>100.05251641137856</v>
      </c>
    </row>
    <row r="41" spans="1:15" ht="12.75" customHeight="1">
      <c r="A41" s="190">
        <v>16</v>
      </c>
      <c r="B41" s="191"/>
      <c r="C41" s="192"/>
      <c r="D41" s="194">
        <v>249</v>
      </c>
      <c r="E41" s="186">
        <v>780</v>
      </c>
      <c r="F41" s="195">
        <f>SUM(D41:E42)</f>
        <v>1029</v>
      </c>
      <c r="G41" s="186">
        <v>152</v>
      </c>
      <c r="H41" s="186">
        <v>28</v>
      </c>
      <c r="I41" s="186">
        <f>SUM(G41:H42)</f>
        <v>180</v>
      </c>
      <c r="J41" s="25">
        <f>D41+G41</f>
        <v>401</v>
      </c>
      <c r="K41" s="25">
        <f>E41+H41</f>
        <v>808</v>
      </c>
      <c r="L41" s="25">
        <f>F41+I41</f>
        <v>1209</v>
      </c>
      <c r="M41" s="25">
        <v>975</v>
      </c>
      <c r="N41" s="25">
        <v>11</v>
      </c>
      <c r="O41" s="50">
        <f t="shared" si="1"/>
        <v>2195</v>
      </c>
    </row>
    <row r="42" spans="1:15" ht="12.75" customHeight="1">
      <c r="A42" s="190"/>
      <c r="B42" s="191"/>
      <c r="C42" s="192"/>
      <c r="D42" s="194"/>
      <c r="E42" s="186"/>
      <c r="F42" s="195"/>
      <c r="G42" s="186"/>
      <c r="H42" s="186"/>
      <c r="I42" s="186"/>
      <c r="J42" s="22">
        <f>(J41/O41)*100</f>
        <v>18.26879271070615</v>
      </c>
      <c r="K42" s="22">
        <f>(K41/O41)*100</f>
        <v>36.81093394077449</v>
      </c>
      <c r="L42" s="22">
        <f>(L41/O41)*100</f>
        <v>55.07972665148064</v>
      </c>
      <c r="M42" s="22">
        <f>(M41/O41)*100</f>
        <v>44.41913439635535</v>
      </c>
      <c r="N42" s="22">
        <f>(N41/O41)*100</f>
        <v>0.5011389521640092</v>
      </c>
      <c r="O42" s="49">
        <f t="shared" si="1"/>
        <v>100</v>
      </c>
    </row>
    <row r="43" spans="1:15" ht="12.75" customHeight="1">
      <c r="A43" s="190">
        <v>17</v>
      </c>
      <c r="B43" s="191"/>
      <c r="C43" s="192"/>
      <c r="D43" s="194">
        <v>336</v>
      </c>
      <c r="E43" s="186">
        <v>775</v>
      </c>
      <c r="F43" s="195">
        <f>SUM(D43:E44)</f>
        <v>1111</v>
      </c>
      <c r="G43" s="186">
        <v>94</v>
      </c>
      <c r="H43" s="186">
        <v>12</v>
      </c>
      <c r="I43" s="186">
        <f>SUM(G43:H44)</f>
        <v>106</v>
      </c>
      <c r="J43" s="25">
        <f>D43+G43</f>
        <v>430</v>
      </c>
      <c r="K43" s="25">
        <f>E43+H43</f>
        <v>787</v>
      </c>
      <c r="L43" s="25">
        <f>F43+I43</f>
        <v>1217</v>
      </c>
      <c r="M43" s="25">
        <v>1099</v>
      </c>
      <c r="N43" s="25">
        <v>11</v>
      </c>
      <c r="O43" s="50">
        <f aca="true" t="shared" si="2" ref="O43:O50">SUM(L43:N43)</f>
        <v>2327</v>
      </c>
    </row>
    <row r="44" spans="1:15" ht="12.75" customHeight="1">
      <c r="A44" s="190"/>
      <c r="B44" s="191"/>
      <c r="C44" s="192"/>
      <c r="D44" s="194"/>
      <c r="E44" s="186"/>
      <c r="F44" s="195"/>
      <c r="G44" s="186"/>
      <c r="H44" s="186"/>
      <c r="I44" s="186"/>
      <c r="J44" s="22">
        <f>(J43/O43)*100</f>
        <v>18.47872797593468</v>
      </c>
      <c r="K44" s="22">
        <f>(K43/O43)*100</f>
        <v>33.820369574559514</v>
      </c>
      <c r="L44" s="22">
        <f>(L43/O43)*100</f>
        <v>52.2990975504942</v>
      </c>
      <c r="M44" s="22">
        <f>(M43/O43)*100</f>
        <v>47.2281908036098</v>
      </c>
      <c r="N44" s="22">
        <f>(N43/O43)*100</f>
        <v>0.4727116458960034</v>
      </c>
      <c r="O44" s="49">
        <f t="shared" si="2"/>
        <v>100</v>
      </c>
    </row>
    <row r="45" spans="1:15" ht="12.75" customHeight="1">
      <c r="A45" s="190">
        <v>18</v>
      </c>
      <c r="B45" s="191"/>
      <c r="C45" s="192"/>
      <c r="D45" s="194">
        <v>243</v>
      </c>
      <c r="E45" s="186">
        <v>643</v>
      </c>
      <c r="F45" s="195">
        <f>SUM(D45:E46)</f>
        <v>886</v>
      </c>
      <c r="G45" s="186">
        <v>85</v>
      </c>
      <c r="H45" s="186">
        <v>15</v>
      </c>
      <c r="I45" s="186">
        <f>SUM(G45:H46)</f>
        <v>100</v>
      </c>
      <c r="J45" s="25">
        <f>D45+G45</f>
        <v>328</v>
      </c>
      <c r="K45" s="25">
        <f>E45+H45</f>
        <v>658</v>
      </c>
      <c r="L45" s="25">
        <f>F45+I45</f>
        <v>986</v>
      </c>
      <c r="M45" s="25">
        <v>1039</v>
      </c>
      <c r="N45" s="25">
        <v>2</v>
      </c>
      <c r="O45" s="50">
        <f t="shared" si="2"/>
        <v>2027</v>
      </c>
    </row>
    <row r="46" spans="1:15" ht="12.75" customHeight="1">
      <c r="A46" s="190"/>
      <c r="B46" s="191"/>
      <c r="C46" s="192"/>
      <c r="D46" s="194"/>
      <c r="E46" s="186"/>
      <c r="F46" s="195"/>
      <c r="G46" s="186"/>
      <c r="H46" s="186"/>
      <c r="I46" s="186"/>
      <c r="J46" s="22">
        <f>(J45/O45)*100</f>
        <v>16.181549087321166</v>
      </c>
      <c r="K46" s="24" t="s">
        <v>75</v>
      </c>
      <c r="L46" s="22">
        <f>(L45/O45)*100</f>
        <v>48.64331524420326</v>
      </c>
      <c r="M46" s="22">
        <f>(M45/O45)*100</f>
        <v>51.25801677355698</v>
      </c>
      <c r="N46" s="22">
        <f>(N45/O45)*100</f>
        <v>0.09866798223976321</v>
      </c>
      <c r="O46" s="49">
        <f t="shared" si="2"/>
        <v>100</v>
      </c>
    </row>
    <row r="47" spans="1:15" ht="12.75" customHeight="1">
      <c r="A47" s="190">
        <v>19</v>
      </c>
      <c r="B47" s="191"/>
      <c r="C47" s="192"/>
      <c r="D47" s="194">
        <v>206</v>
      </c>
      <c r="E47" s="186">
        <v>535</v>
      </c>
      <c r="F47" s="195">
        <f>SUM(D47:E48)</f>
        <v>741</v>
      </c>
      <c r="G47" s="186">
        <v>65</v>
      </c>
      <c r="H47" s="186">
        <v>14</v>
      </c>
      <c r="I47" s="186">
        <f>SUM(G47:H48)</f>
        <v>79</v>
      </c>
      <c r="J47" s="25">
        <f>D47+G47</f>
        <v>271</v>
      </c>
      <c r="K47" s="25">
        <f>E47+H47</f>
        <v>549</v>
      </c>
      <c r="L47" s="25">
        <f>F47+I47</f>
        <v>820</v>
      </c>
      <c r="M47" s="25">
        <v>810</v>
      </c>
      <c r="N47" s="25">
        <v>3</v>
      </c>
      <c r="O47" s="50">
        <f>SUM(L47:N47)</f>
        <v>1633</v>
      </c>
    </row>
    <row r="48" spans="1:15" ht="12.75" customHeight="1">
      <c r="A48" s="190"/>
      <c r="B48" s="191"/>
      <c r="C48" s="192"/>
      <c r="D48" s="194"/>
      <c r="E48" s="186"/>
      <c r="F48" s="195"/>
      <c r="G48" s="186"/>
      <c r="H48" s="186"/>
      <c r="I48" s="186"/>
      <c r="J48" s="22">
        <f>(J47/O47)*100</f>
        <v>16.595223515003063</v>
      </c>
      <c r="K48" s="22">
        <f>(K47/O47)*100</f>
        <v>33.619105939987755</v>
      </c>
      <c r="L48" s="22">
        <f>(L47/O47)*100</f>
        <v>50.21432945499081</v>
      </c>
      <c r="M48" s="22">
        <f>(M47/O47)*100</f>
        <v>49.60195958358849</v>
      </c>
      <c r="N48" s="22">
        <f>(N47/O47)*100</f>
        <v>0.1837109614206981</v>
      </c>
      <c r="O48" s="49">
        <f>SUM(L48:N48)</f>
        <v>100</v>
      </c>
    </row>
    <row r="49" spans="1:15" ht="12.75" customHeight="1">
      <c r="A49" s="187">
        <v>19</v>
      </c>
      <c r="B49" s="188"/>
      <c r="C49" s="189"/>
      <c r="D49" s="193">
        <v>179</v>
      </c>
      <c r="E49" s="185">
        <v>509</v>
      </c>
      <c r="F49" s="214">
        <f>SUM(D49:E50)</f>
        <v>688</v>
      </c>
      <c r="G49" s="185">
        <v>38</v>
      </c>
      <c r="H49" s="185">
        <v>60</v>
      </c>
      <c r="I49" s="185">
        <f>SUM(G49:H50)</f>
        <v>98</v>
      </c>
      <c r="J49" s="81">
        <f>D49+G49</f>
        <v>217</v>
      </c>
      <c r="K49" s="81">
        <f>E49+H49</f>
        <v>569</v>
      </c>
      <c r="L49" s="81">
        <f>F49+I49</f>
        <v>786</v>
      </c>
      <c r="M49" s="81">
        <v>1006</v>
      </c>
      <c r="N49" s="81">
        <v>1</v>
      </c>
      <c r="O49" s="48">
        <f t="shared" si="2"/>
        <v>1793</v>
      </c>
    </row>
    <row r="50" spans="1:15" ht="12.75" customHeight="1" thickBot="1">
      <c r="A50" s="210"/>
      <c r="B50" s="211"/>
      <c r="C50" s="212"/>
      <c r="D50" s="213"/>
      <c r="E50" s="209"/>
      <c r="F50" s="215"/>
      <c r="G50" s="209"/>
      <c r="H50" s="209"/>
      <c r="I50" s="209"/>
      <c r="J50" s="52">
        <f>(J49/O49)*100</f>
        <v>12.102621305075292</v>
      </c>
      <c r="K50" s="52">
        <f>(K49/O49)*100</f>
        <v>31.73452314556609</v>
      </c>
      <c r="L50" s="52">
        <f>(L49/O49)*100</f>
        <v>43.83714445064138</v>
      </c>
      <c r="M50" s="52">
        <f>(M49/O49)*100</f>
        <v>56.10708310094813</v>
      </c>
      <c r="N50" s="52">
        <f>(N49/O49)*100</f>
        <v>0.055772448410485224</v>
      </c>
      <c r="O50" s="53">
        <f t="shared" si="2"/>
        <v>99.99999999999999</v>
      </c>
    </row>
    <row r="51" spans="11:15" ht="18" customHeight="1">
      <c r="K51" s="196" t="s">
        <v>56</v>
      </c>
      <c r="L51" s="196"/>
      <c r="M51" s="196"/>
      <c r="N51" s="196"/>
      <c r="O51" s="196"/>
    </row>
    <row r="52" ht="18" customHeight="1"/>
    <row r="53" ht="18" customHeight="1"/>
  </sheetData>
  <mergeCells count="78">
    <mergeCell ref="G47:G48"/>
    <mergeCell ref="H47:H48"/>
    <mergeCell ref="I47:I48"/>
    <mergeCell ref="A47:C48"/>
    <mergeCell ref="D47:D48"/>
    <mergeCell ref="E47:E48"/>
    <mergeCell ref="F47:F48"/>
    <mergeCell ref="G45:G46"/>
    <mergeCell ref="H45:H46"/>
    <mergeCell ref="I45:I46"/>
    <mergeCell ref="A45:C46"/>
    <mergeCell ref="D45:D46"/>
    <mergeCell ref="E45:E46"/>
    <mergeCell ref="F45:F46"/>
    <mergeCell ref="G49:G50"/>
    <mergeCell ref="H49:H50"/>
    <mergeCell ref="I49:I50"/>
    <mergeCell ref="A49:C50"/>
    <mergeCell ref="D49:D50"/>
    <mergeCell ref="E49:E50"/>
    <mergeCell ref="F49:F50"/>
    <mergeCell ref="A21:D21"/>
    <mergeCell ref="A22:D22"/>
    <mergeCell ref="A23:D23"/>
    <mergeCell ref="A24:D24"/>
    <mergeCell ref="H39:H40"/>
    <mergeCell ref="H41:H42"/>
    <mergeCell ref="H43:H44"/>
    <mergeCell ref="I39:I40"/>
    <mergeCell ref="I41:I42"/>
    <mergeCell ref="I43:I44"/>
    <mergeCell ref="K51:O51"/>
    <mergeCell ref="H35:H36"/>
    <mergeCell ref="I35:I36"/>
    <mergeCell ref="D37:D38"/>
    <mergeCell ref="E37:E38"/>
    <mergeCell ref="H37:H38"/>
    <mergeCell ref="F35:F36"/>
    <mergeCell ref="G37:G38"/>
    <mergeCell ref="F37:F38"/>
    <mergeCell ref="I37:I38"/>
    <mergeCell ref="G35:G36"/>
    <mergeCell ref="F39:F40"/>
    <mergeCell ref="F41:F42"/>
    <mergeCell ref="F43:F44"/>
    <mergeCell ref="G39:G40"/>
    <mergeCell ref="G41:G42"/>
    <mergeCell ref="G43:G44"/>
    <mergeCell ref="A43:C44"/>
    <mergeCell ref="D35:D36"/>
    <mergeCell ref="E35:E36"/>
    <mergeCell ref="D39:D40"/>
    <mergeCell ref="D41:D42"/>
    <mergeCell ref="D43:D44"/>
    <mergeCell ref="E39:E40"/>
    <mergeCell ref="E41:E42"/>
    <mergeCell ref="E43:E44"/>
    <mergeCell ref="A35:C36"/>
    <mergeCell ref="A37:C38"/>
    <mergeCell ref="A39:C40"/>
    <mergeCell ref="A41:C42"/>
    <mergeCell ref="F33:F34"/>
    <mergeCell ref="G33:G34"/>
    <mergeCell ref="H33:H34"/>
    <mergeCell ref="I33:I34"/>
    <mergeCell ref="A33:C34"/>
    <mergeCell ref="D33:D34"/>
    <mergeCell ref="E33:E34"/>
    <mergeCell ref="B25:O26"/>
    <mergeCell ref="C30:C31"/>
    <mergeCell ref="A31:B32"/>
    <mergeCell ref="D30:L30"/>
    <mergeCell ref="D31:F31"/>
    <mergeCell ref="G31:I31"/>
    <mergeCell ref="J31:L31"/>
    <mergeCell ref="M30:M32"/>
    <mergeCell ref="N30:N32"/>
    <mergeCell ref="O30:O32"/>
  </mergeCells>
  <printOptions horizontalCentered="1"/>
  <pageMargins left="0.69" right="0.62" top="0.984251968503937" bottom="0.7874015748031497" header="0.5118110236220472" footer="0.5118110236220472"/>
  <pageSetup firstPageNumber="3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showZeros="0" workbookViewId="0" topLeftCell="A22">
      <selection activeCell="B9" sqref="B9"/>
    </sheetView>
  </sheetViews>
  <sheetFormatPr defaultColWidth="9.00390625" defaultRowHeight="13.5"/>
  <cols>
    <col min="1" max="1" width="2.25390625" style="4" customWidth="1"/>
    <col min="2" max="2" width="2.00390625" style="4" customWidth="1"/>
    <col min="3" max="3" width="13.625" style="4" customWidth="1"/>
    <col min="4" max="8" width="12.875" style="4" customWidth="1"/>
    <col min="9" max="16384" width="9.00390625" style="4" customWidth="1"/>
  </cols>
  <sheetData>
    <row r="1" ht="18" customHeight="1">
      <c r="B1" s="14" t="s">
        <v>120</v>
      </c>
    </row>
    <row r="2" ht="18" customHeight="1" thickBot="1">
      <c r="H2" s="26" t="s">
        <v>58</v>
      </c>
    </row>
    <row r="3" spans="1:8" ht="18" customHeight="1" thickBot="1">
      <c r="A3" s="216" t="s">
        <v>76</v>
      </c>
      <c r="B3" s="217"/>
      <c r="C3" s="218"/>
      <c r="D3" s="84" t="s">
        <v>77</v>
      </c>
      <c r="E3" s="82" t="s">
        <v>78</v>
      </c>
      <c r="F3" s="82" t="s">
        <v>79</v>
      </c>
      <c r="G3" s="82" t="s">
        <v>80</v>
      </c>
      <c r="H3" s="83" t="s">
        <v>32</v>
      </c>
    </row>
    <row r="4" spans="1:8" ht="18" customHeight="1">
      <c r="A4" s="219" t="s">
        <v>81</v>
      </c>
      <c r="B4" s="220"/>
      <c r="C4" s="221"/>
      <c r="D4" s="87">
        <v>10</v>
      </c>
      <c r="E4" s="85">
        <v>175</v>
      </c>
      <c r="F4" s="85">
        <v>31</v>
      </c>
      <c r="G4" s="85">
        <v>1</v>
      </c>
      <c r="H4" s="86">
        <f>SUM(D4:G4)</f>
        <v>217</v>
      </c>
    </row>
    <row r="5" spans="1:8" ht="18" customHeight="1">
      <c r="A5" s="222" t="s">
        <v>82</v>
      </c>
      <c r="B5" s="223"/>
      <c r="C5" s="224"/>
      <c r="D5" s="90">
        <v>21</v>
      </c>
      <c r="E5" s="88">
        <v>532</v>
      </c>
      <c r="F5" s="88">
        <v>16</v>
      </c>
      <c r="G5" s="88"/>
      <c r="H5" s="89">
        <f>SUM(D5:G5)</f>
        <v>569</v>
      </c>
    </row>
    <row r="6" spans="1:8" ht="18" customHeight="1" thickBot="1">
      <c r="A6" s="225" t="s">
        <v>32</v>
      </c>
      <c r="B6" s="226"/>
      <c r="C6" s="227"/>
      <c r="D6" s="92">
        <f>SUM(D4:D5)</f>
        <v>31</v>
      </c>
      <c r="E6" s="93">
        <f>SUM(E4:E5)</f>
        <v>707</v>
      </c>
      <c r="F6" s="91">
        <f>SUM(F4:F5)</f>
        <v>47</v>
      </c>
      <c r="G6" s="91">
        <f>SUM(G4:G5)</f>
        <v>1</v>
      </c>
      <c r="H6" s="94">
        <f>SUM(H4:H5)</f>
        <v>786</v>
      </c>
    </row>
    <row r="7" ht="18" customHeight="1"/>
    <row r="8" spans="2:9" ht="18" customHeight="1">
      <c r="B8" s="228" t="s">
        <v>121</v>
      </c>
      <c r="C8" s="228"/>
      <c r="D8" s="228"/>
      <c r="E8" s="228"/>
      <c r="F8" s="228"/>
      <c r="G8" s="228"/>
      <c r="H8" s="228"/>
      <c r="I8" s="228"/>
    </row>
    <row r="9" spans="2:8" ht="18" customHeight="1">
      <c r="B9" s="7"/>
      <c r="C9" s="7"/>
      <c r="D9" s="7"/>
      <c r="E9" s="7"/>
      <c r="F9" s="7"/>
      <c r="G9" s="7"/>
      <c r="H9" s="7"/>
    </row>
    <row r="10" ht="18" customHeight="1"/>
    <row r="11" ht="18" customHeight="1"/>
    <row r="12" ht="18" customHeight="1"/>
    <row r="13" ht="18" customHeight="1">
      <c r="B13" s="14" t="s">
        <v>18</v>
      </c>
    </row>
    <row r="14" ht="18" customHeight="1"/>
    <row r="15" spans="3:8" ht="18" customHeight="1">
      <c r="C15" s="95" t="s">
        <v>89</v>
      </c>
      <c r="D15" s="73"/>
      <c r="E15" s="73"/>
      <c r="F15" s="73"/>
      <c r="G15" s="73"/>
      <c r="H15" s="73"/>
    </row>
    <row r="16" spans="3:8" ht="18" customHeight="1">
      <c r="C16" s="73"/>
      <c r="D16" s="73"/>
      <c r="E16" s="73"/>
      <c r="F16" s="73"/>
      <c r="G16" s="73"/>
      <c r="H16" s="73"/>
    </row>
    <row r="17" spans="3:8" ht="18" customHeight="1">
      <c r="C17" s="73"/>
      <c r="D17" s="73"/>
      <c r="E17" s="73"/>
      <c r="F17" s="73"/>
      <c r="G17" s="73"/>
      <c r="H17" s="73"/>
    </row>
    <row r="18" spans="3:8" ht="18" customHeight="1">
      <c r="C18" s="73"/>
      <c r="D18" s="73"/>
      <c r="E18" s="73"/>
      <c r="F18" s="73"/>
      <c r="G18" s="73"/>
      <c r="H18" s="73"/>
    </row>
    <row r="19" spans="3:8" ht="18" customHeight="1">
      <c r="C19" s="73"/>
      <c r="D19" s="73"/>
      <c r="E19" s="73"/>
      <c r="F19" s="73"/>
      <c r="G19" s="73"/>
      <c r="H19" s="73"/>
    </row>
    <row r="20" spans="3:8" ht="18" customHeight="1">
      <c r="C20" s="73"/>
      <c r="D20" s="73"/>
      <c r="E20" s="73"/>
      <c r="F20" s="73"/>
      <c r="G20" s="73"/>
      <c r="H20" s="73"/>
    </row>
    <row r="21" spans="3:8" ht="18" customHeight="1">
      <c r="C21" s="73"/>
      <c r="D21" s="73"/>
      <c r="E21" s="73"/>
      <c r="F21" s="73"/>
      <c r="G21" s="73"/>
      <c r="H21" s="73"/>
    </row>
    <row r="22" spans="3:8" ht="18" customHeight="1">
      <c r="C22" s="73"/>
      <c r="D22" s="73"/>
      <c r="E22" s="73"/>
      <c r="F22" s="73"/>
      <c r="G22" s="73"/>
      <c r="H22" s="73"/>
    </row>
    <row r="23" spans="3:8" ht="18" customHeight="1">
      <c r="C23" s="73"/>
      <c r="D23" s="73"/>
      <c r="E23" s="73"/>
      <c r="F23" s="73"/>
      <c r="G23" s="73"/>
      <c r="H23" s="73"/>
    </row>
    <row r="24" spans="3:8" ht="18" customHeight="1">
      <c r="C24" s="73"/>
      <c r="D24" s="73"/>
      <c r="E24" s="73"/>
      <c r="F24" s="73"/>
      <c r="G24" s="73"/>
      <c r="H24" s="73"/>
    </row>
    <row r="25" spans="3:8" ht="18" customHeight="1">
      <c r="C25" s="73"/>
      <c r="D25" s="73"/>
      <c r="E25" s="73"/>
      <c r="F25" s="73"/>
      <c r="G25" s="73"/>
      <c r="H25" s="73"/>
    </row>
    <row r="26" spans="3:8" ht="18" customHeight="1">
      <c r="C26" s="73"/>
      <c r="D26" s="73"/>
      <c r="E26" s="73"/>
      <c r="F26" s="73"/>
      <c r="G26" s="73"/>
      <c r="H26" s="73"/>
    </row>
    <row r="27" spans="3:8" ht="18" customHeight="1">
      <c r="C27" s="73"/>
      <c r="D27" s="73"/>
      <c r="E27" s="73"/>
      <c r="F27" s="73"/>
      <c r="G27" s="73"/>
      <c r="H27" s="73"/>
    </row>
    <row r="28" spans="3:8" ht="18" customHeight="1">
      <c r="C28" s="73"/>
      <c r="D28" s="73"/>
      <c r="E28" s="73"/>
      <c r="F28" s="73"/>
      <c r="G28" s="73"/>
      <c r="H28" s="73"/>
    </row>
    <row r="29" spans="3:8" ht="18" customHeight="1">
      <c r="C29" s="73"/>
      <c r="D29" s="73"/>
      <c r="E29" s="73"/>
      <c r="F29" s="73"/>
      <c r="G29" s="73"/>
      <c r="H29" s="73"/>
    </row>
    <row r="30" ht="18" customHeight="1">
      <c r="H30" s="26" t="s">
        <v>117</v>
      </c>
    </row>
    <row r="31" ht="18" customHeight="1"/>
    <row r="32" ht="18" customHeight="1">
      <c r="C32" s="15" t="s">
        <v>90</v>
      </c>
    </row>
    <row r="33" ht="18" customHeight="1" thickBot="1">
      <c r="H33" s="26" t="s">
        <v>83</v>
      </c>
    </row>
    <row r="34" spans="1:8" ht="18" customHeight="1" thickBot="1">
      <c r="A34" s="216" t="s">
        <v>76</v>
      </c>
      <c r="B34" s="217"/>
      <c r="C34" s="218"/>
      <c r="D34" s="84" t="s">
        <v>77</v>
      </c>
      <c r="E34" s="82" t="s">
        <v>78</v>
      </c>
      <c r="F34" s="82" t="s">
        <v>79</v>
      </c>
      <c r="G34" s="82" t="s">
        <v>80</v>
      </c>
      <c r="H34" s="83" t="s">
        <v>32</v>
      </c>
    </row>
    <row r="35" spans="1:8" ht="18" customHeight="1">
      <c r="A35" s="219" t="s">
        <v>84</v>
      </c>
      <c r="B35" s="220"/>
      <c r="C35" s="221"/>
      <c r="D35" s="87">
        <v>31</v>
      </c>
      <c r="E35" s="96">
        <v>707</v>
      </c>
      <c r="F35" s="96">
        <v>47</v>
      </c>
      <c r="G35" s="96">
        <v>1</v>
      </c>
      <c r="H35" s="97">
        <f>SUM(D35:G35)</f>
        <v>786</v>
      </c>
    </row>
    <row r="36" spans="1:8" ht="18" customHeight="1">
      <c r="A36" s="222" t="s">
        <v>30</v>
      </c>
      <c r="B36" s="223"/>
      <c r="C36" s="224"/>
      <c r="D36" s="90">
        <v>24</v>
      </c>
      <c r="E36" s="88">
        <v>822</v>
      </c>
      <c r="F36" s="88">
        <v>138</v>
      </c>
      <c r="G36" s="88">
        <v>22</v>
      </c>
      <c r="H36" s="97">
        <f>SUM(D36:G36)</f>
        <v>1006</v>
      </c>
    </row>
    <row r="37" spans="1:8" ht="18" customHeight="1">
      <c r="A37" s="222" t="s">
        <v>31</v>
      </c>
      <c r="B37" s="223"/>
      <c r="C37" s="224"/>
      <c r="D37" s="98">
        <v>0</v>
      </c>
      <c r="E37" s="88">
        <v>1</v>
      </c>
      <c r="F37" s="88"/>
      <c r="G37" s="99">
        <v>0</v>
      </c>
      <c r="H37" s="97">
        <f>SUM(D37:G37)</f>
        <v>1</v>
      </c>
    </row>
    <row r="38" spans="1:8" ht="18" customHeight="1" thickBot="1">
      <c r="A38" s="225" t="s">
        <v>32</v>
      </c>
      <c r="B38" s="226"/>
      <c r="C38" s="227"/>
      <c r="D38" s="92">
        <f>SUM(D35:D37)</f>
        <v>55</v>
      </c>
      <c r="E38" s="93">
        <f>SUM(E35:E37)</f>
        <v>1530</v>
      </c>
      <c r="F38" s="100">
        <f>SUM(F35:F37)</f>
        <v>185</v>
      </c>
      <c r="G38" s="100">
        <f>SUM(G35:G37)</f>
        <v>23</v>
      </c>
      <c r="H38" s="94">
        <f>SUM(H35:H37)</f>
        <v>1793</v>
      </c>
    </row>
    <row r="39" ht="18" customHeight="1"/>
    <row r="40" ht="18" customHeight="1"/>
    <row r="41" ht="18" customHeight="1"/>
  </sheetData>
  <mergeCells count="10">
    <mergeCell ref="B8:I8"/>
    <mergeCell ref="A37:C37"/>
    <mergeCell ref="A38:C38"/>
    <mergeCell ref="A34:C34"/>
    <mergeCell ref="A35:C35"/>
    <mergeCell ref="A36:C36"/>
    <mergeCell ref="A3:C3"/>
    <mergeCell ref="A4:C4"/>
    <mergeCell ref="A5:C5"/>
    <mergeCell ref="A6:C6"/>
  </mergeCells>
  <printOptions horizontalCentered="1"/>
  <pageMargins left="0.7874015748031497" right="0.7874015748031497" top="0.984251968503937" bottom="0.7874015748031497" header="0.5118110236220472" footer="0.5118110236220472"/>
  <pageSetup firstPageNumber="4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23">
      <selection activeCell="N23" sqref="N23"/>
    </sheetView>
  </sheetViews>
  <sheetFormatPr defaultColWidth="9.00390625" defaultRowHeight="13.5"/>
  <cols>
    <col min="1" max="1" width="2.125" style="4" customWidth="1"/>
    <col min="2" max="2" width="2.25390625" style="4" customWidth="1"/>
    <col min="3" max="3" width="4.875" style="4" customWidth="1"/>
    <col min="4" max="4" width="5.25390625" style="4" customWidth="1"/>
    <col min="5" max="5" width="4.875" style="4" customWidth="1"/>
    <col min="6" max="6" width="5.25390625" style="4" customWidth="1"/>
    <col min="7" max="11" width="4.875" style="4" customWidth="1"/>
    <col min="12" max="12" width="5.375" style="4" customWidth="1"/>
    <col min="13" max="16" width="4.875" style="4" customWidth="1"/>
    <col min="17" max="17" width="5.25390625" style="4" customWidth="1"/>
    <col min="18" max="18" width="5.875" style="4" customWidth="1"/>
    <col min="19" max="16384" width="9.00390625" style="4" customWidth="1"/>
  </cols>
  <sheetData>
    <row r="1" ht="18" customHeight="1">
      <c r="B1" s="6" t="s">
        <v>19</v>
      </c>
    </row>
    <row r="2" ht="5.25" customHeight="1">
      <c r="B2" s="6"/>
    </row>
    <row r="3" spans="4:15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4:15" ht="18" customHeight="1"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>
      <c r="C20" s="11" t="s">
        <v>116</v>
      </c>
    </row>
    <row r="21" ht="18" customHeight="1">
      <c r="C21" s="11" t="s">
        <v>91</v>
      </c>
    </row>
    <row r="22" ht="18" customHeight="1"/>
    <row r="23" ht="18" customHeight="1">
      <c r="B23" s="6" t="s">
        <v>124</v>
      </c>
    </row>
    <row r="24" ht="18" customHeight="1"/>
    <row r="25" ht="18" customHeight="1">
      <c r="C25" s="11" t="s">
        <v>25</v>
      </c>
    </row>
    <row r="26" ht="18" customHeight="1">
      <c r="C26" s="11"/>
    </row>
    <row r="27" ht="17.25" customHeight="1" thickBot="1"/>
    <row r="28" spans="1:18" ht="12" customHeight="1">
      <c r="A28" s="229"/>
      <c r="B28" s="230"/>
      <c r="C28" s="47"/>
      <c r="D28" s="60"/>
      <c r="E28" s="47"/>
      <c r="F28" s="60"/>
      <c r="G28" s="47"/>
      <c r="H28" s="60"/>
      <c r="I28" s="47"/>
      <c r="J28" s="60"/>
      <c r="K28" s="47"/>
      <c r="L28" s="60"/>
      <c r="M28" s="47"/>
      <c r="N28" s="60"/>
      <c r="O28" s="47"/>
      <c r="P28" s="60"/>
      <c r="Q28" s="47"/>
      <c r="R28" s="61"/>
    </row>
    <row r="29" spans="1:18" ht="138.75" customHeight="1">
      <c r="A29" s="231" t="s">
        <v>94</v>
      </c>
      <c r="B29" s="232"/>
      <c r="C29" s="55" t="s">
        <v>93</v>
      </c>
      <c r="D29" s="57" t="s">
        <v>92</v>
      </c>
      <c r="E29" s="55" t="s">
        <v>95</v>
      </c>
      <c r="F29" s="57" t="s">
        <v>96</v>
      </c>
      <c r="G29" s="56" t="s">
        <v>97</v>
      </c>
      <c r="H29" s="57" t="s">
        <v>98</v>
      </c>
      <c r="I29" s="55" t="s">
        <v>99</v>
      </c>
      <c r="J29" s="58" t="s">
        <v>100</v>
      </c>
      <c r="K29" s="55" t="s">
        <v>101</v>
      </c>
      <c r="L29" s="57" t="s">
        <v>102</v>
      </c>
      <c r="M29" s="55" t="s">
        <v>103</v>
      </c>
      <c r="N29" s="59" t="s">
        <v>104</v>
      </c>
      <c r="O29" s="56" t="s">
        <v>105</v>
      </c>
      <c r="P29" s="57" t="s">
        <v>106</v>
      </c>
      <c r="Q29" s="55" t="s">
        <v>107</v>
      </c>
      <c r="R29" s="62" t="s">
        <v>32</v>
      </c>
    </row>
    <row r="30" spans="1:18" ht="12" customHeight="1" thickBot="1">
      <c r="A30" s="238"/>
      <c r="B30" s="239"/>
      <c r="C30" s="64"/>
      <c r="D30" s="65"/>
      <c r="E30" s="64"/>
      <c r="F30" s="65"/>
      <c r="G30" s="66"/>
      <c r="H30" s="65"/>
      <c r="I30" s="64"/>
      <c r="J30" s="67"/>
      <c r="K30" s="64"/>
      <c r="L30" s="65"/>
      <c r="M30" s="64"/>
      <c r="N30" s="68"/>
      <c r="O30" s="69"/>
      <c r="P30" s="65"/>
      <c r="Q30" s="64"/>
      <c r="R30" s="70"/>
    </row>
    <row r="31" spans="1:18" ht="18" customHeight="1">
      <c r="A31" s="233" t="s">
        <v>35</v>
      </c>
      <c r="B31" s="234"/>
      <c r="C31" s="19">
        <v>145</v>
      </c>
      <c r="D31" s="20">
        <v>520</v>
      </c>
      <c r="E31" s="20">
        <v>130</v>
      </c>
      <c r="F31" s="20">
        <v>243</v>
      </c>
      <c r="G31" s="20">
        <v>1</v>
      </c>
      <c r="H31" s="20">
        <v>70</v>
      </c>
      <c r="I31" s="20">
        <v>131</v>
      </c>
      <c r="J31" s="20">
        <v>11</v>
      </c>
      <c r="K31" s="20">
        <v>117</v>
      </c>
      <c r="L31" s="20">
        <v>183</v>
      </c>
      <c r="M31" s="20">
        <v>2</v>
      </c>
      <c r="N31" s="20">
        <v>1</v>
      </c>
      <c r="O31" s="20"/>
      <c r="P31" s="20">
        <v>22</v>
      </c>
      <c r="Q31" s="20">
        <v>217</v>
      </c>
      <c r="R31" s="63">
        <f>SUM(C31:Q31)</f>
        <v>1793</v>
      </c>
    </row>
    <row r="32" spans="1:18" ht="18" customHeight="1" thickBot="1">
      <c r="A32" s="235" t="s">
        <v>26</v>
      </c>
      <c r="B32" s="236"/>
      <c r="C32" s="75">
        <f>ROUNDDOWN((C31/$R$31)*100,1)</f>
        <v>8</v>
      </c>
      <c r="D32" s="76">
        <f aca="true" t="shared" si="0" ref="D32:Q32">(D31/$R$31)*100</f>
        <v>29.001673173452314</v>
      </c>
      <c r="E32" s="76">
        <f t="shared" si="0"/>
        <v>7.2504182933630785</v>
      </c>
      <c r="F32" s="76">
        <f t="shared" si="0"/>
        <v>13.552704963747908</v>
      </c>
      <c r="G32" s="76">
        <f t="shared" si="0"/>
        <v>0.055772448410485224</v>
      </c>
      <c r="H32" s="76">
        <f t="shared" si="0"/>
        <v>3.904071388733965</v>
      </c>
      <c r="I32" s="76">
        <f t="shared" si="0"/>
        <v>7.306190741773563</v>
      </c>
      <c r="J32" s="76">
        <f t="shared" si="0"/>
        <v>0.6134969325153374</v>
      </c>
      <c r="K32" s="76">
        <f t="shared" si="0"/>
        <v>6.52537646402677</v>
      </c>
      <c r="L32" s="76">
        <f t="shared" si="0"/>
        <v>10.206358059118795</v>
      </c>
      <c r="M32" s="76">
        <f t="shared" si="0"/>
        <v>0.11154489682097045</v>
      </c>
      <c r="N32" s="76">
        <v>0.1</v>
      </c>
      <c r="O32" s="76"/>
      <c r="P32" s="76">
        <f t="shared" si="0"/>
        <v>1.2269938650306749</v>
      </c>
      <c r="Q32" s="76">
        <f t="shared" si="0"/>
        <v>12.102621305075292</v>
      </c>
      <c r="R32" s="77">
        <f>SUM(C32:Q32)</f>
        <v>99.95722253206917</v>
      </c>
    </row>
    <row r="33" ht="9" customHeight="1"/>
    <row r="34" spans="2:18" ht="18" customHeight="1">
      <c r="B34" s="114" t="s">
        <v>123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</row>
    <row r="35" spans="2:18" ht="18" customHeight="1"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</row>
    <row r="36" spans="2:18" ht="24" customHeight="1"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</row>
    <row r="37" spans="2:18" ht="18" customHeight="1">
      <c r="B37" s="114" t="s">
        <v>122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</row>
    <row r="38" spans="2:18" ht="18" customHeight="1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</row>
    <row r="39" ht="18" customHeight="1"/>
    <row r="40" ht="18" customHeight="1"/>
    <row r="41" ht="18" customHeight="1"/>
    <row r="42" ht="18" customHeight="1"/>
    <row r="43" ht="18" customHeight="1"/>
    <row r="44" ht="18" customHeight="1"/>
  </sheetData>
  <mergeCells count="7">
    <mergeCell ref="A28:B28"/>
    <mergeCell ref="B37:R38"/>
    <mergeCell ref="A29:B29"/>
    <mergeCell ref="A31:B31"/>
    <mergeCell ref="A32:B32"/>
    <mergeCell ref="B34:R36"/>
    <mergeCell ref="A30:B30"/>
  </mergeCells>
  <printOptions horizontalCentered="1"/>
  <pageMargins left="0.7874015748031497" right="0.7874015748031497" top="0.984251968503937" bottom="0.7874015748031497" header="0.5118110236220472" footer="0.5118110236220472"/>
  <pageSetup firstPageNumber="5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C6" sqref="C6"/>
    </sheetView>
  </sheetViews>
  <sheetFormatPr defaultColWidth="9.00390625" defaultRowHeight="13.5"/>
  <sheetData>
    <row r="1" ht="13.5">
      <c r="A1" t="s">
        <v>20</v>
      </c>
    </row>
    <row r="3" spans="1:4" ht="13.5">
      <c r="A3" s="1"/>
      <c r="B3" s="1" t="s">
        <v>21</v>
      </c>
      <c r="C3" s="1" t="s">
        <v>22</v>
      </c>
      <c r="D3" s="1" t="s">
        <v>5</v>
      </c>
    </row>
    <row r="4" spans="1:4" ht="13.5">
      <c r="A4" s="1" t="s">
        <v>23</v>
      </c>
      <c r="B4" s="2">
        <v>1565</v>
      </c>
      <c r="C4" s="2">
        <v>228</v>
      </c>
      <c r="D4" s="2">
        <f>SUM(B4:C4)</f>
        <v>1793</v>
      </c>
    </row>
    <row r="5" spans="1:4" ht="13.5">
      <c r="A5" s="1" t="s">
        <v>24</v>
      </c>
      <c r="B5" s="3">
        <f>B4/D4</f>
        <v>0.8728388176240937</v>
      </c>
      <c r="C5" s="3">
        <f>C4/D4</f>
        <v>0.1271611823759063</v>
      </c>
      <c r="D5" s="3">
        <f>SUM(B5:C5)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FUJ9903B1041</dc:creator>
  <cp:keywords/>
  <dc:description/>
  <cp:lastModifiedBy>sdouser</cp:lastModifiedBy>
  <cp:lastPrinted>2009-06-15T02:32:52Z</cp:lastPrinted>
  <dcterms:created xsi:type="dcterms:W3CDTF">2004-05-20T04:33:31Z</dcterms:created>
  <dcterms:modified xsi:type="dcterms:W3CDTF">2009-06-25T05:55:21Z</dcterms:modified>
  <cp:category/>
  <cp:version/>
  <cp:contentType/>
  <cp:contentStatus/>
</cp:coreProperties>
</file>