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685" windowHeight="7650" activeTab="2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'集計表'!$A$1:$CR$17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<sst xmlns="http://schemas.openxmlformats.org/spreadsheetml/2006/main" count="300" uniqueCount="117">
  <si>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</si>
  <si>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</si>
  <si>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</si>
  <si>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</si>
  <si>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</si>
  <si>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</si>
  <si>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</si>
  <si>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</si>
  <si>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</si>
  <si>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</si>
  <si>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</si>
  <si>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</si>
  <si>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</si>
  <si>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</si>
  <si>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</si>
  <si>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</si>
  <si>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</si>
  <si>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</si>
  <si>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</si>
  <si>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</si>
  <si>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</si>
  <si>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</si>
  <si>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</si>
  <si>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</si>
  <si>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</si>
  <si>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</si>
  <si>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</si>
  <si>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</si>
  <si>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</si>
  <si>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</si>
  <si>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</si>
  <si>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</si>
  <si>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</si>
  <si>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</si>
  <si>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</si>
  <si>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</si>
  <si>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</si>
  <si>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</si>
  <si>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</si>
  <si>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</si>
  <si>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</si>
  <si>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</si>
  <si>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</si>
  <si>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</si>
  <si>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</si>
  <si>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</si>
  <si>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</si>
  <si>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</si>
  <si>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</si>
  <si>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</si>
  <si>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</si>
  <si>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</si>
  <si>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</si>
  <si>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</si>
  <si>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</si>
  <si>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</si>
  <si>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</si>
  <si>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</si>
  <si>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</si>
  <si>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</si>
  <si>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</si>
  <si>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</si>
  <si>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</si>
  <si>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</si>
  <si>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</si>
  <si>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</si>
  <si>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</si>
  <si>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</si>
  <si>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</si>
  <si>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</si>
  <si>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</si>
  <si>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</si>
  <si>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</si>
  <si>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</si>
  <si>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</si>
  <si>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</si>
  <si>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</si>
  <si>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</si>
  <si>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</si>
  <si>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</si>
  <si>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</si>
  <si>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</si>
  <si>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</si>
  <si>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</si>
  <si>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</si>
  <si>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</si>
  <si>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</si>
  <si>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</si>
  <si>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</si>
  <si>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</si>
  <si>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</si>
  <si>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</si>
  <si>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</si>
  <si>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</si>
  <si>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</si>
  <si>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</si>
  <si>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</si>
  <si>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</si>
  <si>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</si>
  <si>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</si>
  <si>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</si>
  <si>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</si>
  <si>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</si>
  <si>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</si>
  <si>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植物性ｿﾌﾄﾀｲﾌﾟ
プラ容器入り　300g</t>
  </si>
  <si>
    <t>静岡市</t>
  </si>
  <si>
    <t>藤枝市</t>
  </si>
  <si>
    <t>島田市</t>
  </si>
  <si>
    <t>静岡市</t>
  </si>
  <si>
    <t>藤枝市</t>
  </si>
  <si>
    <t>島田市</t>
  </si>
  <si>
    <t>富士市</t>
  </si>
  <si>
    <t>富士宮市</t>
  </si>
  <si>
    <t>沼津市</t>
  </si>
  <si>
    <t>富士市</t>
  </si>
  <si>
    <t>富士宮市</t>
  </si>
  <si>
    <t>衣料用洗剤液体
0.82～1.0kg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</si>
</sst>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39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double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6" fillId="7" borderId="0" applyNumberFormat="0" applyBorder="0" applyAlignment="0" applyProtection="0"/>
    <xf numFmtId="13" fontId="4" fillId="0" borderId="0">
      <alignment/>
      <protection/>
    </xf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8" fillId="16" borderId="0" applyNumberFormat="0" applyBorder="0" applyAlignment="0" applyProtection="0"/>
    <xf numFmtId="0" fontId="29" fillId="17" borderId="4" applyNumberFormat="0" applyAlignment="0" applyProtection="0"/>
    <xf numFmtId="0" fontId="2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17" borderId="9" applyNumberFormat="0" applyAlignment="0" applyProtection="0"/>
    <xf numFmtId="0" fontId="3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36" fillId="7" borderId="4" applyNumberFormat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37" fillId="6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2" fillId="0" borderId="11" xfId="0" applyFont="1" applyFill="1" applyBorder="1" applyAlignment="1" applyProtection="1">
      <alignment horizontal="center" vertical="top"/>
      <protection locked="0"/>
    </xf>
    <xf numFmtId="0" fontId="12" fillId="0" borderId="12" xfId="0" applyFont="1" applyFill="1" applyBorder="1" applyAlignment="1" applyProtection="1">
      <alignment horizontal="center" vertical="top"/>
      <protection locked="0"/>
    </xf>
    <xf numFmtId="0" fontId="12" fillId="0" borderId="13" xfId="0" applyFont="1" applyFill="1" applyBorder="1" applyAlignment="1" applyProtection="1">
      <alignment horizontal="center" vertical="top"/>
      <protection locked="0"/>
    </xf>
    <xf numFmtId="0" fontId="12" fillId="0" borderId="1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vertical="center"/>
      <protection/>
    </xf>
    <xf numFmtId="190" fontId="16" fillId="0" borderId="42" xfId="0" applyNumberFormat="1" applyFont="1" applyBorder="1" applyAlignment="1" applyProtection="1">
      <alignment vertical="center"/>
      <protection/>
    </xf>
    <xf numFmtId="190" fontId="17" fillId="7" borderId="43" xfId="0" applyNumberFormat="1" applyFont="1" applyFill="1" applyBorder="1" applyAlignment="1" applyProtection="1">
      <alignment vertical="center"/>
      <protection locked="0"/>
    </xf>
    <xf numFmtId="190" fontId="9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8" fillId="0" borderId="46" xfId="0" applyNumberFormat="1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90" fontId="16" fillId="0" borderId="48" xfId="0" applyNumberFormat="1" applyFont="1" applyBorder="1" applyAlignment="1" applyProtection="1">
      <alignment vertical="center"/>
      <protection/>
    </xf>
    <xf numFmtId="190" fontId="17" fillId="7" borderId="49" xfId="0" applyNumberFormat="1" applyFont="1" applyFill="1" applyBorder="1" applyAlignment="1" applyProtection="1">
      <alignment vertical="center"/>
      <protection locked="0"/>
    </xf>
    <xf numFmtId="190" fontId="9" fillId="0" borderId="50" xfId="0" applyNumberFormat="1" applyFont="1" applyBorder="1" applyAlignment="1" applyProtection="1">
      <alignment vertical="center"/>
      <protection/>
    </xf>
    <xf numFmtId="190" fontId="18" fillId="0" borderId="51" xfId="0" applyNumberFormat="1" applyFont="1" applyBorder="1" applyAlignment="1" applyProtection="1">
      <alignment vertical="center"/>
      <protection/>
    </xf>
    <xf numFmtId="190" fontId="18" fillId="0" borderId="52" xfId="0" applyNumberFormat="1" applyFont="1" applyBorder="1" applyAlignment="1" applyProtection="1">
      <alignment vertical="center"/>
      <protection/>
    </xf>
    <xf numFmtId="190" fontId="19" fillId="2" borderId="51" xfId="0" applyNumberFormat="1" applyFont="1" applyFill="1" applyBorder="1" applyAlignment="1" applyProtection="1">
      <alignment vertical="center"/>
      <protection/>
    </xf>
    <xf numFmtId="190" fontId="19" fillId="2" borderId="52" xfId="0" applyNumberFormat="1" applyFont="1" applyFill="1" applyBorder="1" applyAlignment="1" applyProtection="1">
      <alignment vertical="center"/>
      <protection/>
    </xf>
    <xf numFmtId="0" fontId="9" fillId="0" borderId="53" xfId="0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17" fillId="0" borderId="56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 wrapText="1"/>
      <protection/>
    </xf>
    <xf numFmtId="0" fontId="17" fillId="0" borderId="57" xfId="0" applyFont="1" applyBorder="1" applyAlignment="1" applyProtection="1">
      <alignment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vertical="center" wrapText="1"/>
      <protection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13" fillId="0" borderId="68" xfId="0" applyNumberFormat="1" applyFont="1" applyFill="1" applyBorder="1" applyAlignment="1">
      <alignment vertical="center"/>
    </xf>
    <xf numFmtId="190" fontId="13" fillId="0" borderId="69" xfId="0" applyNumberFormat="1" applyFont="1" applyFill="1" applyBorder="1" applyAlignment="1">
      <alignment vertical="center"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0" xfId="0" applyNumberFormat="1" applyFont="1" applyBorder="1" applyAlignment="1" applyProtection="1">
      <alignment vertical="center"/>
      <protection/>
    </xf>
    <xf numFmtId="190" fontId="17" fillId="7" borderId="91" xfId="0" applyNumberFormat="1" applyFont="1" applyFill="1" applyBorder="1" applyAlignment="1" applyProtection="1">
      <alignment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92" xfId="0" applyNumberFormat="1" applyFont="1" applyFill="1" applyBorder="1" applyAlignment="1">
      <alignment vertical="center"/>
    </xf>
    <xf numFmtId="190" fontId="13" fillId="0" borderId="93" xfId="0" applyNumberFormat="1" applyFont="1" applyFill="1" applyBorder="1" applyAlignment="1">
      <alignment vertical="center"/>
    </xf>
    <xf numFmtId="190" fontId="13" fillId="0" borderId="94" xfId="0" applyNumberFormat="1" applyFont="1" applyFill="1" applyBorder="1" applyAlignment="1">
      <alignment vertical="center"/>
    </xf>
    <xf numFmtId="190" fontId="13" fillId="0" borderId="95" xfId="0" applyNumberFormat="1" applyFont="1" applyFill="1" applyBorder="1" applyAlignment="1">
      <alignment vertical="center"/>
    </xf>
    <xf numFmtId="190" fontId="13" fillId="0" borderId="96" xfId="0" applyNumberFormat="1" applyFont="1" applyFill="1" applyBorder="1" applyAlignment="1">
      <alignment vertical="center"/>
    </xf>
    <xf numFmtId="190" fontId="13" fillId="0" borderId="97" xfId="0" applyNumberFormat="1" applyFont="1" applyFill="1" applyBorder="1" applyAlignment="1">
      <alignment vertical="center"/>
    </xf>
    <xf numFmtId="190" fontId="17" fillId="7" borderId="49" xfId="0" applyNumberFormat="1" applyFont="1" applyFill="1" applyBorder="1" applyAlignment="1" applyProtection="1">
      <alignment horizontal="right" vertical="center"/>
      <protection locked="0"/>
    </xf>
    <xf numFmtId="190" fontId="13" fillId="0" borderId="50" xfId="0" applyNumberFormat="1" applyFont="1" applyBorder="1" applyAlignment="1" applyProtection="1">
      <alignment vertical="center"/>
      <protection/>
    </xf>
    <xf numFmtId="190" fontId="12" fillId="0" borderId="71" xfId="0" applyNumberFormat="1" applyFont="1" applyFill="1" applyBorder="1" applyAlignment="1" applyProtection="1">
      <alignment vertical="center"/>
      <protection locked="0"/>
    </xf>
    <xf numFmtId="190" fontId="12" fillId="0" borderId="98" xfId="0" applyNumberFormat="1" applyFont="1" applyFill="1" applyBorder="1" applyAlignment="1" applyProtection="1">
      <alignment vertical="center"/>
      <protection locked="0"/>
    </xf>
    <xf numFmtId="190" fontId="12" fillId="0" borderId="99" xfId="0" applyNumberFormat="1" applyFont="1" applyFill="1" applyBorder="1" applyAlignment="1" applyProtection="1">
      <alignment vertical="center"/>
      <protection locked="0"/>
    </xf>
    <xf numFmtId="190" fontId="12" fillId="0" borderId="100" xfId="0" applyNumberFormat="1" applyFont="1" applyFill="1" applyBorder="1" applyAlignment="1" applyProtection="1">
      <alignment vertical="center"/>
      <protection locked="0"/>
    </xf>
    <xf numFmtId="190" fontId="12" fillId="0" borderId="73" xfId="0" applyNumberFormat="1" applyFont="1" applyFill="1" applyBorder="1" applyAlignment="1" applyProtection="1">
      <alignment vertical="center"/>
      <protection locked="0"/>
    </xf>
    <xf numFmtId="190" fontId="12" fillId="0" borderId="72" xfId="0" applyNumberFormat="1" applyFont="1" applyFill="1" applyBorder="1" applyAlignment="1" applyProtection="1">
      <alignment vertical="center"/>
      <protection locked="0"/>
    </xf>
    <xf numFmtId="190" fontId="9" fillId="0" borderId="101" xfId="0" applyNumberFormat="1" applyFont="1" applyFill="1" applyBorder="1" applyAlignment="1" applyProtection="1">
      <alignment vertical="center"/>
      <protection locked="0"/>
    </xf>
    <xf numFmtId="190" fontId="9" fillId="0" borderId="102" xfId="0" applyNumberFormat="1" applyFont="1" applyFill="1" applyBorder="1" applyAlignment="1" applyProtection="1">
      <alignment vertical="center"/>
      <protection locked="0"/>
    </xf>
    <xf numFmtId="190" fontId="11" fillId="0" borderId="103" xfId="0" applyNumberFormat="1" applyFont="1" applyFill="1" applyBorder="1" applyAlignment="1">
      <alignment vertical="center"/>
    </xf>
    <xf numFmtId="190" fontId="11" fillId="0" borderId="104" xfId="0" applyNumberFormat="1" applyFont="1" applyFill="1" applyBorder="1" applyAlignment="1" applyProtection="1">
      <alignment vertical="center" wrapText="1"/>
      <protection/>
    </xf>
    <xf numFmtId="190" fontId="11" fillId="0" borderId="105" xfId="0" applyNumberFormat="1" applyFont="1" applyFill="1" applyBorder="1" applyAlignment="1">
      <alignment vertical="center"/>
    </xf>
    <xf numFmtId="190" fontId="11" fillId="0" borderId="95" xfId="0" applyNumberFormat="1" applyFont="1" applyFill="1" applyBorder="1" applyAlignment="1">
      <alignment vertical="center"/>
    </xf>
    <xf numFmtId="190" fontId="11" fillId="0" borderId="96" xfId="0" applyNumberFormat="1" applyFont="1" applyFill="1" applyBorder="1" applyAlignment="1">
      <alignment vertical="center"/>
    </xf>
    <xf numFmtId="190" fontId="11" fillId="0" borderId="62" xfId="0" applyNumberFormat="1" applyFont="1" applyFill="1" applyBorder="1" applyAlignment="1">
      <alignment vertical="center"/>
    </xf>
    <xf numFmtId="190" fontId="11" fillId="0" borderId="61" xfId="0" applyNumberFormat="1" applyFont="1" applyFill="1" applyBorder="1" applyAlignment="1">
      <alignment vertical="center"/>
    </xf>
    <xf numFmtId="190" fontId="9" fillId="0" borderId="106" xfId="0" applyNumberFormat="1" applyFont="1" applyFill="1" applyBorder="1" applyAlignment="1" applyProtection="1">
      <alignment vertical="center"/>
      <protection/>
    </xf>
    <xf numFmtId="0" fontId="13" fillId="0" borderId="107" xfId="0" applyFont="1" applyBorder="1" applyAlignment="1" applyProtection="1">
      <alignment vertical="center"/>
      <protection/>
    </xf>
    <xf numFmtId="190" fontId="13" fillId="0" borderId="108" xfId="0" applyNumberFormat="1" applyFont="1" applyFill="1" applyBorder="1" applyAlignment="1">
      <alignment vertical="center"/>
    </xf>
    <xf numFmtId="190" fontId="11" fillId="0" borderId="109" xfId="0" applyNumberFormat="1" applyFont="1" applyFill="1" applyBorder="1" applyAlignment="1">
      <alignment vertical="center"/>
    </xf>
    <xf numFmtId="190" fontId="11" fillId="0" borderId="110" xfId="0" applyNumberFormat="1" applyFont="1" applyFill="1" applyBorder="1" applyAlignment="1">
      <alignment vertical="center"/>
    </xf>
    <xf numFmtId="203" fontId="11" fillId="0" borderId="0" xfId="0" applyNumberFormat="1" applyFont="1" applyFill="1" applyAlignment="1" applyProtection="1">
      <alignment/>
      <protection/>
    </xf>
    <xf numFmtId="203" fontId="11" fillId="0" borderId="0" xfId="0" applyNumberFormat="1" applyFont="1" applyFill="1" applyAlignment="1">
      <alignment/>
    </xf>
    <xf numFmtId="203" fontId="0" fillId="0" borderId="0" xfId="0" applyNumberFormat="1" applyFill="1" applyAlignment="1">
      <alignment/>
    </xf>
    <xf numFmtId="203" fontId="11" fillId="0" borderId="111" xfId="0" applyNumberFormat="1" applyFont="1" applyFill="1" applyBorder="1" applyAlignment="1">
      <alignment/>
    </xf>
    <xf numFmtId="203" fontId="11" fillId="0" borderId="112" xfId="61" applyNumberFormat="1" applyFont="1" applyFill="1" applyBorder="1" applyAlignment="1">
      <alignment horizontal="center" vertical="center"/>
      <protection/>
    </xf>
    <xf numFmtId="203" fontId="11" fillId="0" borderId="113" xfId="61" applyNumberFormat="1" applyFont="1" applyFill="1" applyBorder="1" applyAlignment="1">
      <alignment horizontal="center" vertical="center"/>
      <protection/>
    </xf>
    <xf numFmtId="203" fontId="11" fillId="0" borderId="114" xfId="61" applyNumberFormat="1" applyFont="1" applyFill="1" applyBorder="1" applyAlignment="1">
      <alignment horizontal="center" vertical="center"/>
      <protection/>
    </xf>
    <xf numFmtId="203" fontId="11" fillId="0" borderId="115" xfId="61" applyNumberFormat="1" applyFont="1" applyFill="1" applyBorder="1" applyAlignment="1">
      <alignment horizontal="center" vertical="center"/>
      <protection/>
    </xf>
    <xf numFmtId="203" fontId="11" fillId="0" borderId="116" xfId="61" applyNumberFormat="1" applyFont="1" applyFill="1" applyBorder="1" applyAlignment="1">
      <alignment horizontal="center" vertical="center"/>
      <protection/>
    </xf>
    <xf numFmtId="203" fontId="11" fillId="0" borderId="117" xfId="61" applyNumberFormat="1" applyFont="1" applyFill="1" applyBorder="1" applyAlignment="1">
      <alignment horizontal="center" vertical="center"/>
      <protection/>
    </xf>
    <xf numFmtId="203" fontId="11" fillId="0" borderId="118" xfId="0" applyNumberFormat="1" applyFont="1" applyFill="1" applyBorder="1" applyAlignment="1">
      <alignment/>
    </xf>
    <xf numFmtId="203" fontId="11" fillId="0" borderId="12" xfId="61" applyNumberFormat="1" applyFont="1" applyFill="1" applyBorder="1" applyAlignment="1">
      <alignment horizontal="center" vertical="center"/>
      <protection/>
    </xf>
    <xf numFmtId="203" fontId="11" fillId="0" borderId="13" xfId="61" applyNumberFormat="1" applyFont="1" applyFill="1" applyBorder="1" applyAlignment="1">
      <alignment horizontal="center" vertical="center"/>
      <protection/>
    </xf>
    <xf numFmtId="203" fontId="11" fillId="0" borderId="13" xfId="0" applyNumberFormat="1" applyFont="1" applyFill="1" applyBorder="1" applyAlignment="1">
      <alignment/>
    </xf>
    <xf numFmtId="203" fontId="11" fillId="0" borderId="14" xfId="0" applyNumberFormat="1" applyFont="1" applyFill="1" applyBorder="1" applyAlignment="1">
      <alignment/>
    </xf>
    <xf numFmtId="203" fontId="11" fillId="0" borderId="15" xfId="61" applyNumberFormat="1" applyFont="1" applyFill="1" applyBorder="1" applyAlignment="1">
      <alignment horizontal="center" vertical="center"/>
      <protection/>
    </xf>
    <xf numFmtId="203" fontId="11" fillId="0" borderId="16" xfId="0" applyNumberFormat="1" applyFont="1" applyFill="1" applyBorder="1" applyAlignment="1">
      <alignment/>
    </xf>
    <xf numFmtId="203" fontId="11" fillId="0" borderId="17" xfId="0" applyNumberFormat="1" applyFont="1" applyFill="1" applyBorder="1" applyAlignment="1">
      <alignment/>
    </xf>
    <xf numFmtId="203" fontId="11" fillId="0" borderId="18" xfId="61" applyNumberFormat="1" applyFont="1" applyFill="1" applyBorder="1" applyAlignment="1">
      <alignment vertical="center"/>
      <protection/>
    </xf>
    <xf numFmtId="203" fontId="11" fillId="0" borderId="4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horizontal="right" vertical="center"/>
      <protection/>
    </xf>
    <xf numFmtId="203" fontId="11" fillId="0" borderId="93" xfId="61" applyNumberFormat="1" applyFont="1" applyFill="1" applyBorder="1" applyAlignment="1">
      <alignment vertical="center"/>
      <protection/>
    </xf>
    <xf numFmtId="203" fontId="11" fillId="0" borderId="119" xfId="61" applyNumberFormat="1" applyFont="1" applyFill="1" applyBorder="1" applyAlignment="1">
      <alignment vertical="center"/>
      <protection/>
    </xf>
    <xf numFmtId="203" fontId="11" fillId="0" borderId="92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 applyProtection="1">
      <alignment/>
      <protection locked="0"/>
    </xf>
    <xf numFmtId="203" fontId="11" fillId="0" borderId="93" xfId="0" applyNumberFormat="1" applyFont="1" applyFill="1" applyBorder="1" applyAlignment="1">
      <alignment/>
    </xf>
    <xf numFmtId="203" fontId="11" fillId="0" borderId="94" xfId="0" applyNumberFormat="1" applyFont="1" applyFill="1" applyBorder="1" applyAlignment="1" applyProtection="1">
      <alignment/>
      <protection locked="0"/>
    </xf>
    <xf numFmtId="203" fontId="11" fillId="0" borderId="120" xfId="0" applyNumberFormat="1" applyFont="1" applyFill="1" applyBorder="1" applyAlignment="1" applyProtection="1">
      <alignment/>
      <protection locked="0"/>
    </xf>
    <xf numFmtId="203" fontId="11" fillId="0" borderId="119" xfId="0" applyNumberFormat="1" applyFont="1" applyFill="1" applyBorder="1" applyAlignment="1" applyProtection="1">
      <alignment/>
      <protection locked="0"/>
    </xf>
    <xf numFmtId="203" fontId="11" fillId="0" borderId="92" xfId="61" applyNumberFormat="1" applyFont="1" applyFill="1" applyBorder="1" applyAlignment="1">
      <alignment horizontal="right" vertical="center"/>
      <protection/>
    </xf>
    <xf numFmtId="203" fontId="11" fillId="0" borderId="94" xfId="61" applyNumberFormat="1" applyFont="1" applyFill="1" applyBorder="1" applyAlignment="1">
      <alignment vertical="center"/>
      <protection/>
    </xf>
    <xf numFmtId="203" fontId="11" fillId="0" borderId="108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/>
      <protection/>
    </xf>
    <xf numFmtId="203" fontId="11" fillId="0" borderId="49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horizontal="right" vertical="center"/>
      <protection/>
    </xf>
    <xf numFmtId="203" fontId="11" fillId="0" borderId="66" xfId="61" applyNumberFormat="1" applyFont="1" applyFill="1" applyBorder="1" applyAlignment="1">
      <alignment vertical="center"/>
      <protection/>
    </xf>
    <xf numFmtId="203" fontId="11" fillId="0" borderId="121" xfId="61" applyNumberFormat="1" applyFont="1" applyFill="1" applyBorder="1" applyAlignment="1">
      <alignment vertical="center"/>
      <protection/>
    </xf>
    <xf numFmtId="203" fontId="11" fillId="0" borderId="67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 applyProtection="1">
      <alignment/>
      <protection locked="0"/>
    </xf>
    <xf numFmtId="203" fontId="11" fillId="0" borderId="66" xfId="0" applyNumberFormat="1" applyFont="1" applyFill="1" applyBorder="1" applyAlignment="1">
      <alignment/>
    </xf>
    <xf numFmtId="203" fontId="11" fillId="0" borderId="68" xfId="0" applyNumberFormat="1" applyFont="1" applyFill="1" applyBorder="1" applyAlignment="1" applyProtection="1">
      <alignment/>
      <protection locked="0"/>
    </xf>
    <xf numFmtId="203" fontId="11" fillId="0" borderId="65" xfId="0" applyNumberFormat="1" applyFont="1" applyFill="1" applyBorder="1" applyAlignment="1" applyProtection="1">
      <alignment/>
      <protection locked="0"/>
    </xf>
    <xf numFmtId="203" fontId="11" fillId="0" borderId="121" xfId="0" applyNumberFormat="1" applyFont="1" applyFill="1" applyBorder="1" applyAlignment="1" applyProtection="1">
      <alignment/>
      <protection locked="0"/>
    </xf>
    <xf numFmtId="203" fontId="11" fillId="0" borderId="67" xfId="61" applyNumberFormat="1" applyFont="1" applyFill="1" applyBorder="1" applyAlignment="1">
      <alignment horizontal="right" vertical="center"/>
      <protection/>
    </xf>
    <xf numFmtId="203" fontId="11" fillId="0" borderId="68" xfId="61" applyNumberFormat="1" applyFont="1" applyFill="1" applyBorder="1" applyAlignment="1">
      <alignment vertical="center"/>
      <protection/>
    </xf>
    <xf numFmtId="203" fontId="11" fillId="0" borderId="69" xfId="0" applyNumberFormat="1" applyFont="1" applyFill="1" applyBorder="1" applyAlignment="1" applyProtection="1">
      <alignment/>
      <protection locked="0"/>
    </xf>
    <xf numFmtId="203" fontId="11" fillId="0" borderId="19" xfId="61" applyNumberFormat="1" applyFont="1" applyFill="1" applyBorder="1" applyAlignment="1">
      <alignment vertical="center" wrapText="1"/>
      <protection/>
    </xf>
    <xf numFmtId="203" fontId="11" fillId="0" borderId="19" xfId="61" applyNumberFormat="1" applyFont="1" applyFill="1" applyBorder="1" applyAlignment="1">
      <alignment horizontal="left" vertical="center"/>
      <protection/>
    </xf>
    <xf numFmtId="203" fontId="11" fillId="0" borderId="122" xfId="61" applyNumberFormat="1" applyFont="1" applyFill="1" applyBorder="1" applyAlignment="1">
      <alignment horizontal="left" vertical="center"/>
      <protection/>
    </xf>
    <xf numFmtId="203" fontId="11" fillId="0" borderId="91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61" applyNumberFormat="1" applyFont="1" applyFill="1" applyBorder="1" applyAlignment="1" applyProtection="1">
      <alignment horizontal="right" vertical="center"/>
      <protection locked="0"/>
    </xf>
    <xf numFmtId="203" fontId="11" fillId="0" borderId="123" xfId="0" applyNumberFormat="1" applyFont="1" applyFill="1" applyBorder="1" applyAlignment="1">
      <alignment/>
    </xf>
    <xf numFmtId="203" fontId="11" fillId="0" borderId="123" xfId="61" applyNumberFormat="1" applyFont="1" applyFill="1" applyBorder="1" applyAlignment="1" applyProtection="1">
      <alignment vertical="center"/>
      <protection locked="0"/>
    </xf>
    <xf numFmtId="203" fontId="11" fillId="0" borderId="124" xfId="61" applyNumberFormat="1" applyFont="1" applyFill="1" applyBorder="1" applyAlignment="1" applyProtection="1">
      <alignment vertical="center"/>
      <protection locked="0"/>
    </xf>
    <xf numFmtId="203" fontId="11" fillId="0" borderId="125" xfId="0" applyNumberFormat="1" applyFont="1" applyFill="1" applyBorder="1" applyAlignment="1" applyProtection="1">
      <alignment/>
      <protection locked="0"/>
    </xf>
    <xf numFmtId="203" fontId="11" fillId="0" borderId="123" xfId="0" applyNumberFormat="1" applyFont="1" applyFill="1" applyBorder="1" applyAlignment="1" applyProtection="1">
      <alignment/>
      <protection locked="0"/>
    </xf>
    <xf numFmtId="203" fontId="11" fillId="0" borderId="126" xfId="0" applyNumberFormat="1" applyFont="1" applyFill="1" applyBorder="1" applyAlignment="1" applyProtection="1">
      <alignment/>
      <protection locked="0"/>
    </xf>
    <xf numFmtId="203" fontId="11" fillId="0" borderId="127" xfId="0" applyNumberFormat="1" applyFont="1" applyFill="1" applyBorder="1" applyAlignment="1" applyProtection="1">
      <alignment/>
      <protection locked="0"/>
    </xf>
    <xf numFmtId="203" fontId="11" fillId="0" borderId="124" xfId="0" applyNumberFormat="1" applyFont="1" applyFill="1" applyBorder="1" applyAlignment="1" applyProtection="1">
      <alignment/>
      <protection locked="0"/>
    </xf>
    <xf numFmtId="203" fontId="11" fillId="0" borderId="128" xfId="0" applyNumberFormat="1" applyFont="1" applyFill="1" applyBorder="1" applyAlignment="1" applyProtection="1">
      <alignment/>
      <protection locked="0"/>
    </xf>
    <xf numFmtId="203" fontId="11" fillId="0" borderId="129" xfId="0" applyNumberFormat="1" applyFont="1" applyFill="1" applyBorder="1" applyAlignment="1">
      <alignment/>
    </xf>
    <xf numFmtId="203" fontId="11" fillId="0" borderId="130" xfId="61" applyNumberFormat="1" applyFont="1" applyFill="1" applyBorder="1" applyAlignment="1">
      <alignment horizontal="center" vertical="center"/>
      <protection/>
    </xf>
    <xf numFmtId="203" fontId="11" fillId="0" borderId="61" xfId="61" applyNumberFormat="1" applyFont="1" applyFill="1" applyBorder="1" applyAlignment="1">
      <alignment horizontal="center" vertical="center"/>
      <protection/>
    </xf>
    <xf numFmtId="203" fontId="11" fillId="0" borderId="97" xfId="61" applyNumberFormat="1" applyFont="1" applyFill="1" applyBorder="1" applyAlignment="1">
      <alignment horizontal="center" vertical="center"/>
      <protection/>
    </xf>
    <xf numFmtId="203" fontId="11" fillId="0" borderId="120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horizontal="right" vertical="center"/>
      <protection locked="0"/>
    </xf>
    <xf numFmtId="203" fontId="11" fillId="0" borderId="93" xfId="61" applyNumberFormat="1" applyFont="1" applyFill="1" applyBorder="1" applyAlignment="1" applyProtection="1">
      <alignment vertical="center"/>
      <protection locked="0"/>
    </xf>
    <xf numFmtId="203" fontId="11" fillId="0" borderId="94" xfId="61" applyNumberFormat="1" applyFont="1" applyFill="1" applyBorder="1" applyAlignment="1" applyProtection="1">
      <alignment vertical="center"/>
      <protection locked="0"/>
    </xf>
    <xf numFmtId="203" fontId="11" fillId="0" borderId="92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horizontal="right" vertical="center"/>
      <protection/>
    </xf>
    <xf numFmtId="203" fontId="11" fillId="0" borderId="120" xfId="61" applyNumberFormat="1" applyFont="1" applyBorder="1" applyAlignment="1">
      <alignment vertical="center"/>
      <protection/>
    </xf>
    <xf numFmtId="203" fontId="11" fillId="0" borderId="131" xfId="61" applyNumberFormat="1" applyFont="1" applyBorder="1" applyAlignment="1">
      <alignment vertical="center"/>
      <protection/>
    </xf>
    <xf numFmtId="203" fontId="11" fillId="0" borderId="120" xfId="61" applyNumberFormat="1" applyFont="1" applyFill="1" applyBorder="1" applyAlignment="1">
      <alignment horizontal="right" vertical="center"/>
      <protection/>
    </xf>
    <xf numFmtId="203" fontId="11" fillId="0" borderId="108" xfId="61" applyNumberFormat="1" applyFont="1" applyFill="1" applyBorder="1" applyAlignment="1">
      <alignment vertical="center"/>
      <protection/>
    </xf>
    <xf numFmtId="203" fontId="11" fillId="0" borderId="65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horizontal="right" vertical="center"/>
      <protection locked="0"/>
    </xf>
    <xf numFmtId="203" fontId="11" fillId="0" borderId="66" xfId="61" applyNumberFormat="1" applyFont="1" applyFill="1" applyBorder="1" applyAlignment="1" applyProtection="1">
      <alignment vertical="center"/>
      <protection locked="0"/>
    </xf>
    <xf numFmtId="203" fontId="11" fillId="0" borderId="68" xfId="61" applyNumberFormat="1" applyFont="1" applyFill="1" applyBorder="1" applyAlignment="1" applyProtection="1">
      <alignment vertical="center"/>
      <protection locked="0"/>
    </xf>
    <xf numFmtId="203" fontId="11" fillId="0" borderId="67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horizontal="right" vertical="center"/>
      <protection/>
    </xf>
    <xf numFmtId="203" fontId="11" fillId="0" borderId="65" xfId="61" applyNumberFormat="1" applyFont="1" applyBorder="1" applyAlignment="1">
      <alignment vertical="center"/>
      <protection/>
    </xf>
    <xf numFmtId="203" fontId="11" fillId="0" borderId="132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horizontal="right" vertical="center"/>
      <protection/>
    </xf>
    <xf numFmtId="203" fontId="11" fillId="0" borderId="69" xfId="61" applyNumberFormat="1" applyFont="1" applyFill="1" applyBorder="1" applyAlignment="1">
      <alignment vertical="center"/>
      <protection/>
    </xf>
    <xf numFmtId="203" fontId="11" fillId="0" borderId="133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horizontal="right" vertical="center"/>
      <protection/>
    </xf>
    <xf numFmtId="203" fontId="11" fillId="0" borderId="134" xfId="61" applyNumberFormat="1" applyFont="1" applyBorder="1" applyAlignment="1">
      <alignment vertical="center"/>
      <protection/>
    </xf>
    <xf numFmtId="203" fontId="11" fillId="0" borderId="0" xfId="61" applyNumberFormat="1" applyFont="1" applyBorder="1" applyAlignment="1">
      <alignment vertical="center"/>
      <protection/>
    </xf>
    <xf numFmtId="203" fontId="11" fillId="0" borderId="121" xfId="61" applyNumberFormat="1" applyFont="1" applyFill="1" applyBorder="1" applyAlignment="1" applyProtection="1">
      <alignment vertical="center"/>
      <protection locked="0"/>
    </xf>
    <xf numFmtId="203" fontId="11" fillId="0" borderId="135" xfId="61" applyNumberFormat="1" applyFont="1" applyBorder="1" applyAlignment="1">
      <alignment vertical="center"/>
      <protection/>
    </xf>
    <xf numFmtId="203" fontId="11" fillId="0" borderId="65" xfId="61" applyNumberFormat="1" applyFont="1" applyFill="1" applyBorder="1" applyAlignment="1">
      <alignment vertical="center"/>
      <protection/>
    </xf>
    <xf numFmtId="203" fontId="11" fillId="0" borderId="127" xfId="61" applyNumberFormat="1" applyFont="1" applyFill="1" applyBorder="1" applyAlignment="1" applyProtection="1">
      <alignment horizontal="right" vertical="center"/>
      <protection locked="0"/>
    </xf>
    <xf numFmtId="203" fontId="11" fillId="0" borderId="128" xfId="61" applyNumberFormat="1" applyFont="1" applyFill="1" applyBorder="1" applyAlignment="1" applyProtection="1">
      <alignment vertical="center"/>
      <protection locked="0"/>
    </xf>
    <xf numFmtId="190" fontId="9" fillId="0" borderId="57" xfId="0" applyNumberFormat="1" applyFont="1" applyBorder="1" applyAlignment="1" applyProtection="1">
      <alignment vertical="center"/>
      <protection/>
    </xf>
    <xf numFmtId="190" fontId="9" fillId="0" borderId="59" xfId="0" applyNumberFormat="1" applyFont="1" applyBorder="1" applyAlignment="1" applyProtection="1">
      <alignment vertical="center"/>
      <protection/>
    </xf>
    <xf numFmtId="190" fontId="16" fillId="0" borderId="49" xfId="0" applyNumberFormat="1" applyFont="1" applyBorder="1" applyAlignment="1" applyProtection="1">
      <alignment vertical="center"/>
      <protection/>
    </xf>
    <xf numFmtId="190" fontId="9" fillId="0" borderId="56" xfId="0" applyNumberFormat="1" applyFont="1" applyBorder="1" applyAlignment="1" applyProtection="1">
      <alignment vertical="center"/>
      <protection/>
    </xf>
    <xf numFmtId="190" fontId="16" fillId="0" borderId="43" xfId="0" applyNumberFormat="1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90" fontId="38" fillId="0" borderId="91" xfId="0" applyNumberFormat="1" applyFont="1" applyFill="1" applyBorder="1" applyAlignment="1" applyProtection="1">
      <alignment horizontal="right" vertical="center"/>
      <protection locked="0"/>
    </xf>
    <xf numFmtId="0" fontId="9" fillId="0" borderId="136" xfId="0" applyFont="1" applyFill="1" applyBorder="1" applyAlignment="1" applyProtection="1">
      <alignment horizontal="center" vertical="center"/>
      <protection/>
    </xf>
    <xf numFmtId="0" fontId="9" fillId="0" borderId="137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3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15" xfId="0" applyFont="1" applyFill="1" applyBorder="1" applyAlignment="1" applyProtection="1">
      <alignment horizontal="center" vertical="top"/>
      <protection locked="0"/>
    </xf>
    <xf numFmtId="0" fontId="12" fillId="0" borderId="113" xfId="0" applyFont="1" applyFill="1" applyBorder="1" applyAlignment="1" applyProtection="1">
      <alignment horizontal="center" vertical="top"/>
      <protection locked="0"/>
    </xf>
    <xf numFmtId="0" fontId="12" fillId="0" borderId="116" xfId="0" applyFont="1" applyFill="1" applyBorder="1" applyAlignment="1" applyProtection="1">
      <alignment horizontal="center" vertical="top"/>
      <protection locked="0"/>
    </xf>
    <xf numFmtId="0" fontId="12" fillId="0" borderId="139" xfId="0" applyFont="1" applyFill="1" applyBorder="1" applyAlignment="1" applyProtection="1">
      <alignment horizontal="center" vertical="top"/>
      <protection locked="0"/>
    </xf>
    <xf numFmtId="0" fontId="12" fillId="0" borderId="140" xfId="0" applyFont="1" applyFill="1" applyBorder="1" applyAlignment="1" applyProtection="1">
      <alignment horizontal="center" vertical="top"/>
      <protection locked="0"/>
    </xf>
    <xf numFmtId="0" fontId="12" fillId="0" borderId="141" xfId="0" applyFont="1" applyFill="1" applyBorder="1" applyAlignment="1" applyProtection="1">
      <alignment horizontal="center" vertical="top"/>
      <protection locked="0"/>
    </xf>
    <xf numFmtId="0" fontId="12" fillId="0" borderId="142" xfId="0" applyFont="1" applyFill="1" applyBorder="1" applyAlignment="1" applyProtection="1">
      <alignment horizontal="center" vertical="top"/>
      <protection locked="0"/>
    </xf>
    <xf numFmtId="0" fontId="11" fillId="0" borderId="115" xfId="0" applyFont="1" applyFill="1" applyBorder="1" applyAlignment="1">
      <alignment horizontal="center" vertical="top"/>
    </xf>
    <xf numFmtId="0" fontId="11" fillId="0" borderId="113" xfId="0" applyFont="1" applyFill="1" applyBorder="1" applyAlignment="1">
      <alignment horizontal="center" vertical="top"/>
    </xf>
    <xf numFmtId="0" fontId="11" fillId="0" borderId="116" xfId="0" applyFont="1" applyFill="1" applyBorder="1" applyAlignment="1">
      <alignment horizontal="center" vertical="top"/>
    </xf>
    <xf numFmtId="0" fontId="12" fillId="0" borderId="112" xfId="0" applyFont="1" applyFill="1" applyBorder="1" applyAlignment="1" applyProtection="1">
      <alignment horizontal="center" vertical="top"/>
      <protection locked="0"/>
    </xf>
    <xf numFmtId="0" fontId="11" fillId="0" borderId="113" xfId="0" applyFont="1" applyFill="1" applyBorder="1" applyAlignment="1">
      <alignment/>
    </xf>
    <xf numFmtId="0" fontId="11" fillId="0" borderId="114" xfId="0" applyFont="1" applyFill="1" applyBorder="1" applyAlignment="1">
      <alignment/>
    </xf>
    <xf numFmtId="203" fontId="12" fillId="18" borderId="138" xfId="0" applyNumberFormat="1" applyFont="1" applyFill="1" applyBorder="1" applyAlignment="1" applyProtection="1">
      <alignment horizontal="left" vertical="center"/>
      <protection locked="0"/>
    </xf>
    <xf numFmtId="203" fontId="12" fillId="18" borderId="138" xfId="0" applyNumberFormat="1" applyFont="1" applyFill="1" applyBorder="1" applyAlignment="1" applyProtection="1">
      <alignment horizontal="left" vertical="center"/>
      <protection/>
    </xf>
    <xf numFmtId="203" fontId="12" fillId="18" borderId="143" xfId="0" applyNumberFormat="1" applyFont="1" applyFill="1" applyBorder="1" applyAlignment="1" applyProtection="1">
      <alignment horizontal="left" vertical="center"/>
      <protection locked="0"/>
    </xf>
    <xf numFmtId="203" fontId="12" fillId="18" borderId="144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⑲集計表・調査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5" zoomScaleNormal="75" zoomScaleSheetLayoutView="75" zoomScalePageLayoutView="0" workbookViewId="0" topLeftCell="A1">
      <pane xSplit="2" ySplit="5" topLeftCell="C12" activePane="bottomRight" state="frozen"/>
      <selection pane="topLeft" activeCell="H19" sqref="H19"/>
      <selection pane="topRight" activeCell="H19" sqref="H19"/>
      <selection pane="bottomLeft" activeCell="H19" sqref="H19"/>
      <selection pane="bottomRight" activeCell="C23" sqref="C23"/>
    </sheetView>
  </sheetViews>
  <sheetFormatPr defaultColWidth="8.796875" defaultRowHeight="19.5" customHeight="1"/>
  <cols>
    <col min="1" max="1" width="17.8984375" style="30" customWidth="1"/>
    <col min="2" max="2" width="27.09765625" style="30" bestFit="1" customWidth="1"/>
    <col min="3" max="3" width="12.3984375" style="30" customWidth="1"/>
    <col min="4" max="4" width="9.09765625" style="30" bestFit="1" customWidth="1"/>
    <col min="5" max="5" width="13.69921875" style="30" customWidth="1"/>
    <col min="6" max="6" width="9.09765625" style="30" bestFit="1" customWidth="1"/>
    <col min="7" max="7" width="10.09765625" style="30" bestFit="1" customWidth="1"/>
    <col min="8" max="8" width="7.19921875" style="30" customWidth="1"/>
    <col min="9" max="10" width="10.09765625" style="30" bestFit="1" customWidth="1"/>
    <col min="11" max="16384" width="9" style="30" customWidth="1"/>
  </cols>
  <sheetData>
    <row r="1" ht="19.5" customHeight="1">
      <c r="A1" s="29" t="s">
        <v>34</v>
      </c>
    </row>
    <row r="2" spans="1:6" s="31" customFormat="1" ht="19.5" customHeight="1" thickBot="1">
      <c r="A2" s="32">
        <v>42767</v>
      </c>
      <c r="B2" s="33"/>
      <c r="C2" s="33"/>
      <c r="D2" s="33"/>
      <c r="E2" s="33"/>
      <c r="F2" s="236"/>
    </row>
    <row r="3" spans="1:7" s="31" customFormat="1" ht="14.25">
      <c r="A3" s="34"/>
      <c r="B3" s="35"/>
      <c r="C3" s="36" t="s">
        <v>27</v>
      </c>
      <c r="D3" s="37" t="s">
        <v>28</v>
      </c>
      <c r="E3" s="38" t="s">
        <v>61</v>
      </c>
      <c r="F3" s="37" t="s">
        <v>29</v>
      </c>
      <c r="G3" s="39" t="s">
        <v>30</v>
      </c>
    </row>
    <row r="4" spans="1:7" s="31" customFormat="1" ht="14.25">
      <c r="A4" s="71" t="s">
        <v>64</v>
      </c>
      <c r="B4" s="40" t="s">
        <v>49</v>
      </c>
      <c r="C4" s="41" t="s">
        <v>31</v>
      </c>
      <c r="D4" s="42" t="s">
        <v>31</v>
      </c>
      <c r="E4" s="43" t="s">
        <v>39</v>
      </c>
      <c r="F4" s="42" t="s">
        <v>31</v>
      </c>
      <c r="G4" s="44" t="s">
        <v>32</v>
      </c>
    </row>
    <row r="5" spans="1:10" s="31" customFormat="1" ht="15" thickBot="1">
      <c r="A5" s="45"/>
      <c r="B5" s="46"/>
      <c r="C5" s="47" t="s">
        <v>36</v>
      </c>
      <c r="D5" s="48" t="s">
        <v>36</v>
      </c>
      <c r="E5" s="49" t="s">
        <v>37</v>
      </c>
      <c r="F5" s="48" t="s">
        <v>36</v>
      </c>
      <c r="G5" s="50" t="s">
        <v>37</v>
      </c>
      <c r="I5" s="238" t="s">
        <v>48</v>
      </c>
      <c r="J5" s="239"/>
    </row>
    <row r="6" spans="1:10" s="31" customFormat="1" ht="29.25" customHeight="1" thickTop="1">
      <c r="A6" s="51" t="s">
        <v>1</v>
      </c>
      <c r="B6" s="68" t="s">
        <v>72</v>
      </c>
      <c r="C6" s="52">
        <f>'集計表'!D17</f>
        <v>162</v>
      </c>
      <c r="D6" s="235">
        <v>162</v>
      </c>
      <c r="E6" s="234">
        <f aca="true" t="shared" si="0" ref="E6:E24">C6/D6*100</f>
        <v>100</v>
      </c>
      <c r="F6" s="53">
        <v>162</v>
      </c>
      <c r="G6" s="54">
        <f aca="true" t="shared" si="1" ref="G6:G24">C6/F6*100</f>
        <v>100</v>
      </c>
      <c r="I6" s="55">
        <f aca="true" t="shared" si="2" ref="I6:I23">IF(E6&lt;95,"注意",IF(E6&gt;105,"注意",""))</f>
      </c>
      <c r="J6" s="56">
        <f>IF(G6&lt;95,"注意",IF(G6&gt;105,"注意",""))</f>
      </c>
    </row>
    <row r="7" spans="1:10" s="31" customFormat="1" ht="29.25" customHeight="1">
      <c r="A7" s="57" t="s">
        <v>2</v>
      </c>
      <c r="B7" s="69" t="s">
        <v>73</v>
      </c>
      <c r="C7" s="58">
        <f>'集計表'!I17</f>
        <v>2053</v>
      </c>
      <c r="D7" s="233">
        <v>2073</v>
      </c>
      <c r="E7" s="231">
        <f t="shared" si="0"/>
        <v>99.0352146647371</v>
      </c>
      <c r="F7" s="59">
        <v>1971</v>
      </c>
      <c r="G7" s="60">
        <f t="shared" si="1"/>
        <v>104.16032470826993</v>
      </c>
      <c r="I7" s="61">
        <f t="shared" si="2"/>
      </c>
      <c r="J7" s="62">
        <f aca="true" t="shared" si="3" ref="J7:J23">IF(G7&lt;95,"注意",IF(G7&gt;105,"注意",""))</f>
      </c>
    </row>
    <row r="8" spans="1:10" s="31" customFormat="1" ht="29.25" customHeight="1">
      <c r="A8" s="57" t="s">
        <v>76</v>
      </c>
      <c r="B8" s="70" t="s">
        <v>63</v>
      </c>
      <c r="C8" s="58">
        <f>'集計表'!N17</f>
        <v>298</v>
      </c>
      <c r="D8" s="233">
        <v>299</v>
      </c>
      <c r="E8" s="231">
        <f t="shared" si="0"/>
        <v>99.66555183946488</v>
      </c>
      <c r="F8" s="59">
        <v>290</v>
      </c>
      <c r="G8" s="60">
        <f t="shared" si="1"/>
        <v>102.75862068965517</v>
      </c>
      <c r="I8" s="61">
        <f t="shared" si="2"/>
      </c>
      <c r="J8" s="62">
        <f t="shared" si="3"/>
      </c>
    </row>
    <row r="9" spans="1:10" s="31" customFormat="1" ht="29.25" customHeight="1">
      <c r="A9" s="57" t="s">
        <v>77</v>
      </c>
      <c r="B9" s="69" t="s">
        <v>104</v>
      </c>
      <c r="C9" s="58">
        <f>'集計表'!S17</f>
        <v>221</v>
      </c>
      <c r="D9" s="233">
        <v>223</v>
      </c>
      <c r="E9" s="231">
        <f t="shared" si="0"/>
        <v>99.10313901345292</v>
      </c>
      <c r="F9" s="59">
        <v>220</v>
      </c>
      <c r="G9" s="60">
        <f t="shared" si="1"/>
        <v>100.45454545454547</v>
      </c>
      <c r="I9" s="61">
        <f t="shared" si="2"/>
      </c>
      <c r="J9" s="62">
        <f t="shared" si="3"/>
      </c>
    </row>
    <row r="10" spans="1:10" s="31" customFormat="1" ht="29.25" customHeight="1">
      <c r="A10" s="57" t="s">
        <v>5</v>
      </c>
      <c r="B10" s="69" t="s">
        <v>65</v>
      </c>
      <c r="C10" s="58">
        <f>'集計表'!X17</f>
        <v>201</v>
      </c>
      <c r="D10" s="233">
        <v>200</v>
      </c>
      <c r="E10" s="231">
        <f t="shared" si="0"/>
        <v>100.49999999999999</v>
      </c>
      <c r="F10" s="59">
        <v>198</v>
      </c>
      <c r="G10" s="60">
        <f t="shared" si="1"/>
        <v>101.51515151515152</v>
      </c>
      <c r="I10" s="61">
        <f t="shared" si="2"/>
      </c>
      <c r="J10" s="62">
        <f t="shared" si="3"/>
      </c>
    </row>
    <row r="11" spans="1:10" s="31" customFormat="1" ht="29.25" customHeight="1">
      <c r="A11" s="57" t="s">
        <v>78</v>
      </c>
      <c r="B11" s="69" t="s">
        <v>70</v>
      </c>
      <c r="C11" s="58">
        <f>'集計表'!AC17</f>
        <v>257</v>
      </c>
      <c r="D11" s="233">
        <v>259</v>
      </c>
      <c r="E11" s="231">
        <f t="shared" si="0"/>
        <v>99.22779922779922</v>
      </c>
      <c r="F11" s="59">
        <v>260</v>
      </c>
      <c r="G11" s="60">
        <f t="shared" si="1"/>
        <v>98.84615384615385</v>
      </c>
      <c r="I11" s="61">
        <f t="shared" si="2"/>
      </c>
      <c r="J11" s="62">
        <f t="shared" si="3"/>
      </c>
    </row>
    <row r="12" spans="1:10" s="31" customFormat="1" ht="29.25" customHeight="1">
      <c r="A12" s="57" t="s">
        <v>7</v>
      </c>
      <c r="B12" s="69" t="s">
        <v>75</v>
      </c>
      <c r="C12" s="58">
        <f>'集計表'!AH17</f>
        <v>306</v>
      </c>
      <c r="D12" s="233">
        <v>306</v>
      </c>
      <c r="E12" s="231">
        <f t="shared" si="0"/>
        <v>100</v>
      </c>
      <c r="F12" s="59">
        <v>318</v>
      </c>
      <c r="G12" s="60">
        <f t="shared" si="1"/>
        <v>96.22641509433963</v>
      </c>
      <c r="H12" s="103"/>
      <c r="I12" s="61">
        <f t="shared" si="2"/>
      </c>
      <c r="J12" s="62">
        <f t="shared" si="3"/>
      </c>
    </row>
    <row r="13" spans="1:10" s="31" customFormat="1" ht="29.25" customHeight="1">
      <c r="A13" s="57" t="s">
        <v>8</v>
      </c>
      <c r="B13" s="69" t="s">
        <v>95</v>
      </c>
      <c r="C13" s="58">
        <f>'集計表'!AM17</f>
        <v>260</v>
      </c>
      <c r="D13" s="233">
        <v>259</v>
      </c>
      <c r="E13" s="231">
        <f t="shared" si="0"/>
        <v>100.38610038610038</v>
      </c>
      <c r="F13" s="59">
        <v>253</v>
      </c>
      <c r="G13" s="60">
        <f t="shared" si="1"/>
        <v>102.76679841897234</v>
      </c>
      <c r="I13" s="61">
        <f t="shared" si="2"/>
      </c>
      <c r="J13" s="62">
        <f t="shared" si="3"/>
      </c>
    </row>
    <row r="14" spans="1:10" s="31" customFormat="1" ht="29.25" customHeight="1">
      <c r="A14" s="57" t="s">
        <v>79</v>
      </c>
      <c r="B14" s="69" t="s">
        <v>80</v>
      </c>
      <c r="C14" s="58">
        <f>'集計表'!AR17</f>
        <v>234</v>
      </c>
      <c r="D14" s="233">
        <v>233</v>
      </c>
      <c r="E14" s="231">
        <f t="shared" si="0"/>
        <v>100.42918454935624</v>
      </c>
      <c r="F14" s="116">
        <v>238</v>
      </c>
      <c r="G14" s="117">
        <f t="shared" si="1"/>
        <v>98.31932773109243</v>
      </c>
      <c r="H14" s="106"/>
      <c r="I14" s="61">
        <f t="shared" si="2"/>
      </c>
      <c r="J14" s="62">
        <f t="shared" si="3"/>
      </c>
    </row>
    <row r="15" spans="1:10" s="31" customFormat="1" ht="29.25" customHeight="1">
      <c r="A15" s="57" t="s">
        <v>81</v>
      </c>
      <c r="B15" s="69" t="s">
        <v>82</v>
      </c>
      <c r="C15" s="58">
        <f>'集計表'!AW17</f>
        <v>226</v>
      </c>
      <c r="D15" s="233">
        <v>239</v>
      </c>
      <c r="E15" s="231">
        <f t="shared" si="0"/>
        <v>94.56066945606695</v>
      </c>
      <c r="F15" s="116">
        <v>154</v>
      </c>
      <c r="G15" s="117">
        <f t="shared" si="1"/>
        <v>146.75324675324674</v>
      </c>
      <c r="H15" s="106"/>
      <c r="I15" s="61" t="str">
        <f t="shared" si="2"/>
        <v>注意</v>
      </c>
      <c r="J15" s="62" t="str">
        <f t="shared" si="3"/>
        <v>注意</v>
      </c>
    </row>
    <row r="16" spans="1:10" s="31" customFormat="1" ht="29.25" customHeight="1">
      <c r="A16" s="57" t="s">
        <v>83</v>
      </c>
      <c r="B16" s="69" t="s">
        <v>93</v>
      </c>
      <c r="C16" s="58">
        <f>'集計表'!BB17</f>
        <v>171</v>
      </c>
      <c r="D16" s="233">
        <v>202</v>
      </c>
      <c r="E16" s="231">
        <f t="shared" si="0"/>
        <v>84.65346534653465</v>
      </c>
      <c r="F16" s="116">
        <v>165</v>
      </c>
      <c r="G16" s="117">
        <f t="shared" si="1"/>
        <v>103.63636363636364</v>
      </c>
      <c r="H16" s="106"/>
      <c r="I16" s="61" t="str">
        <f t="shared" si="2"/>
        <v>注意</v>
      </c>
      <c r="J16" s="62">
        <f t="shared" si="3"/>
      </c>
    </row>
    <row r="17" spans="1:10" s="31" customFormat="1" ht="29.25" customHeight="1">
      <c r="A17" s="57" t="s">
        <v>10</v>
      </c>
      <c r="B17" s="69" t="s">
        <v>66</v>
      </c>
      <c r="C17" s="58">
        <f>'集計表'!BG17</f>
        <v>199</v>
      </c>
      <c r="D17" s="233">
        <v>198</v>
      </c>
      <c r="E17" s="231">
        <f t="shared" si="0"/>
        <v>100.50505050505049</v>
      </c>
      <c r="F17" s="59">
        <v>198</v>
      </c>
      <c r="G17" s="60">
        <f t="shared" si="1"/>
        <v>100.50505050505049</v>
      </c>
      <c r="H17" s="104"/>
      <c r="I17" s="63">
        <f t="shared" si="2"/>
      </c>
      <c r="J17" s="64">
        <f t="shared" si="3"/>
      </c>
    </row>
    <row r="18" spans="1:10" s="31" customFormat="1" ht="29.25" customHeight="1">
      <c r="A18" s="57" t="s">
        <v>9</v>
      </c>
      <c r="B18" s="69" t="s">
        <v>67</v>
      </c>
      <c r="C18" s="58">
        <f>'集計表'!BL17</f>
        <v>167</v>
      </c>
      <c r="D18" s="233">
        <v>169</v>
      </c>
      <c r="E18" s="231">
        <f t="shared" si="0"/>
        <v>98.81656804733728</v>
      </c>
      <c r="F18" s="59">
        <v>167</v>
      </c>
      <c r="G18" s="60">
        <f t="shared" si="1"/>
        <v>100</v>
      </c>
      <c r="H18" s="104"/>
      <c r="I18" s="63">
        <f t="shared" si="2"/>
      </c>
      <c r="J18" s="64">
        <f t="shared" si="3"/>
      </c>
    </row>
    <row r="19" spans="1:10" s="31" customFormat="1" ht="29.25" customHeight="1">
      <c r="A19" s="57" t="s">
        <v>11</v>
      </c>
      <c r="B19" s="69" t="s">
        <v>68</v>
      </c>
      <c r="C19" s="58">
        <f>'集計表'!BQ17</f>
        <v>216</v>
      </c>
      <c r="D19" s="233">
        <v>222</v>
      </c>
      <c r="E19" s="231">
        <f t="shared" si="0"/>
        <v>97.2972972972973</v>
      </c>
      <c r="F19" s="59">
        <v>223</v>
      </c>
      <c r="G19" s="60">
        <f t="shared" si="1"/>
        <v>96.8609865470852</v>
      </c>
      <c r="H19" s="105"/>
      <c r="I19" s="61">
        <f t="shared" si="2"/>
      </c>
      <c r="J19" s="62">
        <f t="shared" si="3"/>
      </c>
    </row>
    <row r="20" spans="1:10" s="31" customFormat="1" ht="29.25" customHeight="1">
      <c r="A20" s="57" t="s">
        <v>12</v>
      </c>
      <c r="B20" s="69" t="s">
        <v>96</v>
      </c>
      <c r="C20" s="58">
        <f>'集計表'!BV17</f>
        <v>159</v>
      </c>
      <c r="D20" s="233">
        <v>161</v>
      </c>
      <c r="E20" s="231">
        <f t="shared" si="0"/>
        <v>98.75776397515527</v>
      </c>
      <c r="F20" s="59">
        <v>155</v>
      </c>
      <c r="G20" s="60">
        <f t="shared" si="1"/>
        <v>102.58064516129033</v>
      </c>
      <c r="H20" s="103"/>
      <c r="I20" s="61">
        <f t="shared" si="2"/>
      </c>
      <c r="J20" s="62">
        <f t="shared" si="3"/>
      </c>
    </row>
    <row r="21" spans="1:10" s="31" customFormat="1" ht="29.25" customHeight="1">
      <c r="A21" s="57" t="s">
        <v>84</v>
      </c>
      <c r="B21" s="69" t="s">
        <v>116</v>
      </c>
      <c r="C21" s="58">
        <f>'集計表'!CA17</f>
        <v>339</v>
      </c>
      <c r="D21" s="233">
        <v>339</v>
      </c>
      <c r="E21" s="231">
        <f t="shared" si="0"/>
        <v>100</v>
      </c>
      <c r="F21" s="59">
        <v>335</v>
      </c>
      <c r="G21" s="60">
        <f t="shared" si="1"/>
        <v>101.19402985074626</v>
      </c>
      <c r="H21" s="103"/>
      <c r="I21" s="61">
        <f t="shared" si="2"/>
      </c>
      <c r="J21" s="62">
        <f t="shared" si="3"/>
      </c>
    </row>
    <row r="22" spans="1:10" s="31" customFormat="1" ht="29.25" customHeight="1">
      <c r="A22" s="57" t="s">
        <v>62</v>
      </c>
      <c r="B22" s="69" t="s">
        <v>74</v>
      </c>
      <c r="C22" s="58">
        <f>'集計表'!CF17</f>
        <v>261</v>
      </c>
      <c r="D22" s="233">
        <v>261</v>
      </c>
      <c r="E22" s="231">
        <f t="shared" si="0"/>
        <v>100</v>
      </c>
      <c r="F22" s="59">
        <v>260</v>
      </c>
      <c r="G22" s="60">
        <f t="shared" si="1"/>
        <v>100.38461538461539</v>
      </c>
      <c r="H22" s="103"/>
      <c r="I22" s="61">
        <f t="shared" si="2"/>
      </c>
      <c r="J22" s="62">
        <f t="shared" si="3"/>
      </c>
    </row>
    <row r="23" spans="1:10" s="31" customFormat="1" ht="29.25" customHeight="1">
      <c r="A23" s="57" t="s">
        <v>33</v>
      </c>
      <c r="B23" s="69" t="s">
        <v>71</v>
      </c>
      <c r="C23" s="58">
        <f>'集計表'!CK17</f>
        <v>130</v>
      </c>
      <c r="D23" s="233">
        <v>129</v>
      </c>
      <c r="E23" s="231">
        <f t="shared" si="0"/>
        <v>100.7751937984496</v>
      </c>
      <c r="F23" s="59">
        <v>110</v>
      </c>
      <c r="G23" s="60">
        <f t="shared" si="1"/>
        <v>118.18181818181819</v>
      </c>
      <c r="I23" s="61">
        <f t="shared" si="2"/>
      </c>
      <c r="J23" s="62" t="str">
        <f t="shared" si="3"/>
        <v>注意</v>
      </c>
    </row>
    <row r="24" spans="1:10" s="31" customFormat="1" ht="29.25" customHeight="1" thickBot="1">
      <c r="A24" s="65" t="s">
        <v>50</v>
      </c>
      <c r="B24" s="72" t="s">
        <v>69</v>
      </c>
      <c r="C24" s="107">
        <f>'集計表'!CP17</f>
        <v>1410</v>
      </c>
      <c r="D24" s="237">
        <v>1391</v>
      </c>
      <c r="E24" s="232">
        <f t="shared" si="0"/>
        <v>101.36592379583034</v>
      </c>
      <c r="F24" s="108">
        <v>1166</v>
      </c>
      <c r="G24" s="133">
        <f t="shared" si="1"/>
        <v>120.926243567753</v>
      </c>
      <c r="I24" s="66">
        <f>IF(E24&lt;95,"注意",IF(E24&gt;105,"注意",""))</f>
      </c>
      <c r="J24" s="67" t="str">
        <f>IF(G24&lt;95,"注意",IF(G24&gt;105,"注意",""))</f>
        <v>注意</v>
      </c>
    </row>
    <row r="25" spans="4:7" s="31" customFormat="1" ht="14.25">
      <c r="D25" s="31" t="s">
        <v>38</v>
      </c>
      <c r="G25" s="134"/>
    </row>
    <row r="30" spans="7:11" ht="19.5" customHeight="1">
      <c r="G30" s="30">
        <v>13</v>
      </c>
      <c r="H30" s="30">
        <v>2828</v>
      </c>
      <c r="I30" s="30">
        <v>217.53846153846155</v>
      </c>
      <c r="J30" s="30">
        <v>270</v>
      </c>
      <c r="K30" s="30">
        <v>156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8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8.796875" defaultRowHeight="19.5" customHeight="1"/>
  <cols>
    <col min="1" max="1" width="15" style="5" bestFit="1" customWidth="1"/>
    <col min="2" max="2" width="6.3984375" style="5" customWidth="1"/>
    <col min="3" max="4" width="8.5" style="5" bestFit="1" customWidth="1"/>
    <col min="5" max="5" width="6.3984375" style="5" customWidth="1"/>
    <col min="6" max="6" width="6.3984375" style="5" bestFit="1" customWidth="1"/>
    <col min="7" max="7" width="6.3984375" style="5" customWidth="1"/>
    <col min="8" max="8" width="9.3984375" style="5" customWidth="1"/>
    <col min="9" max="9" width="9.3984375" style="5" bestFit="1" customWidth="1"/>
    <col min="10" max="11" width="7.5" style="5" bestFit="1" customWidth="1"/>
    <col min="12" max="12" width="6.3984375" style="5" bestFit="1" customWidth="1"/>
    <col min="13" max="13" width="8.5" style="5" bestFit="1" customWidth="1"/>
    <col min="14" max="14" width="6.3984375" style="5" customWidth="1"/>
    <col min="15" max="16" width="6.5" style="5" bestFit="1" customWidth="1"/>
    <col min="17" max="17" width="6.3984375" style="5" customWidth="1"/>
    <col min="18" max="18" width="8.5" style="5" bestFit="1" customWidth="1"/>
    <col min="19" max="19" width="6.3984375" style="5" customWidth="1"/>
    <col min="20" max="22" width="6.5" style="5" bestFit="1" customWidth="1"/>
    <col min="23" max="23" width="8.5" style="5" bestFit="1" customWidth="1"/>
    <col min="24" max="24" width="6.3984375" style="5" customWidth="1"/>
    <col min="25" max="27" width="6.5" style="5" bestFit="1" customWidth="1"/>
    <col min="28" max="28" width="8.5" style="5" bestFit="1" customWidth="1"/>
    <col min="29" max="29" width="6.3984375" style="5" customWidth="1"/>
    <col min="30" max="32" width="6.5" style="5" bestFit="1" customWidth="1"/>
    <col min="33" max="33" width="8.5" style="5" bestFit="1" customWidth="1"/>
    <col min="34" max="34" width="6.3984375" style="5" customWidth="1"/>
    <col min="35" max="37" width="6.5" style="5" bestFit="1" customWidth="1"/>
    <col min="38" max="38" width="8.5" style="5" bestFit="1" customWidth="1"/>
    <col min="39" max="39" width="6.3984375" style="5" customWidth="1"/>
    <col min="40" max="42" width="6.5" style="5" bestFit="1" customWidth="1"/>
    <col min="43" max="43" width="8.3984375" style="5" customWidth="1"/>
    <col min="44" max="44" width="6.3984375" style="5" customWidth="1"/>
    <col min="45" max="46" width="6.5" style="5" bestFit="1" customWidth="1"/>
    <col min="47" max="47" width="6.3984375" style="5" customWidth="1"/>
    <col min="48" max="48" width="7.8984375" style="5" customWidth="1"/>
    <col min="49" max="52" width="6.3984375" style="5" customWidth="1"/>
    <col min="53" max="53" width="8.09765625" style="5" customWidth="1"/>
    <col min="54" max="56" width="6.3984375" style="5" customWidth="1"/>
    <col min="57" max="57" width="6.5" style="5" bestFit="1" customWidth="1"/>
    <col min="58" max="58" width="8.5" style="5" bestFit="1" customWidth="1"/>
    <col min="59" max="59" width="6.3984375" style="5" customWidth="1"/>
    <col min="60" max="60" width="6.5" style="5" bestFit="1" customWidth="1"/>
    <col min="61" max="62" width="6.3984375" style="5" bestFit="1" customWidth="1"/>
    <col min="63" max="63" width="8.3984375" style="5" bestFit="1" customWidth="1"/>
    <col min="64" max="64" width="6.3984375" style="5" customWidth="1"/>
    <col min="65" max="67" width="6.3984375" style="5" bestFit="1" customWidth="1"/>
    <col min="68" max="68" width="8.3984375" style="5" bestFit="1" customWidth="1"/>
    <col min="69" max="69" width="6.3984375" style="5" customWidth="1"/>
    <col min="70" max="70" width="6.3984375" style="5" bestFit="1" customWidth="1"/>
    <col min="71" max="71" width="7.3984375" style="5" bestFit="1" customWidth="1"/>
    <col min="72" max="72" width="6.3984375" style="5" bestFit="1" customWidth="1"/>
    <col min="73" max="73" width="8.3984375" style="5" bestFit="1" customWidth="1"/>
    <col min="74" max="74" width="9.3984375" style="5" bestFit="1" customWidth="1"/>
    <col min="75" max="77" width="6.3984375" style="5" bestFit="1" customWidth="1"/>
    <col min="78" max="78" width="8.3984375" style="5" bestFit="1" customWidth="1"/>
    <col min="79" max="79" width="9.3984375" style="5" bestFit="1" customWidth="1"/>
    <col min="80" max="82" width="6.3984375" style="5" bestFit="1" customWidth="1"/>
    <col min="83" max="83" width="8.5" style="5" bestFit="1" customWidth="1"/>
    <col min="84" max="84" width="9.3984375" style="5" bestFit="1" customWidth="1"/>
    <col min="85" max="87" width="6.3984375" style="5" bestFit="1" customWidth="1"/>
    <col min="88" max="88" width="8.3984375" style="5" bestFit="1" customWidth="1"/>
    <col min="89" max="89" width="9.3984375" style="5" bestFit="1" customWidth="1"/>
    <col min="90" max="92" width="6.3984375" style="5" bestFit="1" customWidth="1"/>
    <col min="93" max="93" width="9.3984375" style="5" customWidth="1"/>
    <col min="94" max="94" width="9.3984375" style="5" bestFit="1" customWidth="1"/>
    <col min="95" max="95" width="7.5" style="5" bestFit="1" customWidth="1"/>
    <col min="96" max="96" width="6.3984375" style="5" bestFit="1" customWidth="1"/>
    <col min="97" max="97" width="9" style="5" customWidth="1"/>
    <col min="98" max="99" width="5.8984375" style="6" bestFit="1" customWidth="1"/>
    <col min="100" max="117" width="5.8984375" style="7" bestFit="1" customWidth="1"/>
    <col min="118" max="131" width="5.8984375" style="5" bestFit="1" customWidth="1"/>
    <col min="132" max="16384" width="9" style="5" customWidth="1"/>
  </cols>
  <sheetData>
    <row r="1" spans="1:99" s="1" customFormat="1" ht="21">
      <c r="A1" s="240">
        <f>'結果表'!A2</f>
        <v>42767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>
        <f>A1</f>
        <v>42767</v>
      </c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>
        <f>A1</f>
        <v>42767</v>
      </c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109"/>
      <c r="CO1" s="109"/>
      <c r="CP1" s="109"/>
      <c r="CQ1" s="109"/>
      <c r="CR1" s="109"/>
      <c r="CT1" s="2"/>
      <c r="CU1" s="2"/>
    </row>
    <row r="2" spans="1:96" ht="19.5" customHeight="1" thickBot="1">
      <c r="A2" s="32">
        <v>42767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41"/>
      <c r="AC2" s="241"/>
      <c r="AD2" s="242" t="s">
        <v>51</v>
      </c>
      <c r="AE2" s="24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241"/>
      <c r="BR2" s="241"/>
      <c r="BS2" s="4" t="s">
        <v>52</v>
      </c>
      <c r="BT2" s="3"/>
      <c r="BU2" s="3"/>
      <c r="BV2" s="3"/>
      <c r="BW2" s="3"/>
      <c r="BX2" s="3"/>
      <c r="BY2" s="3"/>
      <c r="BZ2" s="3"/>
      <c r="CA2" s="3"/>
      <c r="CB2" s="3"/>
      <c r="CL2" s="243" t="s">
        <v>35</v>
      </c>
      <c r="CM2" s="243"/>
      <c r="CN2" s="243"/>
      <c r="CO2" s="243"/>
      <c r="CP2" s="243"/>
      <c r="CQ2" s="242" t="s">
        <v>53</v>
      </c>
      <c r="CR2" s="242"/>
    </row>
    <row r="3" spans="1:96" ht="19.5" customHeight="1">
      <c r="A3" s="8" t="s">
        <v>0</v>
      </c>
      <c r="B3" s="254" t="s">
        <v>1</v>
      </c>
      <c r="C3" s="255"/>
      <c r="D3" s="255"/>
      <c r="E3" s="255"/>
      <c r="F3" s="256"/>
      <c r="G3" s="244" t="s">
        <v>2</v>
      </c>
      <c r="H3" s="245"/>
      <c r="I3" s="245"/>
      <c r="J3" s="245"/>
      <c r="K3" s="246"/>
      <c r="L3" s="244" t="s">
        <v>3</v>
      </c>
      <c r="M3" s="245"/>
      <c r="N3" s="245"/>
      <c r="O3" s="245"/>
      <c r="P3" s="246"/>
      <c r="Q3" s="244" t="s">
        <v>4</v>
      </c>
      <c r="R3" s="245"/>
      <c r="S3" s="245"/>
      <c r="T3" s="245"/>
      <c r="U3" s="246"/>
      <c r="V3" s="244" t="s">
        <v>5</v>
      </c>
      <c r="W3" s="245"/>
      <c r="X3" s="245"/>
      <c r="Y3" s="245"/>
      <c r="Z3" s="246"/>
      <c r="AA3" s="244" t="s">
        <v>6</v>
      </c>
      <c r="AB3" s="245"/>
      <c r="AC3" s="245"/>
      <c r="AD3" s="245"/>
      <c r="AE3" s="246"/>
      <c r="AF3" s="244" t="s">
        <v>7</v>
      </c>
      <c r="AG3" s="245"/>
      <c r="AH3" s="245"/>
      <c r="AI3" s="245"/>
      <c r="AJ3" s="246"/>
      <c r="AK3" s="244" t="s">
        <v>8</v>
      </c>
      <c r="AL3" s="245"/>
      <c r="AM3" s="245"/>
      <c r="AN3" s="245"/>
      <c r="AO3" s="246"/>
      <c r="AP3" s="244" t="s">
        <v>79</v>
      </c>
      <c r="AQ3" s="245"/>
      <c r="AR3" s="245"/>
      <c r="AS3" s="245"/>
      <c r="AT3" s="246"/>
      <c r="AU3" s="247" t="s">
        <v>85</v>
      </c>
      <c r="AV3" s="248"/>
      <c r="AW3" s="248"/>
      <c r="AX3" s="248"/>
      <c r="AY3" s="249"/>
      <c r="AZ3" s="247" t="s">
        <v>83</v>
      </c>
      <c r="BA3" s="248"/>
      <c r="BB3" s="248"/>
      <c r="BC3" s="248"/>
      <c r="BD3" s="249"/>
      <c r="BE3" s="251" t="s">
        <v>10</v>
      </c>
      <c r="BF3" s="252"/>
      <c r="BG3" s="252"/>
      <c r="BH3" s="252"/>
      <c r="BI3" s="253"/>
      <c r="BJ3" s="244" t="s">
        <v>9</v>
      </c>
      <c r="BK3" s="245"/>
      <c r="BL3" s="245"/>
      <c r="BM3" s="245"/>
      <c r="BN3" s="246"/>
      <c r="BO3" s="244" t="s">
        <v>11</v>
      </c>
      <c r="BP3" s="245"/>
      <c r="BQ3" s="245"/>
      <c r="BR3" s="245"/>
      <c r="BS3" s="246"/>
      <c r="BT3" s="244" t="s">
        <v>12</v>
      </c>
      <c r="BU3" s="245"/>
      <c r="BV3" s="245"/>
      <c r="BW3" s="245"/>
      <c r="BX3" s="246"/>
      <c r="BY3" s="244" t="s">
        <v>13</v>
      </c>
      <c r="BZ3" s="245"/>
      <c r="CA3" s="245"/>
      <c r="CB3" s="245"/>
      <c r="CC3" s="246"/>
      <c r="CD3" s="244" t="s">
        <v>14</v>
      </c>
      <c r="CE3" s="245"/>
      <c r="CF3" s="245"/>
      <c r="CG3" s="245"/>
      <c r="CH3" s="246"/>
      <c r="CI3" s="247" t="s">
        <v>54</v>
      </c>
      <c r="CJ3" s="248"/>
      <c r="CK3" s="248"/>
      <c r="CL3" s="248"/>
      <c r="CM3" s="249"/>
      <c r="CN3" s="247" t="s">
        <v>55</v>
      </c>
      <c r="CO3" s="248"/>
      <c r="CP3" s="248"/>
      <c r="CQ3" s="248"/>
      <c r="CR3" s="250"/>
    </row>
    <row r="4" spans="1:117" s="16" customFormat="1" ht="19.5" customHeight="1" thickBot="1">
      <c r="A4" s="9"/>
      <c r="B4" s="10" t="s">
        <v>15</v>
      </c>
      <c r="C4" s="11" t="s">
        <v>16</v>
      </c>
      <c r="D4" s="11" t="s">
        <v>17</v>
      </c>
      <c r="E4" s="11" t="s">
        <v>18</v>
      </c>
      <c r="F4" s="12" t="s">
        <v>19</v>
      </c>
      <c r="G4" s="13" t="s">
        <v>15</v>
      </c>
      <c r="H4" s="11" t="s">
        <v>16</v>
      </c>
      <c r="I4" s="11" t="s">
        <v>17</v>
      </c>
      <c r="J4" s="11" t="s">
        <v>18</v>
      </c>
      <c r="K4" s="14" t="s">
        <v>19</v>
      </c>
      <c r="L4" s="13" t="s">
        <v>15</v>
      </c>
      <c r="M4" s="11" t="s">
        <v>16</v>
      </c>
      <c r="N4" s="11" t="s">
        <v>17</v>
      </c>
      <c r="O4" s="11" t="s">
        <v>18</v>
      </c>
      <c r="P4" s="14" t="s">
        <v>19</v>
      </c>
      <c r="Q4" s="13" t="s">
        <v>15</v>
      </c>
      <c r="R4" s="11" t="s">
        <v>16</v>
      </c>
      <c r="S4" s="11" t="s">
        <v>17</v>
      </c>
      <c r="T4" s="11" t="s">
        <v>18</v>
      </c>
      <c r="U4" s="14" t="s">
        <v>19</v>
      </c>
      <c r="V4" s="13" t="s">
        <v>15</v>
      </c>
      <c r="W4" s="11" t="s">
        <v>16</v>
      </c>
      <c r="X4" s="11" t="s">
        <v>17</v>
      </c>
      <c r="Y4" s="11" t="s">
        <v>18</v>
      </c>
      <c r="Z4" s="14" t="s">
        <v>19</v>
      </c>
      <c r="AA4" s="13" t="s">
        <v>15</v>
      </c>
      <c r="AB4" s="11" t="s">
        <v>16</v>
      </c>
      <c r="AC4" s="11" t="s">
        <v>17</v>
      </c>
      <c r="AD4" s="11" t="s">
        <v>18</v>
      </c>
      <c r="AE4" s="14" t="s">
        <v>19</v>
      </c>
      <c r="AF4" s="13" t="s">
        <v>15</v>
      </c>
      <c r="AG4" s="11" t="s">
        <v>16</v>
      </c>
      <c r="AH4" s="11" t="s">
        <v>17</v>
      </c>
      <c r="AI4" s="11" t="s">
        <v>18</v>
      </c>
      <c r="AJ4" s="14" t="s">
        <v>19</v>
      </c>
      <c r="AK4" s="13" t="s">
        <v>15</v>
      </c>
      <c r="AL4" s="11" t="s">
        <v>16</v>
      </c>
      <c r="AM4" s="11" t="s">
        <v>17</v>
      </c>
      <c r="AN4" s="11" t="s">
        <v>18</v>
      </c>
      <c r="AO4" s="14" t="s">
        <v>19</v>
      </c>
      <c r="AP4" s="13" t="s">
        <v>15</v>
      </c>
      <c r="AQ4" s="11" t="s">
        <v>16</v>
      </c>
      <c r="AR4" s="11" t="s">
        <v>17</v>
      </c>
      <c r="AS4" s="11" t="s">
        <v>18</v>
      </c>
      <c r="AT4" s="14" t="s">
        <v>19</v>
      </c>
      <c r="AU4" s="13" t="s">
        <v>15</v>
      </c>
      <c r="AV4" s="11" t="s">
        <v>16</v>
      </c>
      <c r="AW4" s="11" t="s">
        <v>17</v>
      </c>
      <c r="AX4" s="11" t="s">
        <v>18</v>
      </c>
      <c r="AY4" s="14" t="s">
        <v>19</v>
      </c>
      <c r="AZ4" s="13" t="s">
        <v>15</v>
      </c>
      <c r="BA4" s="11" t="s">
        <v>16</v>
      </c>
      <c r="BB4" s="11" t="s">
        <v>17</v>
      </c>
      <c r="BC4" s="11" t="s">
        <v>18</v>
      </c>
      <c r="BD4" s="14" t="s">
        <v>19</v>
      </c>
      <c r="BE4" s="13" t="s">
        <v>15</v>
      </c>
      <c r="BF4" s="11" t="s">
        <v>16</v>
      </c>
      <c r="BG4" s="11" t="s">
        <v>17</v>
      </c>
      <c r="BH4" s="11" t="s">
        <v>18</v>
      </c>
      <c r="BI4" s="14" t="s">
        <v>19</v>
      </c>
      <c r="BJ4" s="13" t="s">
        <v>15</v>
      </c>
      <c r="BK4" s="11" t="s">
        <v>16</v>
      </c>
      <c r="BL4" s="11" t="s">
        <v>17</v>
      </c>
      <c r="BM4" s="11" t="s">
        <v>18</v>
      </c>
      <c r="BN4" s="14" t="s">
        <v>19</v>
      </c>
      <c r="BO4" s="13" t="s">
        <v>15</v>
      </c>
      <c r="BP4" s="11" t="s">
        <v>16</v>
      </c>
      <c r="BQ4" s="11" t="s">
        <v>17</v>
      </c>
      <c r="BR4" s="11" t="s">
        <v>18</v>
      </c>
      <c r="BS4" s="14" t="s">
        <v>19</v>
      </c>
      <c r="BT4" s="13" t="s">
        <v>15</v>
      </c>
      <c r="BU4" s="11" t="s">
        <v>16</v>
      </c>
      <c r="BV4" s="11" t="s">
        <v>17</v>
      </c>
      <c r="BW4" s="11" t="s">
        <v>18</v>
      </c>
      <c r="BX4" s="14" t="s">
        <v>19</v>
      </c>
      <c r="BY4" s="13" t="s">
        <v>15</v>
      </c>
      <c r="BZ4" s="11" t="s">
        <v>16</v>
      </c>
      <c r="CA4" s="11" t="s">
        <v>17</v>
      </c>
      <c r="CB4" s="11" t="s">
        <v>18</v>
      </c>
      <c r="CC4" s="14" t="s">
        <v>19</v>
      </c>
      <c r="CD4" s="13" t="s">
        <v>15</v>
      </c>
      <c r="CE4" s="11" t="s">
        <v>16</v>
      </c>
      <c r="CF4" s="11" t="s">
        <v>17</v>
      </c>
      <c r="CG4" s="11" t="s">
        <v>18</v>
      </c>
      <c r="CH4" s="14" t="s">
        <v>19</v>
      </c>
      <c r="CI4" s="13" t="s">
        <v>15</v>
      </c>
      <c r="CJ4" s="11" t="s">
        <v>16</v>
      </c>
      <c r="CK4" s="11" t="s">
        <v>17</v>
      </c>
      <c r="CL4" s="11" t="s">
        <v>18</v>
      </c>
      <c r="CM4" s="14" t="s">
        <v>19</v>
      </c>
      <c r="CN4" s="10" t="s">
        <v>15</v>
      </c>
      <c r="CO4" s="11" t="s">
        <v>16</v>
      </c>
      <c r="CP4" s="11" t="s">
        <v>17</v>
      </c>
      <c r="CQ4" s="11" t="s">
        <v>18</v>
      </c>
      <c r="CR4" s="15" t="s">
        <v>19</v>
      </c>
      <c r="CT4" s="17"/>
      <c r="CU4" s="17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</row>
    <row r="5" spans="1:131" s="20" customFormat="1" ht="36" customHeight="1" thickTop="1">
      <c r="A5" s="19" t="s">
        <v>20</v>
      </c>
      <c r="B5" s="73">
        <f>'集計元'!B5</f>
        <v>10</v>
      </c>
      <c r="C5" s="74">
        <f>'集計元'!C5</f>
        <v>1688</v>
      </c>
      <c r="D5" s="74">
        <f>'集計元'!D5</f>
        <v>168.8</v>
      </c>
      <c r="E5" s="74">
        <f>'集計元'!E5</f>
        <v>189</v>
      </c>
      <c r="F5" s="74">
        <f>'集計元'!F5</f>
        <v>159</v>
      </c>
      <c r="G5" s="75">
        <f>'集計元'!B6</f>
        <v>11</v>
      </c>
      <c r="H5" s="74">
        <f>'集計元'!C6</f>
        <v>23247</v>
      </c>
      <c r="I5" s="74">
        <f>'集計元'!D6</f>
        <v>2113.3636363636365</v>
      </c>
      <c r="J5" s="74">
        <f>'集計元'!E6</f>
        <v>2463</v>
      </c>
      <c r="K5" s="76">
        <f>'集計元'!F6</f>
        <v>1760</v>
      </c>
      <c r="L5" s="75">
        <f>'集計元'!B7</f>
        <v>13</v>
      </c>
      <c r="M5" s="74">
        <f>'集計元'!C7</f>
        <v>3498</v>
      </c>
      <c r="N5" s="74">
        <f>'集計元'!D7</f>
        <v>269.0769230769231</v>
      </c>
      <c r="O5" s="74">
        <f>'集計元'!E7</f>
        <v>344</v>
      </c>
      <c r="P5" s="76">
        <f>'集計元'!F7</f>
        <v>200</v>
      </c>
      <c r="Q5" s="75">
        <f>'集計元'!B8</f>
        <v>11</v>
      </c>
      <c r="R5" s="74">
        <f>'集計元'!C8</f>
        <v>2632</v>
      </c>
      <c r="S5" s="74">
        <f>'集計元'!D8</f>
        <v>239.27272727272728</v>
      </c>
      <c r="T5" s="74">
        <f>'集計元'!E8</f>
        <v>307</v>
      </c>
      <c r="U5" s="76">
        <f>'集計元'!F8</f>
        <v>193</v>
      </c>
      <c r="V5" s="75">
        <f>'集計元'!B9</f>
        <v>14</v>
      </c>
      <c r="W5" s="74">
        <f>'集計元'!C9</f>
        <v>2838</v>
      </c>
      <c r="X5" s="74">
        <f>'集計元'!D9</f>
        <v>202.71428571428572</v>
      </c>
      <c r="Y5" s="74">
        <f>'集計元'!E9</f>
        <v>250</v>
      </c>
      <c r="Z5" s="76">
        <f>'集計元'!F9</f>
        <v>173</v>
      </c>
      <c r="AA5" s="75">
        <f>'集計元'!B10</f>
        <v>13</v>
      </c>
      <c r="AB5" s="74">
        <f>'集計元'!C10</f>
        <v>3424</v>
      </c>
      <c r="AC5" s="74">
        <f>'集計元'!D10</f>
        <v>263.38461538461536</v>
      </c>
      <c r="AD5" s="74">
        <f>'集計元'!E10</f>
        <v>390</v>
      </c>
      <c r="AE5" s="76">
        <f>'集計元'!F10</f>
        <v>214</v>
      </c>
      <c r="AF5" s="75">
        <f>'集計元'!B11</f>
        <v>11</v>
      </c>
      <c r="AG5" s="74">
        <f>'集計元'!C11</f>
        <v>3769</v>
      </c>
      <c r="AH5" s="74">
        <f>'集計元'!D11</f>
        <v>342.6363636363636</v>
      </c>
      <c r="AI5" s="74">
        <f>'集計元'!E11</f>
        <v>400</v>
      </c>
      <c r="AJ5" s="76">
        <f>'集計元'!F11</f>
        <v>235</v>
      </c>
      <c r="AK5" s="75">
        <f>'集計元'!B12</f>
        <v>13</v>
      </c>
      <c r="AL5" s="74">
        <f>'集計元'!C12</f>
        <v>3384</v>
      </c>
      <c r="AM5" s="74">
        <f>'集計元'!D12</f>
        <v>260.3076923076923</v>
      </c>
      <c r="AN5" s="74">
        <f>'集計元'!E12</f>
        <v>360</v>
      </c>
      <c r="AO5" s="76">
        <f>'集計元'!F12</f>
        <v>194</v>
      </c>
      <c r="AP5" s="75">
        <f>'集計元'!B13</f>
        <v>11</v>
      </c>
      <c r="AQ5" s="74">
        <f>'集計元'!C13</f>
        <v>2598</v>
      </c>
      <c r="AR5" s="74">
        <f>'集計元'!D13</f>
        <v>236.1818181818182</v>
      </c>
      <c r="AS5" s="74">
        <f>'集計元'!E13</f>
        <v>289</v>
      </c>
      <c r="AT5" s="76">
        <f>'集計元'!F13</f>
        <v>171</v>
      </c>
      <c r="AU5" s="110">
        <f>'集計元'!B14</f>
        <v>12</v>
      </c>
      <c r="AV5" s="111">
        <f>'集計元'!C14</f>
        <v>2813</v>
      </c>
      <c r="AW5" s="111">
        <f>'集計元'!D14</f>
        <v>234.41666666666666</v>
      </c>
      <c r="AX5" s="111">
        <f>'集計元'!E14</f>
        <v>303</v>
      </c>
      <c r="AY5" s="112">
        <f>'集計元'!F14</f>
        <v>169</v>
      </c>
      <c r="AZ5" s="110">
        <f>'集計元'!B15</f>
        <v>12</v>
      </c>
      <c r="BA5" s="111">
        <f>'集計元'!C15</f>
        <v>2626</v>
      </c>
      <c r="BB5" s="111">
        <f>'集計元'!D15</f>
        <v>218.83333333333334</v>
      </c>
      <c r="BC5" s="111">
        <f>'集計元'!E15</f>
        <v>300</v>
      </c>
      <c r="BD5" s="112">
        <f>'集計元'!F15</f>
        <v>170</v>
      </c>
      <c r="BE5" s="75">
        <f>'集計元'!B16</f>
        <v>12</v>
      </c>
      <c r="BF5" s="74">
        <f>'集計元'!C16</f>
        <v>2686</v>
      </c>
      <c r="BG5" s="74">
        <f>'集計元'!D16</f>
        <v>223.83333333333334</v>
      </c>
      <c r="BH5" s="74">
        <f>'集計元'!E16</f>
        <v>280</v>
      </c>
      <c r="BI5" s="76">
        <f>'集計元'!F16</f>
        <v>194</v>
      </c>
      <c r="BJ5" s="75">
        <f>'集計元'!B17</f>
        <v>10</v>
      </c>
      <c r="BK5" s="74">
        <f>'集計元'!C17</f>
        <v>1566</v>
      </c>
      <c r="BL5" s="74">
        <f>'集計元'!D17</f>
        <v>156.6</v>
      </c>
      <c r="BM5" s="74">
        <f>'集計元'!E17</f>
        <v>202</v>
      </c>
      <c r="BN5" s="76">
        <f>'集計元'!F17</f>
        <v>128</v>
      </c>
      <c r="BO5" s="75">
        <f>'集計元'!B18</f>
        <v>11</v>
      </c>
      <c r="BP5" s="74">
        <f>'集計元'!C18</f>
        <v>2469</v>
      </c>
      <c r="BQ5" s="74">
        <f>'集計元'!D18</f>
        <v>224.45454545454547</v>
      </c>
      <c r="BR5" s="74">
        <f>'集計元'!E18</f>
        <v>267</v>
      </c>
      <c r="BS5" s="76">
        <f>'集計元'!F18</f>
        <v>200</v>
      </c>
      <c r="BT5" s="75">
        <f>'集計元'!B19</f>
        <v>12</v>
      </c>
      <c r="BU5" s="74">
        <f>'集計元'!C19</f>
        <v>1780</v>
      </c>
      <c r="BV5" s="74">
        <f>'集計元'!D19</f>
        <v>148.33333333333334</v>
      </c>
      <c r="BW5" s="74">
        <f>'集計元'!E19</f>
        <v>192</v>
      </c>
      <c r="BX5" s="76">
        <f>'集計元'!F19</f>
        <v>117</v>
      </c>
      <c r="BY5" s="75">
        <f>'集計元'!B20</f>
        <v>9</v>
      </c>
      <c r="BZ5" s="74">
        <f>'集計元'!C20</f>
        <v>3293</v>
      </c>
      <c r="CA5" s="74">
        <f>'集計元'!D20</f>
        <v>365.8888888888889</v>
      </c>
      <c r="CB5" s="74">
        <f>'集計元'!E20</f>
        <v>480</v>
      </c>
      <c r="CC5" s="76">
        <f>'集計元'!F20</f>
        <v>258</v>
      </c>
      <c r="CD5" s="75">
        <f>'集計元'!B21</f>
        <v>13</v>
      </c>
      <c r="CE5" s="74">
        <f>'集計元'!C21</f>
        <v>3839</v>
      </c>
      <c r="CF5" s="74">
        <f>'集計元'!D21</f>
        <v>295.3076923076923</v>
      </c>
      <c r="CG5" s="74">
        <f>'集計元'!E21</f>
        <v>420</v>
      </c>
      <c r="CH5" s="76">
        <f>'集計元'!F21</f>
        <v>199</v>
      </c>
      <c r="CI5" s="75">
        <f>'集計元'!B22</f>
        <v>7</v>
      </c>
      <c r="CJ5" s="74">
        <f>'集計元'!C22</f>
        <v>917</v>
      </c>
      <c r="CK5" s="74">
        <f>'集計元'!D22</f>
        <v>131</v>
      </c>
      <c r="CL5" s="74">
        <f>'集計元'!E22</f>
        <v>136</v>
      </c>
      <c r="CM5" s="112">
        <f>'集計元'!F22</f>
        <v>122</v>
      </c>
      <c r="CN5" s="73">
        <f>'集計元'!B23</f>
        <v>8</v>
      </c>
      <c r="CO5" s="74">
        <f>'集計元'!C23</f>
        <v>11178</v>
      </c>
      <c r="CP5" s="74">
        <f>'集計元'!D23</f>
        <v>1397.25</v>
      </c>
      <c r="CQ5" s="74">
        <f>'集計元'!E23</f>
        <v>1566</v>
      </c>
      <c r="CR5" s="135">
        <f>'集計元'!F23</f>
        <v>1116</v>
      </c>
      <c r="CT5" s="21">
        <f aca="true" t="shared" si="0" ref="CT5:CT10">E5-D5</f>
        <v>20.19999999999999</v>
      </c>
      <c r="CU5" s="21">
        <f aca="true" t="shared" si="1" ref="CU5:CU10">D5-F5</f>
        <v>9.800000000000011</v>
      </c>
      <c r="CV5" s="21">
        <f>J5-I5</f>
        <v>349.6363636363635</v>
      </c>
      <c r="CW5" s="21">
        <f>I5-K5</f>
        <v>353.3636363636365</v>
      </c>
      <c r="CX5" s="21">
        <f>O5-N5</f>
        <v>74.9230769230769</v>
      </c>
      <c r="CY5" s="21">
        <f>N5-P5</f>
        <v>69.0769230769231</v>
      </c>
      <c r="CZ5" s="21">
        <f>T5-S5</f>
        <v>67.72727272727272</v>
      </c>
      <c r="DA5" s="21">
        <f>S5-U5</f>
        <v>46.27272727272728</v>
      </c>
      <c r="DB5" s="21">
        <f>Y5-X5</f>
        <v>47.28571428571428</v>
      </c>
      <c r="DC5" s="21">
        <f>X5-Z5</f>
        <v>29.714285714285722</v>
      </c>
      <c r="DD5" s="21">
        <f>AD5-AC5</f>
        <v>126.61538461538464</v>
      </c>
      <c r="DE5" s="21">
        <f>AC5-AE5</f>
        <v>49.38461538461536</v>
      </c>
      <c r="DF5" s="21">
        <f>AI5-AH5</f>
        <v>57.363636363636374</v>
      </c>
      <c r="DG5" s="21">
        <f>AH5-AJ5</f>
        <v>107.63636363636363</v>
      </c>
      <c r="DH5" s="21">
        <f>AN5-AM5</f>
        <v>99.69230769230768</v>
      </c>
      <c r="DI5" s="21">
        <f>AM5-AO5</f>
        <v>66.30769230769232</v>
      </c>
      <c r="DJ5" s="21">
        <f>AS5-AR5</f>
        <v>52.81818181818181</v>
      </c>
      <c r="DK5" s="21">
        <f>AR5-AT5</f>
        <v>65.18181818181819</v>
      </c>
      <c r="DL5" s="21">
        <f>BH5-BG5</f>
        <v>56.16666666666666</v>
      </c>
      <c r="DM5" s="21">
        <f>BG5-BI5</f>
        <v>29.833333333333343</v>
      </c>
      <c r="DN5" s="21">
        <f>BM5-BL5</f>
        <v>45.400000000000006</v>
      </c>
      <c r="DO5" s="21">
        <f>BL5-BN5</f>
        <v>28.599999999999994</v>
      </c>
      <c r="DP5" s="21">
        <f>BR5-BQ5</f>
        <v>42.54545454545453</v>
      </c>
      <c r="DQ5" s="21">
        <f>BQ5-BS5</f>
        <v>24.454545454545467</v>
      </c>
      <c r="DR5" s="21">
        <f>BW5-BV5</f>
        <v>43.66666666666666</v>
      </c>
      <c r="DS5" s="21">
        <f>BV5-BX5</f>
        <v>31.333333333333343</v>
      </c>
      <c r="DT5" s="21">
        <f>CB5-CA5</f>
        <v>114.11111111111109</v>
      </c>
      <c r="DU5" s="21">
        <f>CA5-CC5</f>
        <v>107.88888888888891</v>
      </c>
      <c r="DV5" s="21">
        <f>CG5-CF5</f>
        <v>124.69230769230768</v>
      </c>
      <c r="DW5" s="22">
        <f>CF5-CH5</f>
        <v>96.30769230769232</v>
      </c>
      <c r="DX5" s="22">
        <f>CL5-CK5</f>
        <v>5</v>
      </c>
      <c r="DY5" s="22">
        <f>CK5-CM5</f>
        <v>9</v>
      </c>
      <c r="DZ5" s="22">
        <f>CQ5-CP5</f>
        <v>168.75</v>
      </c>
      <c r="EA5" s="22">
        <f>CP5-CR5</f>
        <v>281.25</v>
      </c>
    </row>
    <row r="6" spans="1:131" s="20" customFormat="1" ht="36" customHeight="1">
      <c r="A6" s="23" t="s">
        <v>21</v>
      </c>
      <c r="B6" s="78">
        <f>'集計元'!G5</f>
        <v>5</v>
      </c>
      <c r="C6" s="79">
        <f>'集計元'!H5</f>
        <v>883</v>
      </c>
      <c r="D6" s="79">
        <f>'集計元'!I5</f>
        <v>176.6</v>
      </c>
      <c r="E6" s="79">
        <f>'集計元'!J5</f>
        <v>227</v>
      </c>
      <c r="F6" s="79">
        <f>'集計元'!K5</f>
        <v>158</v>
      </c>
      <c r="G6" s="80">
        <f>'集計元'!G6</f>
        <v>5</v>
      </c>
      <c r="H6" s="79">
        <f>'集計元'!H6</f>
        <v>10407</v>
      </c>
      <c r="I6" s="79">
        <f>'集計元'!I6</f>
        <v>2081.4</v>
      </c>
      <c r="J6" s="79">
        <f>'集計元'!J6</f>
        <v>2592</v>
      </c>
      <c r="K6" s="81">
        <f>'集計元'!K6</f>
        <v>1498</v>
      </c>
      <c r="L6" s="80">
        <f>'集計元'!G7</f>
        <v>3</v>
      </c>
      <c r="M6" s="79">
        <f>'集計元'!H7</f>
        <v>821</v>
      </c>
      <c r="N6" s="79">
        <f>'集計元'!I7</f>
        <v>273.6666666666667</v>
      </c>
      <c r="O6" s="79">
        <f>'集計元'!J7</f>
        <v>311</v>
      </c>
      <c r="P6" s="81">
        <f>'集計元'!K7</f>
        <v>203</v>
      </c>
      <c r="Q6" s="80">
        <f>'集計元'!G8</f>
        <v>3</v>
      </c>
      <c r="R6" s="79">
        <f>'集計元'!H8</f>
        <v>699</v>
      </c>
      <c r="S6" s="79">
        <f>'集計元'!I8</f>
        <v>233</v>
      </c>
      <c r="T6" s="79">
        <f>'集計元'!J8</f>
        <v>293</v>
      </c>
      <c r="U6" s="81">
        <f>'集計元'!K8</f>
        <v>203</v>
      </c>
      <c r="V6" s="80">
        <f>'集計元'!G9</f>
        <v>7</v>
      </c>
      <c r="W6" s="79">
        <f>'集計元'!H9</f>
        <v>1611</v>
      </c>
      <c r="X6" s="79">
        <f>'集計元'!I9</f>
        <v>230.14285714285714</v>
      </c>
      <c r="Y6" s="79">
        <f>'集計元'!J9</f>
        <v>300</v>
      </c>
      <c r="Z6" s="81">
        <f>'集計元'!K9</f>
        <v>138</v>
      </c>
      <c r="AA6" s="80">
        <f>'集計元'!G10</f>
        <v>6</v>
      </c>
      <c r="AB6" s="79">
        <f>'集計元'!H10</f>
        <v>1888</v>
      </c>
      <c r="AC6" s="79">
        <f>'集計元'!I10</f>
        <v>314.6666666666667</v>
      </c>
      <c r="AD6" s="79">
        <f>'集計元'!J10</f>
        <v>368</v>
      </c>
      <c r="AE6" s="81">
        <f>'集計元'!K10</f>
        <v>257</v>
      </c>
      <c r="AF6" s="80">
        <f>'集計元'!G11</f>
        <v>6</v>
      </c>
      <c r="AG6" s="79">
        <f>'集計元'!H11</f>
        <v>2032</v>
      </c>
      <c r="AH6" s="79">
        <f>'集計元'!I11</f>
        <v>338.6666666666667</v>
      </c>
      <c r="AI6" s="79">
        <f>'集計元'!J11</f>
        <v>397</v>
      </c>
      <c r="AJ6" s="81">
        <f>'集計元'!K11</f>
        <v>246</v>
      </c>
      <c r="AK6" s="80">
        <f>'集計元'!G12</f>
        <v>4</v>
      </c>
      <c r="AL6" s="79">
        <f>'集計元'!H12</f>
        <v>1258</v>
      </c>
      <c r="AM6" s="79">
        <f>'集計元'!I12</f>
        <v>314.5</v>
      </c>
      <c r="AN6" s="79">
        <f>'集計元'!J12</f>
        <v>380</v>
      </c>
      <c r="AO6" s="81">
        <f>'集計元'!K12</f>
        <v>213</v>
      </c>
      <c r="AP6" s="80">
        <f>'集計元'!G13</f>
        <v>4</v>
      </c>
      <c r="AQ6" s="79">
        <f>'集計元'!H13</f>
        <v>998</v>
      </c>
      <c r="AR6" s="79">
        <f>'集計元'!I13</f>
        <v>249.5</v>
      </c>
      <c r="AS6" s="79">
        <f>'集計元'!J13</f>
        <v>270</v>
      </c>
      <c r="AT6" s="81">
        <f>'集計元'!K13</f>
        <v>235</v>
      </c>
      <c r="AU6" s="80">
        <f>'集計元'!G14</f>
        <v>7</v>
      </c>
      <c r="AV6" s="79">
        <f>'集計元'!H14</f>
        <v>1691</v>
      </c>
      <c r="AW6" s="79">
        <f>'集計元'!I14</f>
        <v>241.57142857142858</v>
      </c>
      <c r="AX6" s="79">
        <f>'集計元'!J14</f>
        <v>278</v>
      </c>
      <c r="AY6" s="81">
        <f>'集計元'!K14</f>
        <v>180</v>
      </c>
      <c r="AZ6" s="80">
        <f>'集計元'!G15</f>
        <v>7</v>
      </c>
      <c r="BA6" s="79">
        <f>'集計元'!H15</f>
        <v>1240</v>
      </c>
      <c r="BB6" s="79">
        <f>'集計元'!I15</f>
        <v>177.14285714285714</v>
      </c>
      <c r="BC6" s="79">
        <f>'集計元'!J15</f>
        <v>213</v>
      </c>
      <c r="BD6" s="81">
        <f>'集計元'!K15</f>
        <v>120</v>
      </c>
      <c r="BE6" s="80">
        <f>'集計元'!G16</f>
        <v>8</v>
      </c>
      <c r="BF6" s="79">
        <f>'集計元'!H16</f>
        <v>1980</v>
      </c>
      <c r="BG6" s="79">
        <f>'集計元'!I16</f>
        <v>247.5</v>
      </c>
      <c r="BH6" s="79">
        <f>'集計元'!J16</f>
        <v>310</v>
      </c>
      <c r="BI6" s="81">
        <f>'集計元'!K16</f>
        <v>189</v>
      </c>
      <c r="BJ6" s="80">
        <f>'集計元'!G17</f>
        <v>6</v>
      </c>
      <c r="BK6" s="79">
        <f>'集計元'!H17</f>
        <v>1155</v>
      </c>
      <c r="BL6" s="79">
        <f>'集計元'!I17</f>
        <v>192.5</v>
      </c>
      <c r="BM6" s="79">
        <f>'集計元'!J17</f>
        <v>216</v>
      </c>
      <c r="BN6" s="81">
        <f>'集計元'!K17</f>
        <v>168</v>
      </c>
      <c r="BO6" s="80">
        <f>'集計元'!G18</f>
        <v>7</v>
      </c>
      <c r="BP6" s="79">
        <f>'集計元'!H18</f>
        <v>1631</v>
      </c>
      <c r="BQ6" s="79">
        <f>'集計元'!I18</f>
        <v>233</v>
      </c>
      <c r="BR6" s="79">
        <f>'集計元'!J18</f>
        <v>292</v>
      </c>
      <c r="BS6" s="81">
        <f>'集計元'!K18</f>
        <v>198</v>
      </c>
      <c r="BT6" s="80">
        <f>'集計元'!G19</f>
        <v>7</v>
      </c>
      <c r="BU6" s="79">
        <f>'集計元'!H19</f>
        <v>1367</v>
      </c>
      <c r="BV6" s="79">
        <f>'集計元'!I19</f>
        <v>195.28571428571428</v>
      </c>
      <c r="BW6" s="79">
        <f>'集計元'!J19</f>
        <v>270</v>
      </c>
      <c r="BX6" s="81">
        <f>'集計元'!K19</f>
        <v>168</v>
      </c>
      <c r="BY6" s="80">
        <f>'集計元'!G20</f>
        <v>5</v>
      </c>
      <c r="BZ6" s="79">
        <f>'集計元'!H20</f>
        <v>2202</v>
      </c>
      <c r="CA6" s="79">
        <f>'集計元'!I20</f>
        <v>440.4</v>
      </c>
      <c r="CB6" s="79">
        <f>'集計元'!J20</f>
        <v>670</v>
      </c>
      <c r="CC6" s="81">
        <f>'集計元'!K20</f>
        <v>354</v>
      </c>
      <c r="CD6" s="80">
        <f>'集計元'!G21</f>
        <v>6</v>
      </c>
      <c r="CE6" s="79">
        <f>'集計元'!H21</f>
        <v>1950</v>
      </c>
      <c r="CF6" s="79">
        <f>'集計元'!I21</f>
        <v>325</v>
      </c>
      <c r="CG6" s="79">
        <f>'集計元'!J21</f>
        <v>480</v>
      </c>
      <c r="CH6" s="81">
        <f>'集計元'!K21</f>
        <v>198</v>
      </c>
      <c r="CI6" s="80">
        <f>'集計元'!G22</f>
        <v>6</v>
      </c>
      <c r="CJ6" s="79">
        <f>'集計元'!H22</f>
        <v>840</v>
      </c>
      <c r="CK6" s="79">
        <f>'集計元'!I22</f>
        <v>140</v>
      </c>
      <c r="CL6" s="79">
        <f>'集計元'!J22</f>
        <v>150</v>
      </c>
      <c r="CM6" s="81">
        <f>'集計元'!K22</f>
        <v>134</v>
      </c>
      <c r="CN6" s="78">
        <f>'集計元'!G23</f>
        <v>6</v>
      </c>
      <c r="CO6" s="79">
        <f>'集計元'!H23</f>
        <v>9778</v>
      </c>
      <c r="CP6" s="79">
        <f>'集計元'!I23</f>
        <v>1629.6666666666667</v>
      </c>
      <c r="CQ6" s="79">
        <f>'集計元'!J23</f>
        <v>2002</v>
      </c>
      <c r="CR6" s="82">
        <f>'集計元'!K23</f>
        <v>1404</v>
      </c>
      <c r="CT6" s="21">
        <f t="shared" si="0"/>
        <v>50.400000000000006</v>
      </c>
      <c r="CU6" s="21">
        <f t="shared" si="1"/>
        <v>18.599999999999994</v>
      </c>
      <c r="CV6" s="21">
        <f>J6-I6</f>
        <v>510.5999999999999</v>
      </c>
      <c r="CW6" s="21">
        <f>I6-K6</f>
        <v>583.4000000000001</v>
      </c>
      <c r="CX6" s="21">
        <f>O6-N6</f>
        <v>37.333333333333314</v>
      </c>
      <c r="CY6" s="21">
        <f>N6-P6</f>
        <v>70.66666666666669</v>
      </c>
      <c r="CZ6" s="21">
        <f>T6-S6</f>
        <v>60</v>
      </c>
      <c r="DA6" s="21">
        <f>S6-U6</f>
        <v>30</v>
      </c>
      <c r="DB6" s="21">
        <f>Y6-X6</f>
        <v>69.85714285714286</v>
      </c>
      <c r="DC6" s="21">
        <f>X6-Z6</f>
        <v>92.14285714285714</v>
      </c>
      <c r="DD6" s="21">
        <f>AD6-AC6</f>
        <v>53.333333333333314</v>
      </c>
      <c r="DE6" s="21">
        <f>AC6-AE6</f>
        <v>57.666666666666686</v>
      </c>
      <c r="DF6" s="21">
        <f>AI6-AH6</f>
        <v>58.333333333333314</v>
      </c>
      <c r="DG6" s="21">
        <f>AH6-AJ6</f>
        <v>92.66666666666669</v>
      </c>
      <c r="DH6" s="21">
        <f>AN6-AM6</f>
        <v>65.5</v>
      </c>
      <c r="DI6" s="21">
        <f>AM6-AO6</f>
        <v>101.5</v>
      </c>
      <c r="DJ6" s="21">
        <f>AS6-AR6</f>
        <v>20.5</v>
      </c>
      <c r="DK6" s="21">
        <f>AR6-AT6</f>
        <v>14.5</v>
      </c>
      <c r="DL6" s="21">
        <f>BH6-BG6</f>
        <v>62.5</v>
      </c>
      <c r="DM6" s="21">
        <f>BG6-BI6</f>
        <v>58.5</v>
      </c>
      <c r="DN6" s="21">
        <f>BM6-BL6</f>
        <v>23.5</v>
      </c>
      <c r="DO6" s="21">
        <f>BL6-BN6</f>
        <v>24.5</v>
      </c>
      <c r="DP6" s="21">
        <f>BR6-BQ6</f>
        <v>59</v>
      </c>
      <c r="DQ6" s="21">
        <f>BQ6-BS6</f>
        <v>35</v>
      </c>
      <c r="DR6" s="21">
        <f>BW6-BV6</f>
        <v>74.71428571428572</v>
      </c>
      <c r="DS6" s="21">
        <f>BV6-BX6</f>
        <v>27.285714285714278</v>
      </c>
      <c r="DT6" s="21">
        <f>CB6-CA6</f>
        <v>229.60000000000002</v>
      </c>
      <c r="DU6" s="21">
        <f>CA6-CC6</f>
        <v>86.39999999999998</v>
      </c>
      <c r="DV6" s="21">
        <f>CG6-CF6</f>
        <v>155</v>
      </c>
      <c r="DW6" s="22">
        <f>CF6-CH6</f>
        <v>127</v>
      </c>
      <c r="DX6" s="22">
        <f>CL6-CK6</f>
        <v>10</v>
      </c>
      <c r="DY6" s="22">
        <f>CK6-CM6</f>
        <v>6</v>
      </c>
      <c r="DZ6" s="22">
        <f>CQ6-CP6</f>
        <v>372.33333333333326</v>
      </c>
      <c r="EA6" s="22">
        <f>CP6-CR6</f>
        <v>225.66666666666674</v>
      </c>
    </row>
    <row r="7" spans="1:131" s="20" customFormat="1" ht="36" customHeight="1">
      <c r="A7" s="23" t="s">
        <v>97</v>
      </c>
      <c r="B7" s="78">
        <f>'集計元'!L5</f>
        <v>14</v>
      </c>
      <c r="C7" s="79">
        <f>'集計元'!M5</f>
        <v>2189</v>
      </c>
      <c r="D7" s="79">
        <f>'集計元'!N5</f>
        <v>156.35714285714286</v>
      </c>
      <c r="E7" s="79">
        <f>'集計元'!O5</f>
        <v>181</v>
      </c>
      <c r="F7" s="79">
        <f>'集計元'!P5</f>
        <v>127</v>
      </c>
      <c r="G7" s="80">
        <f>'集計元'!L6</f>
        <v>16</v>
      </c>
      <c r="H7" s="79">
        <f>'集計元'!M6</f>
        <v>31690</v>
      </c>
      <c r="I7" s="79">
        <f>'集計元'!N6</f>
        <v>1980.625</v>
      </c>
      <c r="J7" s="79">
        <f>'集計元'!O6</f>
        <v>2192</v>
      </c>
      <c r="K7" s="81">
        <f>'集計元'!P6</f>
        <v>1572</v>
      </c>
      <c r="L7" s="80">
        <f>'集計元'!L7</f>
        <v>15</v>
      </c>
      <c r="M7" s="79">
        <f>'集計元'!M7</f>
        <v>4734</v>
      </c>
      <c r="N7" s="79">
        <f>'集計元'!N7</f>
        <v>315.6</v>
      </c>
      <c r="O7" s="79">
        <f>'集計元'!O7</f>
        <v>409</v>
      </c>
      <c r="P7" s="81">
        <f>'集計元'!P7</f>
        <v>192</v>
      </c>
      <c r="Q7" s="80">
        <f>'集計元'!L8</f>
        <v>16</v>
      </c>
      <c r="R7" s="79">
        <f>'集計元'!M8</f>
        <v>3352</v>
      </c>
      <c r="S7" s="79">
        <f>'集計元'!N8</f>
        <v>209.5</v>
      </c>
      <c r="T7" s="79">
        <f>'集計元'!O8</f>
        <v>257</v>
      </c>
      <c r="U7" s="81">
        <f>'集計元'!P8</f>
        <v>181</v>
      </c>
      <c r="V7" s="80">
        <f>'集計元'!L9</f>
        <v>16</v>
      </c>
      <c r="W7" s="79">
        <f>'集計元'!M9</f>
        <v>3135</v>
      </c>
      <c r="X7" s="79">
        <f>'集計元'!N9</f>
        <v>195.9375</v>
      </c>
      <c r="Y7" s="79">
        <f>'集計元'!O9</f>
        <v>235</v>
      </c>
      <c r="Z7" s="81">
        <f>'集計元'!P9</f>
        <v>158</v>
      </c>
      <c r="AA7" s="80">
        <f>'集計元'!L10</f>
        <v>16</v>
      </c>
      <c r="AB7" s="79">
        <f>'集計元'!M10</f>
        <v>3985</v>
      </c>
      <c r="AC7" s="79">
        <f>'集計元'!N10</f>
        <v>249.0625</v>
      </c>
      <c r="AD7" s="79">
        <f>'集計元'!O10</f>
        <v>321</v>
      </c>
      <c r="AE7" s="81">
        <f>'集計元'!P10</f>
        <v>192</v>
      </c>
      <c r="AF7" s="80">
        <f>'集計元'!L11</f>
        <v>16</v>
      </c>
      <c r="AG7" s="79">
        <f>'集計元'!M11</f>
        <v>5078</v>
      </c>
      <c r="AH7" s="79">
        <f>'集計元'!N11</f>
        <v>317.375</v>
      </c>
      <c r="AI7" s="79">
        <f>'集計元'!O11</f>
        <v>410</v>
      </c>
      <c r="AJ7" s="81">
        <f>'集計元'!P11</f>
        <v>215</v>
      </c>
      <c r="AK7" s="80">
        <f>'集計元'!L12</f>
        <v>15</v>
      </c>
      <c r="AL7" s="79">
        <f>'集計元'!M12</f>
        <v>3634</v>
      </c>
      <c r="AM7" s="79">
        <f>'集計元'!N12</f>
        <v>242.26666666666668</v>
      </c>
      <c r="AN7" s="79">
        <f>'集計元'!O12</f>
        <v>300</v>
      </c>
      <c r="AO7" s="81">
        <f>'集計元'!P12</f>
        <v>192</v>
      </c>
      <c r="AP7" s="80">
        <f>'集計元'!L13</f>
        <v>16</v>
      </c>
      <c r="AQ7" s="79">
        <f>'集計元'!M13</f>
        <v>3750</v>
      </c>
      <c r="AR7" s="79">
        <f>'集計元'!N13</f>
        <v>234.375</v>
      </c>
      <c r="AS7" s="79">
        <f>'集計元'!O13</f>
        <v>286</v>
      </c>
      <c r="AT7" s="81">
        <f>'集計元'!P13</f>
        <v>201</v>
      </c>
      <c r="AU7" s="80">
        <f>'集計元'!L14</f>
        <v>16</v>
      </c>
      <c r="AV7" s="79">
        <f>'集計元'!M14</f>
        <v>3793</v>
      </c>
      <c r="AW7" s="79">
        <f>'集計元'!N14</f>
        <v>237.0625</v>
      </c>
      <c r="AX7" s="79">
        <f>'集計元'!O14</f>
        <v>321</v>
      </c>
      <c r="AY7" s="81">
        <f>'集計元'!P14</f>
        <v>139</v>
      </c>
      <c r="AZ7" s="80">
        <f>'集計元'!L15</f>
        <v>16</v>
      </c>
      <c r="BA7" s="79">
        <f>'集計元'!M15</f>
        <v>2863</v>
      </c>
      <c r="BB7" s="79">
        <f>'集計元'!N15</f>
        <v>178.9375</v>
      </c>
      <c r="BC7" s="79">
        <f>'集計元'!O15</f>
        <v>214</v>
      </c>
      <c r="BD7" s="81">
        <f>'集計元'!P15</f>
        <v>106</v>
      </c>
      <c r="BE7" s="80">
        <f>'集計元'!L16</f>
        <v>16</v>
      </c>
      <c r="BF7" s="79">
        <f>'集計元'!M16</f>
        <v>3094</v>
      </c>
      <c r="BG7" s="79">
        <f>'集計元'!N16</f>
        <v>193.375</v>
      </c>
      <c r="BH7" s="79">
        <f>'集計元'!O16</f>
        <v>216</v>
      </c>
      <c r="BI7" s="81">
        <f>'集計元'!P16</f>
        <v>178</v>
      </c>
      <c r="BJ7" s="80">
        <f>'集計元'!L17</f>
        <v>16</v>
      </c>
      <c r="BK7" s="79">
        <f>'集計元'!M17</f>
        <v>2896</v>
      </c>
      <c r="BL7" s="79">
        <f>'集計元'!N17</f>
        <v>181</v>
      </c>
      <c r="BM7" s="79">
        <f>'集計元'!O17</f>
        <v>238</v>
      </c>
      <c r="BN7" s="81">
        <f>'集計元'!P17</f>
        <v>116</v>
      </c>
      <c r="BO7" s="80">
        <f>'集計元'!L18</f>
        <v>16</v>
      </c>
      <c r="BP7" s="79">
        <f>'集計元'!M18</f>
        <v>3544</v>
      </c>
      <c r="BQ7" s="79">
        <f>'集計元'!N18</f>
        <v>221.5</v>
      </c>
      <c r="BR7" s="79">
        <f>'集計元'!O18</f>
        <v>267</v>
      </c>
      <c r="BS7" s="81">
        <f>'集計元'!P18</f>
        <v>181</v>
      </c>
      <c r="BT7" s="80">
        <f>'集計元'!L19</f>
        <v>15</v>
      </c>
      <c r="BU7" s="79">
        <f>'集計元'!M19</f>
        <v>2312</v>
      </c>
      <c r="BV7" s="79">
        <f>'集計元'!N19</f>
        <v>154.13333333333333</v>
      </c>
      <c r="BW7" s="79">
        <f>'集計元'!O19</f>
        <v>267</v>
      </c>
      <c r="BX7" s="81">
        <f>'集計元'!P19</f>
        <v>108</v>
      </c>
      <c r="BY7" s="80">
        <f>'集計元'!L20</f>
        <v>11</v>
      </c>
      <c r="BZ7" s="79">
        <f>'集計元'!M20</f>
        <v>3318</v>
      </c>
      <c r="CA7" s="79">
        <f>'集計元'!N20</f>
        <v>301.6363636363636</v>
      </c>
      <c r="CB7" s="79">
        <f>'集計元'!O20</f>
        <v>408</v>
      </c>
      <c r="CC7" s="81">
        <f>'集計元'!P20</f>
        <v>149</v>
      </c>
      <c r="CD7" s="80">
        <f>'集計元'!L21</f>
        <v>16</v>
      </c>
      <c r="CE7" s="79">
        <f>'集計元'!M21</f>
        <v>4088</v>
      </c>
      <c r="CF7" s="79">
        <f>'集計元'!N21</f>
        <v>255.5</v>
      </c>
      <c r="CG7" s="79">
        <f>'集計元'!O21</f>
        <v>410</v>
      </c>
      <c r="CH7" s="81">
        <f>'集計元'!P21</f>
        <v>191</v>
      </c>
      <c r="CI7" s="80">
        <f>'集計元'!L22</f>
        <v>16</v>
      </c>
      <c r="CJ7" s="79">
        <f>'集計元'!M22</f>
        <v>2127</v>
      </c>
      <c r="CK7" s="79">
        <f>'集計元'!N22</f>
        <v>132.9375</v>
      </c>
      <c r="CL7" s="79">
        <f>'集計元'!O22</f>
        <v>199</v>
      </c>
      <c r="CM7" s="81">
        <f>'集計元'!P22</f>
        <v>122</v>
      </c>
      <c r="CN7" s="78">
        <f>'集計元'!L23</f>
        <v>16</v>
      </c>
      <c r="CO7" s="79">
        <f>'集計元'!M23</f>
        <v>21604</v>
      </c>
      <c r="CP7" s="79">
        <f>'集計元'!N23</f>
        <v>1350.25</v>
      </c>
      <c r="CQ7" s="79">
        <f>'集計元'!O23</f>
        <v>1516</v>
      </c>
      <c r="CR7" s="82">
        <f>'集計元'!P23</f>
        <v>1260</v>
      </c>
      <c r="CT7" s="21">
        <f t="shared" si="0"/>
        <v>24.64285714285714</v>
      </c>
      <c r="CU7" s="21">
        <f t="shared" si="1"/>
        <v>29.35714285714286</v>
      </c>
      <c r="CV7" s="21">
        <f>J7-I7</f>
        <v>211.375</v>
      </c>
      <c r="CW7" s="21">
        <f>I7-K7</f>
        <v>408.625</v>
      </c>
      <c r="CX7" s="21">
        <f>O7-N7</f>
        <v>93.39999999999998</v>
      </c>
      <c r="CY7" s="21">
        <f>N7-P7</f>
        <v>123.60000000000002</v>
      </c>
      <c r="CZ7" s="21">
        <f>T7-S7</f>
        <v>47.5</v>
      </c>
      <c r="DA7" s="21">
        <f>S7-U7</f>
        <v>28.5</v>
      </c>
      <c r="DB7" s="21">
        <f>Y7-X7</f>
        <v>39.0625</v>
      </c>
      <c r="DC7" s="21">
        <f>X7-Z7</f>
        <v>37.9375</v>
      </c>
      <c r="DD7" s="21">
        <f>AD7-AC7</f>
        <v>71.9375</v>
      </c>
      <c r="DE7" s="21">
        <f>AC7-AE7</f>
        <v>57.0625</v>
      </c>
      <c r="DF7" s="21">
        <f>AI7-AH7</f>
        <v>92.625</v>
      </c>
      <c r="DG7" s="21">
        <f>AH7-AJ7</f>
        <v>102.375</v>
      </c>
      <c r="DH7" s="21">
        <f>AN7-AM7</f>
        <v>57.73333333333332</v>
      </c>
      <c r="DI7" s="21">
        <f>AM7-AO7</f>
        <v>50.26666666666668</v>
      </c>
      <c r="DJ7" s="21">
        <f>AS7-AR7</f>
        <v>51.625</v>
      </c>
      <c r="DK7" s="21">
        <f>AR7-AT7</f>
        <v>33.375</v>
      </c>
      <c r="DL7" s="21">
        <f>BH7-BG7</f>
        <v>22.625</v>
      </c>
      <c r="DM7" s="21">
        <f>BG7-BI7</f>
        <v>15.375</v>
      </c>
      <c r="DN7" s="21">
        <f>BM7-BL7</f>
        <v>57</v>
      </c>
      <c r="DO7" s="21">
        <f>BL7-BN7</f>
        <v>65</v>
      </c>
      <c r="DP7" s="21">
        <f>BR7-BQ7</f>
        <v>45.5</v>
      </c>
      <c r="DQ7" s="21">
        <f>BQ7-BS7</f>
        <v>40.5</v>
      </c>
      <c r="DR7" s="21">
        <f>BW7-BV7</f>
        <v>112.86666666666667</v>
      </c>
      <c r="DS7" s="21">
        <f>BV7-BX7</f>
        <v>46.133333333333326</v>
      </c>
      <c r="DT7" s="21">
        <f>CB7-CA7</f>
        <v>106.36363636363637</v>
      </c>
      <c r="DU7" s="21">
        <f>CA7-CC7</f>
        <v>152.63636363636363</v>
      </c>
      <c r="DV7" s="21">
        <f>CG7-CF7</f>
        <v>154.5</v>
      </c>
      <c r="DW7" s="22">
        <f>CF7-CH7</f>
        <v>64.5</v>
      </c>
      <c r="DX7" s="22">
        <f>CL7-CK7</f>
        <v>66.0625</v>
      </c>
      <c r="DY7" s="22">
        <f>CK7-CM7</f>
        <v>10.9375</v>
      </c>
      <c r="DZ7" s="22">
        <f>CQ7-CP7</f>
        <v>165.75</v>
      </c>
      <c r="EA7" s="22">
        <f>CP7-CR7</f>
        <v>90.25</v>
      </c>
    </row>
    <row r="8" spans="1:131" s="20" customFormat="1" ht="36" customHeight="1">
      <c r="A8" s="23" t="s">
        <v>111</v>
      </c>
      <c r="B8" s="78">
        <f>'集計元'!Q5</f>
        <v>22</v>
      </c>
      <c r="C8" s="79">
        <f>'集計元'!R5</f>
        <v>3567</v>
      </c>
      <c r="D8" s="79">
        <f>'集計元'!S5</f>
        <v>162.13636363636363</v>
      </c>
      <c r="E8" s="79">
        <f>'集計元'!T5</f>
        <v>194</v>
      </c>
      <c r="F8" s="79">
        <f>'集計元'!U5</f>
        <v>138</v>
      </c>
      <c r="G8" s="80">
        <f>'集計元'!Q6</f>
        <v>22</v>
      </c>
      <c r="H8" s="79">
        <f>'集計元'!R6</f>
        <v>44159</v>
      </c>
      <c r="I8" s="79">
        <f>'集計元'!S6</f>
        <v>2007.2272727272727</v>
      </c>
      <c r="J8" s="79">
        <f>'集計元'!T6</f>
        <v>2570</v>
      </c>
      <c r="K8" s="81">
        <f>'集計元'!U6</f>
        <v>1750</v>
      </c>
      <c r="L8" s="80">
        <f>'集計元'!Q7</f>
        <v>20</v>
      </c>
      <c r="M8" s="79">
        <f>'集計元'!R7</f>
        <v>6912</v>
      </c>
      <c r="N8" s="79">
        <f>'集計元'!S7</f>
        <v>345.6</v>
      </c>
      <c r="O8" s="79">
        <f>'集計元'!T7</f>
        <v>520</v>
      </c>
      <c r="P8" s="81">
        <f>'集計元'!U7</f>
        <v>222</v>
      </c>
      <c r="Q8" s="80">
        <f>'集計元'!Q8</f>
        <v>20</v>
      </c>
      <c r="R8" s="79">
        <f>'集計元'!R8</f>
        <v>4559</v>
      </c>
      <c r="S8" s="79">
        <f>'集計元'!S8</f>
        <v>227.95</v>
      </c>
      <c r="T8" s="79">
        <f>'集計元'!T8</f>
        <v>356</v>
      </c>
      <c r="U8" s="81">
        <f>'集計元'!U8</f>
        <v>170</v>
      </c>
      <c r="V8" s="80">
        <f>'集計元'!Q9</f>
        <v>24</v>
      </c>
      <c r="W8" s="79">
        <f>'集計元'!R9</f>
        <v>5072</v>
      </c>
      <c r="X8" s="79">
        <f>'集計元'!S9</f>
        <v>211.33333333333334</v>
      </c>
      <c r="Y8" s="79">
        <f>'集計元'!T9</f>
        <v>278</v>
      </c>
      <c r="Z8" s="81">
        <f>'集計元'!U9</f>
        <v>149</v>
      </c>
      <c r="AA8" s="80">
        <f>'集計元'!Q10</f>
        <v>23</v>
      </c>
      <c r="AB8" s="79">
        <f>'集計元'!R10</f>
        <v>6093</v>
      </c>
      <c r="AC8" s="79">
        <f>'集計元'!S10</f>
        <v>264.9130434782609</v>
      </c>
      <c r="AD8" s="79">
        <f>'集計元'!T10</f>
        <v>397</v>
      </c>
      <c r="AE8" s="81">
        <f>'集計元'!U10</f>
        <v>192</v>
      </c>
      <c r="AF8" s="80">
        <f>'集計元'!Q11</f>
        <v>22</v>
      </c>
      <c r="AG8" s="79">
        <f>'集計元'!R11</f>
        <v>7100</v>
      </c>
      <c r="AH8" s="79">
        <f>'集計元'!S11</f>
        <v>322.72727272727275</v>
      </c>
      <c r="AI8" s="79">
        <f>'集計元'!T11</f>
        <v>461</v>
      </c>
      <c r="AJ8" s="81">
        <f>'集計元'!U11</f>
        <v>203</v>
      </c>
      <c r="AK8" s="80">
        <f>'集計元'!Q12</f>
        <v>20</v>
      </c>
      <c r="AL8" s="79">
        <f>'集計元'!R12</f>
        <v>5595</v>
      </c>
      <c r="AM8" s="79">
        <f>'集計元'!S12</f>
        <v>279.75</v>
      </c>
      <c r="AN8" s="79">
        <f>'集計元'!T12</f>
        <v>399</v>
      </c>
      <c r="AO8" s="81">
        <f>'集計元'!U12</f>
        <v>194</v>
      </c>
      <c r="AP8" s="80">
        <f>'集計元'!Q13</f>
        <v>23</v>
      </c>
      <c r="AQ8" s="79">
        <f>'集計元'!R13</f>
        <v>5654</v>
      </c>
      <c r="AR8" s="79">
        <f>'集計元'!S13</f>
        <v>245.82608695652175</v>
      </c>
      <c r="AS8" s="79">
        <f>'集計元'!T13</f>
        <v>396</v>
      </c>
      <c r="AT8" s="81">
        <f>'集計元'!U13</f>
        <v>193</v>
      </c>
      <c r="AU8" s="80">
        <f>'集計元'!Q14</f>
        <v>21</v>
      </c>
      <c r="AV8" s="79">
        <f>'集計元'!R14</f>
        <v>4452</v>
      </c>
      <c r="AW8" s="79">
        <f>'集計元'!S14</f>
        <v>212</v>
      </c>
      <c r="AX8" s="79">
        <f>'集計元'!T14</f>
        <v>321</v>
      </c>
      <c r="AY8" s="81">
        <f>'集計元'!U14</f>
        <v>108</v>
      </c>
      <c r="AZ8" s="80">
        <f>'集計元'!Q15</f>
        <v>18</v>
      </c>
      <c r="BA8" s="79">
        <f>'集計元'!R15</f>
        <v>3055</v>
      </c>
      <c r="BB8" s="79">
        <f>'集計元'!S15</f>
        <v>169.72222222222223</v>
      </c>
      <c r="BC8" s="79">
        <f>'集計元'!T15</f>
        <v>248</v>
      </c>
      <c r="BD8" s="81">
        <f>'集計元'!U15</f>
        <v>73</v>
      </c>
      <c r="BE8" s="80">
        <f>'集計元'!Q16</f>
        <v>24</v>
      </c>
      <c r="BF8" s="79">
        <f>'集計元'!R16</f>
        <v>4765</v>
      </c>
      <c r="BG8" s="79">
        <f>'集計元'!S16</f>
        <v>198.54166666666666</v>
      </c>
      <c r="BH8" s="79">
        <f>'集計元'!T16</f>
        <v>324</v>
      </c>
      <c r="BI8" s="81">
        <f>'集計元'!U16</f>
        <v>159</v>
      </c>
      <c r="BJ8" s="80">
        <f>'集計元'!Q17</f>
        <v>19</v>
      </c>
      <c r="BK8" s="79">
        <f>'集計元'!R17</f>
        <v>3105</v>
      </c>
      <c r="BL8" s="79">
        <f>'集計元'!S17</f>
        <v>163.42105263157896</v>
      </c>
      <c r="BM8" s="79">
        <f>'集計元'!T17</f>
        <v>213</v>
      </c>
      <c r="BN8" s="81">
        <f>'集計元'!U17</f>
        <v>98</v>
      </c>
      <c r="BO8" s="80">
        <f>'集計元'!Q18</f>
        <v>20</v>
      </c>
      <c r="BP8" s="79">
        <f>'集計元'!R18</f>
        <v>4437</v>
      </c>
      <c r="BQ8" s="79">
        <f>'集計元'!S18</f>
        <v>221.85</v>
      </c>
      <c r="BR8" s="79">
        <f>'集計元'!T18</f>
        <v>278</v>
      </c>
      <c r="BS8" s="81">
        <f>'集計元'!U18</f>
        <v>170</v>
      </c>
      <c r="BT8" s="80">
        <f>'集計元'!Q19</f>
        <v>22</v>
      </c>
      <c r="BU8" s="79">
        <f>'集計元'!R19</f>
        <v>3414</v>
      </c>
      <c r="BV8" s="79">
        <f>'集計元'!S19</f>
        <v>155.1818181818182</v>
      </c>
      <c r="BW8" s="79">
        <f>'集計元'!T19</f>
        <v>200</v>
      </c>
      <c r="BX8" s="81">
        <f>'集計元'!U19</f>
        <v>105</v>
      </c>
      <c r="BY8" s="80">
        <f>'集計元'!Q20</f>
        <v>13</v>
      </c>
      <c r="BZ8" s="79">
        <f>'集計元'!R20</f>
        <v>4287</v>
      </c>
      <c r="CA8" s="79">
        <f>'集計元'!S20</f>
        <v>329.7692307692308</v>
      </c>
      <c r="CB8" s="79">
        <f>'集計元'!T20</f>
        <v>538</v>
      </c>
      <c r="CC8" s="81">
        <f>'集計元'!U20</f>
        <v>245</v>
      </c>
      <c r="CD8" s="80">
        <f>'集計元'!Q21</f>
        <v>22</v>
      </c>
      <c r="CE8" s="79">
        <f>'集計元'!R21</f>
        <v>5966</v>
      </c>
      <c r="CF8" s="79">
        <f>'集計元'!S21</f>
        <v>271.1818181818182</v>
      </c>
      <c r="CG8" s="79">
        <f>'集計元'!T21</f>
        <v>480</v>
      </c>
      <c r="CH8" s="81">
        <f>'集計元'!U21</f>
        <v>191</v>
      </c>
      <c r="CI8" s="80">
        <f>'集計元'!Q22</f>
        <v>24</v>
      </c>
      <c r="CJ8" s="79">
        <f>'集計元'!R22</f>
        <v>3031</v>
      </c>
      <c r="CK8" s="79">
        <f>'集計元'!S22</f>
        <v>126.29166666666667</v>
      </c>
      <c r="CL8" s="79">
        <f>'集計元'!T22</f>
        <v>131</v>
      </c>
      <c r="CM8" s="81">
        <f>'集計元'!U22</f>
        <v>119</v>
      </c>
      <c r="CN8" s="78">
        <f>'集計元'!Q23</f>
        <v>24</v>
      </c>
      <c r="CO8" s="79">
        <f>'集計元'!R23</f>
        <v>32628</v>
      </c>
      <c r="CP8" s="79">
        <f>'集計元'!S23</f>
        <v>1359.5</v>
      </c>
      <c r="CQ8" s="79">
        <f>'集計元'!T23</f>
        <v>1596</v>
      </c>
      <c r="CR8" s="82">
        <f>'集計元'!U23</f>
        <v>1242</v>
      </c>
      <c r="CT8" s="21">
        <f t="shared" si="0"/>
        <v>31.863636363636374</v>
      </c>
      <c r="CU8" s="21">
        <f t="shared" si="1"/>
        <v>24.136363636363626</v>
      </c>
      <c r="CV8" s="21">
        <f>J8-I8</f>
        <v>562.7727272727273</v>
      </c>
      <c r="CW8" s="21">
        <f>I8-K8</f>
        <v>257.22727272727275</v>
      </c>
      <c r="CX8" s="21">
        <f>O8-N8</f>
        <v>174.39999999999998</v>
      </c>
      <c r="CY8" s="21">
        <f>N8-P8</f>
        <v>123.60000000000002</v>
      </c>
      <c r="CZ8" s="21">
        <f>T8-S8</f>
        <v>128.05</v>
      </c>
      <c r="DA8" s="21">
        <f>S8-U8</f>
        <v>57.94999999999999</v>
      </c>
      <c r="DB8" s="21">
        <f>Y8-X8</f>
        <v>66.66666666666666</v>
      </c>
      <c r="DC8" s="21">
        <f>X8-Z8</f>
        <v>62.33333333333334</v>
      </c>
      <c r="DD8" s="21">
        <f>AD8-AC8</f>
        <v>132.08695652173913</v>
      </c>
      <c r="DE8" s="21">
        <f>AC8-AE8</f>
        <v>72.91304347826087</v>
      </c>
      <c r="DF8" s="21">
        <f>AI8-AH8</f>
        <v>138.27272727272725</v>
      </c>
      <c r="DG8" s="21">
        <f>AH8-AJ8</f>
        <v>119.72727272727275</v>
      </c>
      <c r="DH8" s="21">
        <f>AN8-AM8</f>
        <v>119.25</v>
      </c>
      <c r="DI8" s="21">
        <f>AM8-AO8</f>
        <v>85.75</v>
      </c>
      <c r="DJ8" s="21">
        <f>AS8-AR8</f>
        <v>150.17391304347825</v>
      </c>
      <c r="DK8" s="21">
        <f>AR8-AT8</f>
        <v>52.82608695652175</v>
      </c>
      <c r="DL8" s="21">
        <f>BH8-BG8</f>
        <v>125.45833333333334</v>
      </c>
      <c r="DM8" s="21">
        <f>BG8-BI8</f>
        <v>39.54166666666666</v>
      </c>
      <c r="DN8" s="21">
        <f>BM8-BL8</f>
        <v>49.57894736842104</v>
      </c>
      <c r="DO8" s="21">
        <f>BL8-BN8</f>
        <v>65.42105263157896</v>
      </c>
      <c r="DP8" s="21">
        <f>BR8-BQ8</f>
        <v>56.150000000000006</v>
      </c>
      <c r="DQ8" s="21">
        <f>BQ8-BS8</f>
        <v>51.849999999999994</v>
      </c>
      <c r="DR8" s="21">
        <f>BW8-BV8</f>
        <v>44.81818181818181</v>
      </c>
      <c r="DS8" s="21">
        <f>BV8-BX8</f>
        <v>50.18181818181819</v>
      </c>
      <c r="DT8" s="21">
        <f>CB8-CA8</f>
        <v>208.23076923076923</v>
      </c>
      <c r="DU8" s="21">
        <f>CA8-CC8</f>
        <v>84.76923076923077</v>
      </c>
      <c r="DV8" s="21">
        <f>CG8-CF8</f>
        <v>208.8181818181818</v>
      </c>
      <c r="DW8" s="22">
        <f>CF8-CH8</f>
        <v>80.18181818181819</v>
      </c>
      <c r="DX8" s="22">
        <f>CL8-CK8</f>
        <v>4.708333333333329</v>
      </c>
      <c r="DY8" s="22">
        <f>CK8-CM8</f>
        <v>7.291666666666671</v>
      </c>
      <c r="DZ8" s="22">
        <f>CQ8-CP8</f>
        <v>236.5</v>
      </c>
      <c r="EA8" s="22">
        <f>CP8-CR8</f>
        <v>117.5</v>
      </c>
    </row>
    <row r="9" spans="1:131" s="20" customFormat="1" ht="36" customHeight="1">
      <c r="A9" s="23" t="s">
        <v>112</v>
      </c>
      <c r="B9" s="78">
        <f>'集計元'!V5</f>
        <v>18</v>
      </c>
      <c r="C9" s="79">
        <f>'集計元'!W5</f>
        <v>2823</v>
      </c>
      <c r="D9" s="79">
        <f>'集計元'!X5</f>
        <v>156.83333333333334</v>
      </c>
      <c r="E9" s="79">
        <f>'集計元'!Y5</f>
        <v>194</v>
      </c>
      <c r="F9" s="79">
        <f>'集計元'!Z5</f>
        <v>108</v>
      </c>
      <c r="G9" s="80">
        <f>'集計元'!V6</f>
        <v>17</v>
      </c>
      <c r="H9" s="79">
        <f>'集計元'!W6</f>
        <v>33310</v>
      </c>
      <c r="I9" s="79">
        <f>'集計元'!X6</f>
        <v>1959.4117647058824</v>
      </c>
      <c r="J9" s="79">
        <f>'集計元'!Y6</f>
        <v>2355</v>
      </c>
      <c r="K9" s="81">
        <f>'集計元'!Z6</f>
        <v>1598</v>
      </c>
      <c r="L9" s="80">
        <f>'集計元'!V7</f>
        <v>16</v>
      </c>
      <c r="M9" s="79">
        <f>'集計元'!W7</f>
        <v>4185</v>
      </c>
      <c r="N9" s="79">
        <f>'集計元'!X7</f>
        <v>261.5625</v>
      </c>
      <c r="O9" s="79">
        <f>'集計元'!Y7</f>
        <v>365</v>
      </c>
      <c r="P9" s="81">
        <f>'集計元'!Z7</f>
        <v>181</v>
      </c>
      <c r="Q9" s="80">
        <f>'集計元'!V8</f>
        <v>18</v>
      </c>
      <c r="R9" s="79">
        <f>'集計元'!W8</f>
        <v>3989</v>
      </c>
      <c r="S9" s="79">
        <f>'集計元'!X8</f>
        <v>221.61111111111111</v>
      </c>
      <c r="T9" s="79">
        <f>'集計元'!Y8</f>
        <v>257</v>
      </c>
      <c r="U9" s="81">
        <f>'集計元'!Z8</f>
        <v>183</v>
      </c>
      <c r="V9" s="80">
        <f>'集計元'!V9</f>
        <v>18</v>
      </c>
      <c r="W9" s="79">
        <f>'集計元'!W9</f>
        <v>3520</v>
      </c>
      <c r="X9" s="79">
        <f>'集計元'!X9</f>
        <v>195.55555555555554</v>
      </c>
      <c r="Y9" s="79">
        <f>'集計元'!Y9</f>
        <v>276</v>
      </c>
      <c r="Z9" s="81">
        <f>'集計元'!Z9</f>
        <v>147</v>
      </c>
      <c r="AA9" s="80">
        <f>'集計元'!V10</f>
        <v>17</v>
      </c>
      <c r="AB9" s="79">
        <f>'集計元'!W10</f>
        <v>3952</v>
      </c>
      <c r="AC9" s="79">
        <f>'集計元'!X10</f>
        <v>232.47058823529412</v>
      </c>
      <c r="AD9" s="79">
        <f>'集計元'!Y10</f>
        <v>306</v>
      </c>
      <c r="AE9" s="81">
        <f>'集計元'!Z10</f>
        <v>199</v>
      </c>
      <c r="AF9" s="80">
        <f>'集計元'!V11</f>
        <v>18</v>
      </c>
      <c r="AG9" s="79">
        <f>'集計元'!W11</f>
        <v>5842</v>
      </c>
      <c r="AH9" s="79">
        <f>'集計元'!X11</f>
        <v>324.55555555555554</v>
      </c>
      <c r="AI9" s="79">
        <f>'集計元'!Y11</f>
        <v>397</v>
      </c>
      <c r="AJ9" s="81">
        <f>'集計元'!Z11</f>
        <v>213</v>
      </c>
      <c r="AK9" s="80">
        <f>'集計元'!V12</f>
        <v>15</v>
      </c>
      <c r="AL9" s="79">
        <f>'集計元'!W12</f>
        <v>3545</v>
      </c>
      <c r="AM9" s="79">
        <f>'集計元'!X12</f>
        <v>236.33333333333334</v>
      </c>
      <c r="AN9" s="79">
        <f>'集計元'!Y12</f>
        <v>330</v>
      </c>
      <c r="AO9" s="81">
        <f>'集計元'!Z12</f>
        <v>162</v>
      </c>
      <c r="AP9" s="80">
        <f>'集計元'!V13</f>
        <v>17</v>
      </c>
      <c r="AQ9" s="79">
        <f>'集計元'!W13</f>
        <v>4121</v>
      </c>
      <c r="AR9" s="79">
        <f>'集計元'!X13</f>
        <v>242.41176470588235</v>
      </c>
      <c r="AS9" s="79">
        <f>'集計元'!Y13</f>
        <v>286</v>
      </c>
      <c r="AT9" s="81">
        <f>'集計元'!Z13</f>
        <v>212</v>
      </c>
      <c r="AU9" s="80">
        <f>'集計元'!V14</f>
        <v>17</v>
      </c>
      <c r="AV9" s="79">
        <f>'集計元'!W14</f>
        <v>3766</v>
      </c>
      <c r="AW9" s="79">
        <f>'集計元'!X14</f>
        <v>221.52941176470588</v>
      </c>
      <c r="AX9" s="79">
        <f>'集計元'!Y14</f>
        <v>332</v>
      </c>
      <c r="AY9" s="81">
        <f>'集計元'!Z14</f>
        <v>150</v>
      </c>
      <c r="AZ9" s="80">
        <f>'集計元'!V15</f>
        <v>16</v>
      </c>
      <c r="BA9" s="79">
        <f>'集計元'!W15</f>
        <v>2780</v>
      </c>
      <c r="BB9" s="79">
        <f>'集計元'!X15</f>
        <v>173.75</v>
      </c>
      <c r="BC9" s="79">
        <f>'集計元'!Y15</f>
        <v>213</v>
      </c>
      <c r="BD9" s="81">
        <f>'集計元'!Z15</f>
        <v>105</v>
      </c>
      <c r="BE9" s="80">
        <f>'集計元'!V16</f>
        <v>18</v>
      </c>
      <c r="BF9" s="79">
        <f>'集計元'!W16</f>
        <v>3441</v>
      </c>
      <c r="BG9" s="79">
        <f>'集計元'!X16</f>
        <v>191.16666666666666</v>
      </c>
      <c r="BH9" s="79">
        <f>'集計元'!Y16</f>
        <v>235</v>
      </c>
      <c r="BI9" s="81">
        <f>'集計元'!Z16</f>
        <v>167</v>
      </c>
      <c r="BJ9" s="80">
        <f>'集計元'!V17</f>
        <v>14</v>
      </c>
      <c r="BK9" s="79">
        <f>'集計元'!W17</f>
        <v>2551</v>
      </c>
      <c r="BL9" s="79">
        <f>'集計元'!X17</f>
        <v>182.21428571428572</v>
      </c>
      <c r="BM9" s="79">
        <f>'集計元'!Y17</f>
        <v>235</v>
      </c>
      <c r="BN9" s="81">
        <f>'集計元'!Z17</f>
        <v>127</v>
      </c>
      <c r="BO9" s="80">
        <f>'集計元'!V18</f>
        <v>15</v>
      </c>
      <c r="BP9" s="79">
        <f>'集計元'!W18</f>
        <v>3061</v>
      </c>
      <c r="BQ9" s="79">
        <f>'集計元'!X18</f>
        <v>204.06666666666666</v>
      </c>
      <c r="BR9" s="79">
        <f>'集計元'!Y18</f>
        <v>267</v>
      </c>
      <c r="BS9" s="81">
        <f>'集計元'!Z18</f>
        <v>170</v>
      </c>
      <c r="BT9" s="80">
        <f>'集計元'!V19</f>
        <v>17</v>
      </c>
      <c r="BU9" s="79">
        <f>'集計元'!W19</f>
        <v>2450</v>
      </c>
      <c r="BV9" s="79">
        <f>'集計元'!X19</f>
        <v>144.11764705882354</v>
      </c>
      <c r="BW9" s="79">
        <f>'集計元'!Y19</f>
        <v>194</v>
      </c>
      <c r="BX9" s="81">
        <f>'集計元'!Z19</f>
        <v>105</v>
      </c>
      <c r="BY9" s="80">
        <f>'集計元'!V20</f>
        <v>12</v>
      </c>
      <c r="BZ9" s="79">
        <f>'集計元'!W20</f>
        <v>3992</v>
      </c>
      <c r="CA9" s="79">
        <f>'集計元'!X20</f>
        <v>332.6666666666667</v>
      </c>
      <c r="CB9" s="79">
        <f>'集計元'!Y20</f>
        <v>397</v>
      </c>
      <c r="CC9" s="81">
        <f>'集計元'!Z20</f>
        <v>213</v>
      </c>
      <c r="CD9" s="80">
        <f>'集計元'!V21</f>
        <v>18</v>
      </c>
      <c r="CE9" s="79">
        <f>'集計元'!W21</f>
        <v>4285</v>
      </c>
      <c r="CF9" s="79">
        <f>'集計元'!X21</f>
        <v>238.05555555555554</v>
      </c>
      <c r="CG9" s="79">
        <f>'集計元'!Y21</f>
        <v>386</v>
      </c>
      <c r="CH9" s="81">
        <f>'集計元'!Z21</f>
        <v>192</v>
      </c>
      <c r="CI9" s="80">
        <f>'集計元'!V22</f>
        <v>18</v>
      </c>
      <c r="CJ9" s="79">
        <f>'集計元'!W22</f>
        <v>2350</v>
      </c>
      <c r="CK9" s="79">
        <f>'集計元'!X22</f>
        <v>130.55555555555554</v>
      </c>
      <c r="CL9" s="79">
        <f>'集計元'!Y22</f>
        <v>136</v>
      </c>
      <c r="CM9" s="81">
        <f>'集計元'!Z22</f>
        <v>123</v>
      </c>
      <c r="CN9" s="78">
        <f>'集計元'!V23</f>
        <v>18</v>
      </c>
      <c r="CO9" s="79">
        <f>'集計元'!W23</f>
        <v>25253</v>
      </c>
      <c r="CP9" s="79">
        <f>'集計元'!X23</f>
        <v>1402.9444444444443</v>
      </c>
      <c r="CQ9" s="79">
        <f>'集計元'!Y23</f>
        <v>1620</v>
      </c>
      <c r="CR9" s="82">
        <f>'集計元'!Z23</f>
        <v>1250</v>
      </c>
      <c r="CT9" s="21">
        <f t="shared" si="0"/>
        <v>37.16666666666666</v>
      </c>
      <c r="CU9" s="21">
        <f t="shared" si="1"/>
        <v>48.83333333333334</v>
      </c>
      <c r="CV9" s="21">
        <f>J9-I9</f>
        <v>395.58823529411757</v>
      </c>
      <c r="CW9" s="21">
        <f>I9-K9</f>
        <v>361.41176470588243</v>
      </c>
      <c r="CX9" s="21">
        <f>O9-N9</f>
        <v>103.4375</v>
      </c>
      <c r="CY9" s="21">
        <f>N9-P9</f>
        <v>80.5625</v>
      </c>
      <c r="CZ9" s="21">
        <f>T9-S9</f>
        <v>35.388888888888886</v>
      </c>
      <c r="DA9" s="21">
        <f>S9-U9</f>
        <v>38.611111111111114</v>
      </c>
      <c r="DB9" s="21">
        <f>Y9-X9</f>
        <v>80.44444444444446</v>
      </c>
      <c r="DC9" s="21">
        <f>X9-Z9</f>
        <v>48.55555555555554</v>
      </c>
      <c r="DD9" s="21">
        <f>AD9-AC9</f>
        <v>73.52941176470588</v>
      </c>
      <c r="DE9" s="21">
        <f>AC9-AE9</f>
        <v>33.470588235294116</v>
      </c>
      <c r="DF9" s="21">
        <f>AI9-AH9</f>
        <v>72.44444444444446</v>
      </c>
      <c r="DG9" s="21">
        <f>AH9-AJ9</f>
        <v>111.55555555555554</v>
      </c>
      <c r="DH9" s="21">
        <f>AN9-AM9</f>
        <v>93.66666666666666</v>
      </c>
      <c r="DI9" s="21">
        <f>AM9-AO9</f>
        <v>74.33333333333334</v>
      </c>
      <c r="DJ9" s="21">
        <f>AS9-AR9</f>
        <v>43.58823529411765</v>
      </c>
      <c r="DK9" s="21">
        <f>AR9-AT9</f>
        <v>30.411764705882348</v>
      </c>
      <c r="DL9" s="21">
        <f>BH9-BG9</f>
        <v>43.83333333333334</v>
      </c>
      <c r="DM9" s="21">
        <f>BG9-BI9</f>
        <v>24.166666666666657</v>
      </c>
      <c r="DN9" s="21">
        <f>BM9-BL9</f>
        <v>52.78571428571428</v>
      </c>
      <c r="DO9" s="21">
        <f>BL9-BN9</f>
        <v>55.21428571428572</v>
      </c>
      <c r="DP9" s="21">
        <f>BR9-BQ9</f>
        <v>62.93333333333334</v>
      </c>
      <c r="DQ9" s="21">
        <f>BQ9-BS9</f>
        <v>34.06666666666666</v>
      </c>
      <c r="DR9" s="21">
        <f>BW9-BV9</f>
        <v>49.882352941176464</v>
      </c>
      <c r="DS9" s="21">
        <f>BV9-BX9</f>
        <v>39.117647058823536</v>
      </c>
      <c r="DT9" s="21">
        <f>CB9-CA9</f>
        <v>64.33333333333331</v>
      </c>
      <c r="DU9" s="21">
        <f>CA9-CC9</f>
        <v>119.66666666666669</v>
      </c>
      <c r="DV9" s="21">
        <f>CG9-CF9</f>
        <v>147.94444444444446</v>
      </c>
      <c r="DW9" s="22">
        <f>CF9-CH9</f>
        <v>46.05555555555554</v>
      </c>
      <c r="DX9" s="22">
        <f>CL9-CK9</f>
        <v>5.444444444444457</v>
      </c>
      <c r="DY9" s="22">
        <f>CK9-CM9</f>
        <v>7.555555555555543</v>
      </c>
      <c r="DZ9" s="22">
        <f>CQ9-CP9</f>
        <v>217.05555555555566</v>
      </c>
      <c r="EA9" s="22">
        <f>CP9-CR9</f>
        <v>152.94444444444434</v>
      </c>
    </row>
    <row r="10" spans="1:131" s="20" customFormat="1" ht="36" customHeight="1">
      <c r="A10" s="25" t="s">
        <v>22</v>
      </c>
      <c r="B10" s="88">
        <f>SUM(B5:B9)</f>
        <v>69</v>
      </c>
      <c r="C10" s="89">
        <f>SUM(C5:C9)</f>
        <v>11150</v>
      </c>
      <c r="D10" s="89">
        <f>SUM(D5:D9)</f>
        <v>820.7268398268399</v>
      </c>
      <c r="E10" s="89">
        <f>MAX(E5:E9)</f>
        <v>227</v>
      </c>
      <c r="F10" s="91">
        <f>MIN(F5:F9)</f>
        <v>108</v>
      </c>
      <c r="G10" s="90">
        <f>SUM(G5:G9)</f>
        <v>71</v>
      </c>
      <c r="H10" s="89">
        <f>SUM(H5:H9)</f>
        <v>142813</v>
      </c>
      <c r="I10" s="89">
        <f>ROUND(H10/G10,0)</f>
        <v>2011</v>
      </c>
      <c r="J10" s="89">
        <f>MAX(J5:J9)</f>
        <v>2592</v>
      </c>
      <c r="K10" s="91">
        <f>MIN(K5:K9)</f>
        <v>1498</v>
      </c>
      <c r="L10" s="90">
        <f>SUM(L5:L9)</f>
        <v>67</v>
      </c>
      <c r="M10" s="89">
        <f>SUM(M5:M9)</f>
        <v>20150</v>
      </c>
      <c r="N10" s="89">
        <f>ROUND(M10/L10,0)</f>
        <v>301</v>
      </c>
      <c r="O10" s="89">
        <f>MAX(O5:O9)</f>
        <v>520</v>
      </c>
      <c r="P10" s="91">
        <f>MIN(P5:P9)</f>
        <v>181</v>
      </c>
      <c r="Q10" s="90">
        <f>SUM(Q5:Q9)</f>
        <v>68</v>
      </c>
      <c r="R10" s="89">
        <f>SUM(R5:R9)</f>
        <v>15231</v>
      </c>
      <c r="S10" s="89">
        <f>ROUND(R10/Q10,0)</f>
        <v>224</v>
      </c>
      <c r="T10" s="89">
        <f>MAX(T5:T9)</f>
        <v>356</v>
      </c>
      <c r="U10" s="91">
        <f>MIN(U5:U9)</f>
        <v>170</v>
      </c>
      <c r="V10" s="90">
        <f>SUM(V5:V9)</f>
        <v>79</v>
      </c>
      <c r="W10" s="89">
        <f>SUM(W5:W9)</f>
        <v>16176</v>
      </c>
      <c r="X10" s="89">
        <f>ROUND(W10/V10,0)</f>
        <v>205</v>
      </c>
      <c r="Y10" s="89">
        <f>MAX(Y5:Y9)</f>
        <v>300</v>
      </c>
      <c r="Z10" s="91">
        <f>MIN(Z5:Z9)</f>
        <v>138</v>
      </c>
      <c r="AA10" s="90">
        <f>SUM(AA5:AA9)</f>
        <v>75</v>
      </c>
      <c r="AB10" s="89">
        <f>SUM(AB5:AB9)</f>
        <v>19342</v>
      </c>
      <c r="AC10" s="89">
        <f>ROUND(AB10/AA10,0)</f>
        <v>258</v>
      </c>
      <c r="AD10" s="89">
        <f>MAX(AD5:AD9)</f>
        <v>397</v>
      </c>
      <c r="AE10" s="91">
        <f>MIN(AE5:AE9)</f>
        <v>192</v>
      </c>
      <c r="AF10" s="90">
        <f>SUM(AF5:AF9)</f>
        <v>73</v>
      </c>
      <c r="AG10" s="89">
        <f>SUM(AG5:AG9)</f>
        <v>23821</v>
      </c>
      <c r="AH10" s="89">
        <f>ROUND(AG10/AF10,0)</f>
        <v>326</v>
      </c>
      <c r="AI10" s="89">
        <f>MAX(AI5:AI9)</f>
        <v>461</v>
      </c>
      <c r="AJ10" s="91">
        <f>MIN(AJ5:AJ9)</f>
        <v>203</v>
      </c>
      <c r="AK10" s="90">
        <f>SUM(AK5:AK9)</f>
        <v>67</v>
      </c>
      <c r="AL10" s="89">
        <f>SUM(AL5:AL9)</f>
        <v>17416</v>
      </c>
      <c r="AM10" s="89">
        <f>ROUND(AL10/AK10,0)</f>
        <v>260</v>
      </c>
      <c r="AN10" s="89">
        <f>MAX(AN5:AN9)</f>
        <v>399</v>
      </c>
      <c r="AO10" s="91">
        <f>MIN(AO5:AO9)</f>
        <v>162</v>
      </c>
      <c r="AP10" s="90">
        <f>SUM(AP5:AP9)</f>
        <v>71</v>
      </c>
      <c r="AQ10" s="89">
        <f>SUM(AQ5:AQ9)</f>
        <v>17121</v>
      </c>
      <c r="AR10" s="89">
        <f>ROUND(AQ10/AP10,0)</f>
        <v>241</v>
      </c>
      <c r="AS10" s="89">
        <f>MAX(AS5:AS9)</f>
        <v>396</v>
      </c>
      <c r="AT10" s="91">
        <f>MIN(AT5:AT9)</f>
        <v>171</v>
      </c>
      <c r="AU10" s="90">
        <f>SUM(AU5:AU9)</f>
        <v>73</v>
      </c>
      <c r="AV10" s="89">
        <f>SUM(AV5:AV9)</f>
        <v>16515</v>
      </c>
      <c r="AW10" s="89">
        <f>ROUND(AV10/AU10,0)</f>
        <v>226</v>
      </c>
      <c r="AX10" s="89">
        <f>MAX(AX5:AX9)</f>
        <v>332</v>
      </c>
      <c r="AY10" s="91">
        <f>MIN(AY5:AY9)</f>
        <v>108</v>
      </c>
      <c r="AZ10" s="90">
        <f>SUM(AZ5:AZ9)</f>
        <v>69</v>
      </c>
      <c r="BA10" s="89">
        <f>SUM(BA5:BA9)</f>
        <v>12564</v>
      </c>
      <c r="BB10" s="89">
        <f>ROUND(BA10/AZ10,0)</f>
        <v>182</v>
      </c>
      <c r="BC10" s="89">
        <f>MAX(BC5:BC9)</f>
        <v>300</v>
      </c>
      <c r="BD10" s="91">
        <f>MIN(BD5:BD9)</f>
        <v>73</v>
      </c>
      <c r="BE10" s="90">
        <f>SUM(BE5:BE9)</f>
        <v>78</v>
      </c>
      <c r="BF10" s="89">
        <f>SUM(BF5:BF9)</f>
        <v>15966</v>
      </c>
      <c r="BG10" s="89">
        <f>ROUND(BF10/BE10,0)</f>
        <v>205</v>
      </c>
      <c r="BH10" s="89">
        <f>MAX(BH5:BH9)</f>
        <v>324</v>
      </c>
      <c r="BI10" s="91">
        <f>MIN(BI5:BI9)</f>
        <v>159</v>
      </c>
      <c r="BJ10" s="90">
        <f>SUM(BJ5:BJ9)</f>
        <v>65</v>
      </c>
      <c r="BK10" s="89">
        <f>SUM(BK5:BK9)</f>
        <v>11273</v>
      </c>
      <c r="BL10" s="89">
        <f>ROUND(BK10/BJ10,0)</f>
        <v>173</v>
      </c>
      <c r="BM10" s="89">
        <f>MAX(BM5:BM9)</f>
        <v>238</v>
      </c>
      <c r="BN10" s="91">
        <f>MIN(BN5:BN9)</f>
        <v>98</v>
      </c>
      <c r="BO10" s="90">
        <f>SUM(BO5:BO9)</f>
        <v>69</v>
      </c>
      <c r="BP10" s="89">
        <f>SUM(BP5:BP9)</f>
        <v>15142</v>
      </c>
      <c r="BQ10" s="89">
        <f>ROUND(BP10/BO10,0)</f>
        <v>219</v>
      </c>
      <c r="BR10" s="89">
        <f>MAX(BR5:BR9)</f>
        <v>292</v>
      </c>
      <c r="BS10" s="91">
        <f>MIN(BS5:BS9)</f>
        <v>170</v>
      </c>
      <c r="BT10" s="90">
        <f>SUM(BT5:BT9)</f>
        <v>73</v>
      </c>
      <c r="BU10" s="89">
        <f>SUM(BU5:BU9)</f>
        <v>11323</v>
      </c>
      <c r="BV10" s="89">
        <f>ROUND(BU10/BT10,0)</f>
        <v>155</v>
      </c>
      <c r="BW10" s="89">
        <f>MAX(BW5:BW9)</f>
        <v>270</v>
      </c>
      <c r="BX10" s="91">
        <f>MIN(BX5:BX9)</f>
        <v>105</v>
      </c>
      <c r="BY10" s="90">
        <f>SUM(BY5:BY9)</f>
        <v>50</v>
      </c>
      <c r="BZ10" s="89">
        <f>SUM(BZ5:BZ9)</f>
        <v>17092</v>
      </c>
      <c r="CA10" s="89">
        <f>ROUND(BZ10/BY10,0)</f>
        <v>342</v>
      </c>
      <c r="CB10" s="89">
        <f>MAX(CB5:CB9)</f>
        <v>670</v>
      </c>
      <c r="CC10" s="91">
        <f>MIN(CC5:CC9)</f>
        <v>149</v>
      </c>
      <c r="CD10" s="90">
        <f>SUM(CD5:CD9)</f>
        <v>75</v>
      </c>
      <c r="CE10" s="89">
        <f>SUM(CE5:CE9)</f>
        <v>20128</v>
      </c>
      <c r="CF10" s="89">
        <f>ROUND(CE10/CD10,0)</f>
        <v>268</v>
      </c>
      <c r="CG10" s="89">
        <f>MAX(CG5:CG9)</f>
        <v>480</v>
      </c>
      <c r="CH10" s="91">
        <f>MIN(CH5:CH9)</f>
        <v>191</v>
      </c>
      <c r="CI10" s="90">
        <f>SUM(CI5:CI9)</f>
        <v>71</v>
      </c>
      <c r="CJ10" s="89">
        <f>SUM(CJ5:CJ9)</f>
        <v>9265</v>
      </c>
      <c r="CK10" s="89">
        <f>ROUND(CJ10/CI10,0)</f>
        <v>130</v>
      </c>
      <c r="CL10" s="89">
        <f>MAX(CL5:CL9)</f>
        <v>199</v>
      </c>
      <c r="CM10" s="91">
        <f>MIN(CM5:CM9)</f>
        <v>119</v>
      </c>
      <c r="CN10" s="88">
        <f>SUM(CN5:CN9)</f>
        <v>72</v>
      </c>
      <c r="CO10" s="89">
        <f>SUM(CO5:CO9)</f>
        <v>100441</v>
      </c>
      <c r="CP10" s="89">
        <f>IF(CO10=CN10,"",ROUND(CO10/CN10,0))</f>
        <v>1395</v>
      </c>
      <c r="CQ10" s="89">
        <f>MAX(CQ5:CQ9)</f>
        <v>2002</v>
      </c>
      <c r="CR10" s="92">
        <f>MIN(CR5:CR9)</f>
        <v>1116</v>
      </c>
      <c r="CT10" s="21">
        <f t="shared" si="0"/>
        <v>-593.7268398268399</v>
      </c>
      <c r="CU10" s="21">
        <f t="shared" si="1"/>
        <v>712.7268398268399</v>
      </c>
      <c r="CV10" s="21">
        <f aca="true" t="shared" si="2" ref="CV10:CV17">J10-I10</f>
        <v>581</v>
      </c>
      <c r="CW10" s="21">
        <f aca="true" t="shared" si="3" ref="CW10:CW17">I10-K10</f>
        <v>513</v>
      </c>
      <c r="CX10" s="21">
        <f aca="true" t="shared" si="4" ref="CX10:CX17">O10-N10</f>
        <v>219</v>
      </c>
      <c r="CY10" s="21">
        <f aca="true" t="shared" si="5" ref="CY10:CY17">N10-P10</f>
        <v>120</v>
      </c>
      <c r="CZ10" s="21">
        <f aca="true" t="shared" si="6" ref="CZ10:CZ17">T10-S10</f>
        <v>132</v>
      </c>
      <c r="DA10" s="21">
        <f aca="true" t="shared" si="7" ref="DA10:DA17">S10-U10</f>
        <v>54</v>
      </c>
      <c r="DB10" s="21">
        <f aca="true" t="shared" si="8" ref="DB10:DB17">Y10-X10</f>
        <v>95</v>
      </c>
      <c r="DC10" s="21">
        <f aca="true" t="shared" si="9" ref="DC10:DC17">X10-Z10</f>
        <v>67</v>
      </c>
      <c r="DD10" s="21">
        <f aca="true" t="shared" si="10" ref="DD10:DD17">AD10-AC10</f>
        <v>139</v>
      </c>
      <c r="DE10" s="21">
        <f aca="true" t="shared" si="11" ref="DE10:DE17">AC10-AE10</f>
        <v>66</v>
      </c>
      <c r="DF10" s="21">
        <f aca="true" t="shared" si="12" ref="DF10:DF17">AI10-AH10</f>
        <v>135</v>
      </c>
      <c r="DG10" s="21">
        <f aca="true" t="shared" si="13" ref="DG10:DG17">AH10-AJ10</f>
        <v>123</v>
      </c>
      <c r="DH10" s="21">
        <f aca="true" t="shared" si="14" ref="DH10:DH17">AN10-AM10</f>
        <v>139</v>
      </c>
      <c r="DI10" s="21">
        <f aca="true" t="shared" si="15" ref="DI10:DI17">AM10-AO10</f>
        <v>98</v>
      </c>
      <c r="DJ10" s="21">
        <f aca="true" t="shared" si="16" ref="DJ10:DJ17">AS10-AR10</f>
        <v>155</v>
      </c>
      <c r="DK10" s="21">
        <f aca="true" t="shared" si="17" ref="DK10:DK17">AR10-AT10</f>
        <v>70</v>
      </c>
      <c r="DL10" s="21">
        <f aca="true" t="shared" si="18" ref="DL10:DL17">BH10-BG10</f>
        <v>119</v>
      </c>
      <c r="DM10" s="21">
        <f aca="true" t="shared" si="19" ref="DM10:DM17">BG10-BI10</f>
        <v>46</v>
      </c>
      <c r="DN10" s="21">
        <f aca="true" t="shared" si="20" ref="DN10:DN17">BM10-BL10</f>
        <v>65</v>
      </c>
      <c r="DO10" s="21">
        <f aca="true" t="shared" si="21" ref="DO10:DO17">BL10-BN10</f>
        <v>75</v>
      </c>
      <c r="DP10" s="21">
        <f aca="true" t="shared" si="22" ref="DP10:DP17">BR10-BQ10</f>
        <v>73</v>
      </c>
      <c r="DQ10" s="21">
        <f aca="true" t="shared" si="23" ref="DQ10:DQ17">BQ10-BS10</f>
        <v>49</v>
      </c>
      <c r="DR10" s="21">
        <f aca="true" t="shared" si="24" ref="DR10:DR17">BW10-BV10</f>
        <v>115</v>
      </c>
      <c r="DS10" s="21">
        <f aca="true" t="shared" si="25" ref="DS10:DS17">BV10-BX10</f>
        <v>50</v>
      </c>
      <c r="DT10" s="21">
        <f aca="true" t="shared" si="26" ref="DT10:DT17">CB10-CA10</f>
        <v>328</v>
      </c>
      <c r="DU10" s="21">
        <f aca="true" t="shared" si="27" ref="DU10:DU17">CA10-CC10</f>
        <v>193</v>
      </c>
      <c r="DV10" s="21">
        <f aca="true" t="shared" si="28" ref="DV10:DV17">CG10-CF10</f>
        <v>212</v>
      </c>
      <c r="DW10" s="22">
        <f aca="true" t="shared" si="29" ref="DW10:DW17">CF10-CH10</f>
        <v>77</v>
      </c>
      <c r="DX10" s="22">
        <f aca="true" t="shared" si="30" ref="DX10:DX17">CL10-CK10</f>
        <v>69</v>
      </c>
      <c r="DY10" s="22">
        <f aca="true" t="shared" si="31" ref="DY10:DY17">CK10-CM10</f>
        <v>11</v>
      </c>
      <c r="DZ10" s="22">
        <f aca="true" t="shared" si="32" ref="DZ10:DZ17">CQ10-CP10</f>
        <v>607</v>
      </c>
      <c r="EA10" s="22">
        <f aca="true" t="shared" si="33" ref="EA10:EA17">CP10-CR10</f>
        <v>279</v>
      </c>
    </row>
    <row r="11" spans="1:126" s="20" customFormat="1" ht="36" customHeight="1">
      <c r="A11" s="19" t="s">
        <v>105</v>
      </c>
      <c r="B11" s="75">
        <f>'集計元'!B27</f>
        <v>24</v>
      </c>
      <c r="C11" s="74">
        <f>'集計元'!C27</f>
        <v>4049</v>
      </c>
      <c r="D11" s="74">
        <f>'集計元'!D27</f>
        <v>169</v>
      </c>
      <c r="E11" s="74">
        <f>'集計元'!E27</f>
        <v>204</v>
      </c>
      <c r="F11" s="76">
        <f>'集計元'!F27</f>
        <v>145</v>
      </c>
      <c r="G11" s="75">
        <f>'集計元'!B28</f>
        <v>23</v>
      </c>
      <c r="H11" s="74">
        <f>'集計元'!C28</f>
        <v>50823</v>
      </c>
      <c r="I11" s="74">
        <f>'集計元'!D28</f>
        <v>2210</v>
      </c>
      <c r="J11" s="74">
        <f>'集計元'!E28</f>
        <v>2862</v>
      </c>
      <c r="K11" s="76">
        <f>'集計元'!F28</f>
        <v>1695</v>
      </c>
      <c r="L11" s="75">
        <f>'集計元'!B29</f>
        <v>24</v>
      </c>
      <c r="M11" s="74">
        <f>'集計元'!C29</f>
        <v>7250</v>
      </c>
      <c r="N11" s="74">
        <f>'集計元'!D29</f>
        <v>302</v>
      </c>
      <c r="O11" s="74">
        <f>'集計元'!E29</f>
        <v>429</v>
      </c>
      <c r="P11" s="76">
        <f>'集計元'!F29</f>
        <v>182</v>
      </c>
      <c r="Q11" s="75">
        <f>'集計元'!B30</f>
        <v>24</v>
      </c>
      <c r="R11" s="74">
        <f>'集計元'!C30</f>
        <v>5344</v>
      </c>
      <c r="S11" s="74">
        <f>'集計元'!D30</f>
        <v>223</v>
      </c>
      <c r="T11" s="74">
        <f>'集計元'!E30</f>
        <v>286</v>
      </c>
      <c r="U11" s="76">
        <f>'集計元'!F30</f>
        <v>182</v>
      </c>
      <c r="V11" s="75">
        <f>'集計元'!B31</f>
        <v>27</v>
      </c>
      <c r="W11" s="74">
        <f>'集計元'!C31</f>
        <v>5385</v>
      </c>
      <c r="X11" s="74">
        <f>'集計元'!D31</f>
        <v>199</v>
      </c>
      <c r="Y11" s="74">
        <f>'集計元'!E31</f>
        <v>316</v>
      </c>
      <c r="Z11" s="76">
        <f>'集計元'!F31</f>
        <v>106</v>
      </c>
      <c r="AA11" s="75">
        <f>'集計元'!B32</f>
        <v>25</v>
      </c>
      <c r="AB11" s="74">
        <f>'集計元'!C32</f>
        <v>6289</v>
      </c>
      <c r="AC11" s="74">
        <f>'集計元'!D32</f>
        <v>252</v>
      </c>
      <c r="AD11" s="74">
        <f>'集計元'!E32</f>
        <v>386</v>
      </c>
      <c r="AE11" s="76">
        <f>'集計元'!F32</f>
        <v>203</v>
      </c>
      <c r="AF11" s="75">
        <f>'集計元'!B33</f>
        <v>23</v>
      </c>
      <c r="AG11" s="74">
        <f>'集計元'!C33</f>
        <v>6810</v>
      </c>
      <c r="AH11" s="74">
        <f>'集計元'!D33</f>
        <v>296</v>
      </c>
      <c r="AI11" s="74">
        <f>'集計元'!E33</f>
        <v>462</v>
      </c>
      <c r="AJ11" s="76">
        <f>'集計元'!F33</f>
        <v>212</v>
      </c>
      <c r="AK11" s="75">
        <f>'集計元'!B34</f>
        <v>23</v>
      </c>
      <c r="AL11" s="74">
        <f>'集計元'!C34</f>
        <v>6162</v>
      </c>
      <c r="AM11" s="74">
        <f>'集計元'!D34</f>
        <v>268</v>
      </c>
      <c r="AN11" s="74">
        <f>'集計元'!E34</f>
        <v>379</v>
      </c>
      <c r="AO11" s="76">
        <f>'集計元'!F34</f>
        <v>182</v>
      </c>
      <c r="AP11" s="75">
        <f>'集計元'!B35</f>
        <v>23</v>
      </c>
      <c r="AQ11" s="74">
        <f>'集計元'!C35</f>
        <v>5333</v>
      </c>
      <c r="AR11" s="74">
        <f>'集計元'!D35</f>
        <v>232</v>
      </c>
      <c r="AS11" s="74">
        <f>'集計元'!E35</f>
        <v>322</v>
      </c>
      <c r="AT11" s="76">
        <f>'集計元'!F35</f>
        <v>181</v>
      </c>
      <c r="AU11" s="75">
        <f>'集計元'!B36</f>
        <v>29</v>
      </c>
      <c r="AV11" s="74">
        <f>'集計元'!C36</f>
        <v>6735</v>
      </c>
      <c r="AW11" s="74">
        <f>'集計元'!D36</f>
        <v>232</v>
      </c>
      <c r="AX11" s="74">
        <f>'集計元'!E36</f>
        <v>398</v>
      </c>
      <c r="AY11" s="76">
        <f>'集計元'!F36</f>
        <v>147</v>
      </c>
      <c r="AZ11" s="75">
        <f>'集計元'!B37</f>
        <v>29</v>
      </c>
      <c r="BA11" s="74">
        <f>'集計元'!C37</f>
        <v>4998</v>
      </c>
      <c r="BB11" s="74">
        <f>'集計元'!D37</f>
        <v>172</v>
      </c>
      <c r="BC11" s="74">
        <f>'集計元'!E37</f>
        <v>298</v>
      </c>
      <c r="BD11" s="76">
        <f>'集計元'!F37</f>
        <v>51</v>
      </c>
      <c r="BE11" s="75">
        <f>'集計元'!B38</f>
        <v>25</v>
      </c>
      <c r="BF11" s="74">
        <f>'集計元'!C38</f>
        <v>4822</v>
      </c>
      <c r="BG11" s="74">
        <f>'集計元'!D38</f>
        <v>193</v>
      </c>
      <c r="BH11" s="74">
        <f>'集計元'!E38</f>
        <v>258</v>
      </c>
      <c r="BI11" s="76">
        <f>'集計元'!F38</f>
        <v>149</v>
      </c>
      <c r="BJ11" s="75">
        <f>'集計元'!B39</f>
        <v>24</v>
      </c>
      <c r="BK11" s="74">
        <f>'集計元'!C39</f>
        <v>4047</v>
      </c>
      <c r="BL11" s="74">
        <f>'集計元'!D39</f>
        <v>169</v>
      </c>
      <c r="BM11" s="74">
        <f>'集計元'!E39</f>
        <v>288</v>
      </c>
      <c r="BN11" s="76">
        <f>'集計元'!F39</f>
        <v>104</v>
      </c>
      <c r="BO11" s="75">
        <f>'集計元'!B40</f>
        <v>25</v>
      </c>
      <c r="BP11" s="74">
        <f>'集計元'!C40</f>
        <v>5292</v>
      </c>
      <c r="BQ11" s="74">
        <f>'集計元'!D40</f>
        <v>212</v>
      </c>
      <c r="BR11" s="74">
        <f>'集計元'!E40</f>
        <v>265</v>
      </c>
      <c r="BS11" s="76">
        <f>'集計元'!F40</f>
        <v>152</v>
      </c>
      <c r="BT11" s="75">
        <f>'集計元'!B41</f>
        <v>24</v>
      </c>
      <c r="BU11" s="74">
        <f>'集計元'!C41</f>
        <v>3765</v>
      </c>
      <c r="BV11" s="74">
        <f>'集計元'!D41</f>
        <v>157</v>
      </c>
      <c r="BW11" s="74">
        <f>'集計元'!E41</f>
        <v>205</v>
      </c>
      <c r="BX11" s="76">
        <f>'集計元'!F41</f>
        <v>105</v>
      </c>
      <c r="BY11" s="75">
        <f>'集計元'!B42</f>
        <v>18</v>
      </c>
      <c r="BZ11" s="74">
        <f>'集計元'!C42</f>
        <v>6279</v>
      </c>
      <c r="CA11" s="74">
        <f>'集計元'!D42</f>
        <v>349</v>
      </c>
      <c r="CB11" s="74">
        <f>'集計元'!E42</f>
        <v>513</v>
      </c>
      <c r="CC11" s="76">
        <f>'集計元'!F42</f>
        <v>247</v>
      </c>
      <c r="CD11" s="75">
        <f>'集計元'!B43</f>
        <v>24</v>
      </c>
      <c r="CE11" s="74">
        <f>'集計元'!C43</f>
        <v>6394</v>
      </c>
      <c r="CF11" s="74">
        <f>'集計元'!D43</f>
        <v>266</v>
      </c>
      <c r="CG11" s="74">
        <f>'集計元'!E43</f>
        <v>473</v>
      </c>
      <c r="CH11" s="76">
        <f>'集計元'!F43</f>
        <v>191</v>
      </c>
      <c r="CI11" s="73">
        <f>'集計元'!B44</f>
        <v>29</v>
      </c>
      <c r="CJ11" s="74">
        <f>'集計元'!C44</f>
        <v>3740</v>
      </c>
      <c r="CK11" s="74">
        <f>'集計元'!D44</f>
        <v>129</v>
      </c>
      <c r="CL11" s="74">
        <f>'集計元'!E44</f>
        <v>137</v>
      </c>
      <c r="CM11" s="76">
        <f>'集計元'!F44</f>
        <v>121</v>
      </c>
      <c r="CN11" s="129">
        <f>'集計元'!B45</f>
        <v>29</v>
      </c>
      <c r="CO11" s="130">
        <f>'集計元'!C45</f>
        <v>42222</v>
      </c>
      <c r="CP11" s="130">
        <f>'集計元'!D45</f>
        <v>1456</v>
      </c>
      <c r="CQ11" s="130">
        <f>'集計元'!E45</f>
        <v>1620</v>
      </c>
      <c r="CR11" s="136">
        <f>'集計元'!F45</f>
        <v>1350</v>
      </c>
      <c r="CS11" s="21">
        <f>J11-I11</f>
        <v>652</v>
      </c>
      <c r="CT11" s="21">
        <f>I11-K11</f>
        <v>515</v>
      </c>
      <c r="CU11" s="21">
        <f>O11-N11</f>
        <v>127</v>
      </c>
      <c r="CV11" s="21">
        <f>N11-P11</f>
        <v>120</v>
      </c>
      <c r="CW11" s="21">
        <f>T11-S11</f>
        <v>63</v>
      </c>
      <c r="CX11" s="21">
        <f>S11-U11</f>
        <v>41</v>
      </c>
      <c r="CY11" s="21">
        <f>Y11-X11</f>
        <v>117</v>
      </c>
      <c r="CZ11" s="21">
        <f>X11-Z11</f>
        <v>93</v>
      </c>
      <c r="DA11" s="21">
        <f>AD11-AC11</f>
        <v>134</v>
      </c>
      <c r="DB11" s="21">
        <f>AC11-AE11</f>
        <v>49</v>
      </c>
      <c r="DC11" s="21">
        <f>AI11-AH11</f>
        <v>166</v>
      </c>
      <c r="DD11" s="21">
        <f>AH11-AJ11</f>
        <v>84</v>
      </c>
      <c r="DE11" s="21">
        <f>AN11-AM11</f>
        <v>111</v>
      </c>
      <c r="DF11" s="21">
        <f>AM11-AO11</f>
        <v>86</v>
      </c>
      <c r="DG11" s="21">
        <f>BC11-BB11</f>
        <v>126</v>
      </c>
      <c r="DH11" s="21">
        <f>BB11-BD11</f>
        <v>121</v>
      </c>
      <c r="DI11" s="21">
        <f>BH11-BG11</f>
        <v>65</v>
      </c>
      <c r="DJ11" s="21">
        <f>BG11-BI11</f>
        <v>44</v>
      </c>
      <c r="DK11" s="21">
        <f>BM11-BL11</f>
        <v>119</v>
      </c>
      <c r="DL11" s="21">
        <f>BL11-BN11</f>
        <v>65</v>
      </c>
      <c r="DM11" s="21">
        <f>BR11-BQ11</f>
        <v>53</v>
      </c>
      <c r="DN11" s="21">
        <f>BQ11-BS11</f>
        <v>60</v>
      </c>
      <c r="DO11" s="21">
        <f>BW11-BV11</f>
        <v>48</v>
      </c>
      <c r="DP11" s="21">
        <f>BV11-BX11</f>
        <v>52</v>
      </c>
      <c r="DQ11" s="21">
        <f>CB11-CA11</f>
        <v>164</v>
      </c>
      <c r="DR11" s="22">
        <f>CA11-CC11</f>
        <v>102</v>
      </c>
      <c r="DS11" s="22">
        <f>CG11-CF11</f>
        <v>207</v>
      </c>
      <c r="DT11" s="22">
        <f>CF11-CH11</f>
        <v>75</v>
      </c>
      <c r="DU11" s="22">
        <f>CL11-CK11</f>
        <v>8</v>
      </c>
      <c r="DV11" s="22">
        <f>CK11-CM11</f>
        <v>8</v>
      </c>
    </row>
    <row r="12" spans="1:126" s="20" customFormat="1" ht="36" customHeight="1">
      <c r="A12" s="23" t="s">
        <v>106</v>
      </c>
      <c r="B12" s="80">
        <f>'集計元'!G27</f>
        <v>12</v>
      </c>
      <c r="C12" s="79">
        <f>'集計元'!H27</f>
        <v>1962</v>
      </c>
      <c r="D12" s="79">
        <f>'集計元'!I27</f>
        <v>163.5</v>
      </c>
      <c r="E12" s="79">
        <f>'集計元'!J27</f>
        <v>208</v>
      </c>
      <c r="F12" s="81">
        <f>'集計元'!K27</f>
        <v>139</v>
      </c>
      <c r="G12" s="80">
        <f>'集計元'!G28</f>
        <v>14</v>
      </c>
      <c r="H12" s="79">
        <f>'集計元'!H28</f>
        <v>29148</v>
      </c>
      <c r="I12" s="79">
        <f>'集計元'!I28</f>
        <v>2082</v>
      </c>
      <c r="J12" s="79">
        <f>'集計元'!J28</f>
        <v>2462</v>
      </c>
      <c r="K12" s="81">
        <f>'集計元'!K28</f>
        <v>1617</v>
      </c>
      <c r="L12" s="80">
        <f>'集計元'!G29</f>
        <v>14</v>
      </c>
      <c r="M12" s="79">
        <f>'集計元'!H29</f>
        <v>4099</v>
      </c>
      <c r="N12" s="79">
        <f>'集計元'!I29</f>
        <v>292.7857142857143</v>
      </c>
      <c r="O12" s="79">
        <f>'集計元'!J29</f>
        <v>343</v>
      </c>
      <c r="P12" s="81">
        <f>'集計元'!K29</f>
        <v>204</v>
      </c>
      <c r="Q12" s="80">
        <f>'集計元'!G30</f>
        <v>12</v>
      </c>
      <c r="R12" s="79">
        <f>'集計元'!H30</f>
        <v>2607</v>
      </c>
      <c r="S12" s="79">
        <f>'集計元'!I30</f>
        <v>217.25</v>
      </c>
      <c r="T12" s="79">
        <f>'集計元'!J30</f>
        <v>278</v>
      </c>
      <c r="U12" s="81">
        <f>'集計元'!K30</f>
        <v>158</v>
      </c>
      <c r="V12" s="80">
        <f>'集計元'!G31</f>
        <v>14</v>
      </c>
      <c r="W12" s="79">
        <f>'集計元'!H31</f>
        <v>2908</v>
      </c>
      <c r="X12" s="79">
        <f>'集計元'!I31</f>
        <v>207.71428571428572</v>
      </c>
      <c r="Y12" s="79">
        <f>'集計元'!J31</f>
        <v>286</v>
      </c>
      <c r="Z12" s="81">
        <f>'集計元'!K31</f>
        <v>169</v>
      </c>
      <c r="AA12" s="80">
        <f>'集計元'!G32</f>
        <v>14</v>
      </c>
      <c r="AB12" s="79">
        <f>'集計元'!H32</f>
        <v>3666</v>
      </c>
      <c r="AC12" s="79">
        <f>'集計元'!I32</f>
        <v>261.85714285714283</v>
      </c>
      <c r="AD12" s="79">
        <f>'集計元'!J32</f>
        <v>334</v>
      </c>
      <c r="AE12" s="81">
        <f>'集計元'!K32</f>
        <v>203</v>
      </c>
      <c r="AF12" s="80">
        <f>'集計元'!G33</f>
        <v>13</v>
      </c>
      <c r="AG12" s="79">
        <f>'集計元'!H33</f>
        <v>3670</v>
      </c>
      <c r="AH12" s="79">
        <f>'集計元'!I33</f>
        <v>282.3076923076923</v>
      </c>
      <c r="AI12" s="79">
        <f>'集計元'!J33</f>
        <v>386</v>
      </c>
      <c r="AJ12" s="81">
        <f>'集計元'!K33</f>
        <v>212</v>
      </c>
      <c r="AK12" s="80">
        <f>'集計元'!G34</f>
        <v>12</v>
      </c>
      <c r="AL12" s="79">
        <f>'集計元'!H34</f>
        <v>3507</v>
      </c>
      <c r="AM12" s="79">
        <f>'集計元'!I34</f>
        <v>292.25</v>
      </c>
      <c r="AN12" s="79">
        <f>'集計元'!J34</f>
        <v>372</v>
      </c>
      <c r="AO12" s="81">
        <f>'集計元'!K34</f>
        <v>201</v>
      </c>
      <c r="AP12" s="80">
        <f>'集計元'!G35</f>
        <v>13</v>
      </c>
      <c r="AQ12" s="79">
        <f>'集計元'!H35</f>
        <v>3141</v>
      </c>
      <c r="AR12" s="79">
        <f>'集計元'!I35</f>
        <v>241.6153846153846</v>
      </c>
      <c r="AS12" s="79">
        <f>'集計元'!J35</f>
        <v>286</v>
      </c>
      <c r="AT12" s="81">
        <f>'集計元'!K35</f>
        <v>203</v>
      </c>
      <c r="AU12" s="80">
        <f>'集計元'!G36</f>
        <v>14</v>
      </c>
      <c r="AV12" s="79">
        <f>'集計元'!H36</f>
        <v>2825</v>
      </c>
      <c r="AW12" s="79">
        <f>'集計元'!I36</f>
        <v>201.78571428571428</v>
      </c>
      <c r="AX12" s="79">
        <f>'集計元'!J36</f>
        <v>214</v>
      </c>
      <c r="AY12" s="81">
        <f>'集計元'!K36</f>
        <v>169</v>
      </c>
      <c r="AZ12" s="80">
        <f>'集計元'!G37</f>
        <v>14</v>
      </c>
      <c r="BA12" s="79">
        <f>'集計元'!H37</f>
        <v>2134</v>
      </c>
      <c r="BB12" s="79">
        <f>'集計元'!I37</f>
        <v>152.42857142857142</v>
      </c>
      <c r="BC12" s="79">
        <f>'集計元'!J37</f>
        <v>214</v>
      </c>
      <c r="BD12" s="81">
        <f>'集計元'!K37</f>
        <v>102</v>
      </c>
      <c r="BE12" s="80">
        <f>'集計元'!G38</f>
        <v>14</v>
      </c>
      <c r="BF12" s="79">
        <f>'集計元'!H38</f>
        <v>2777</v>
      </c>
      <c r="BG12" s="79">
        <f>'集計元'!I38</f>
        <v>198.35714285714286</v>
      </c>
      <c r="BH12" s="79">
        <f>'集計元'!J38</f>
        <v>259</v>
      </c>
      <c r="BI12" s="81">
        <f>'集計元'!K38</f>
        <v>147</v>
      </c>
      <c r="BJ12" s="80">
        <f>'集計元'!G39</f>
        <v>14</v>
      </c>
      <c r="BK12" s="79">
        <f>'集計元'!H39</f>
        <v>2055</v>
      </c>
      <c r="BL12" s="79">
        <f>'集計元'!I39</f>
        <v>146.78571428571428</v>
      </c>
      <c r="BM12" s="79">
        <f>'集計元'!J39</f>
        <v>192</v>
      </c>
      <c r="BN12" s="81">
        <f>'集計元'!K39</f>
        <v>88</v>
      </c>
      <c r="BO12" s="80">
        <f>'集計元'!G40</f>
        <v>13</v>
      </c>
      <c r="BP12" s="79">
        <f>'集計元'!H40</f>
        <v>2669</v>
      </c>
      <c r="BQ12" s="79">
        <f>'集計元'!I40</f>
        <v>205.30769230769232</v>
      </c>
      <c r="BR12" s="79">
        <f>'集計元'!J40</f>
        <v>246</v>
      </c>
      <c r="BS12" s="81">
        <f>'集計元'!K40</f>
        <v>105</v>
      </c>
      <c r="BT12" s="80">
        <f>'集計元'!G41</f>
        <v>13</v>
      </c>
      <c r="BU12" s="79">
        <f>'集計元'!H41</f>
        <v>2136</v>
      </c>
      <c r="BV12" s="79">
        <f>'集計元'!I41</f>
        <v>164.30769230769232</v>
      </c>
      <c r="BW12" s="79">
        <f>'集計元'!J41</f>
        <v>228</v>
      </c>
      <c r="BX12" s="81">
        <f>'集計元'!K41</f>
        <v>106</v>
      </c>
      <c r="BY12" s="80">
        <f>'集計元'!G42</f>
        <v>12</v>
      </c>
      <c r="BZ12" s="79">
        <f>'集計元'!H42</f>
        <v>3597</v>
      </c>
      <c r="CA12" s="79">
        <f>'集計元'!I42</f>
        <v>299.75</v>
      </c>
      <c r="CB12" s="79">
        <f>'集計元'!J42</f>
        <v>398</v>
      </c>
      <c r="CC12" s="81">
        <f>'集計元'!K42</f>
        <v>191</v>
      </c>
      <c r="CD12" s="80">
        <f>'集計元'!G43</f>
        <v>13</v>
      </c>
      <c r="CE12" s="79">
        <f>'集計元'!H43</f>
        <v>3279</v>
      </c>
      <c r="CF12" s="79">
        <f>'集計元'!I43</f>
        <v>252.23076923076923</v>
      </c>
      <c r="CG12" s="79">
        <f>'集計元'!J43</f>
        <v>398</v>
      </c>
      <c r="CH12" s="81">
        <f>'集計元'!K43</f>
        <v>191</v>
      </c>
      <c r="CI12" s="78">
        <f>'集計元'!G44</f>
        <v>14</v>
      </c>
      <c r="CJ12" s="79">
        <f>'集計元'!H44</f>
        <v>1801</v>
      </c>
      <c r="CK12" s="79">
        <f>'集計元'!I44</f>
        <v>128.64285714285714</v>
      </c>
      <c r="CL12" s="79">
        <f>'集計元'!J44</f>
        <v>134</v>
      </c>
      <c r="CM12" s="81">
        <f>'集計元'!K44</f>
        <v>123</v>
      </c>
      <c r="CN12" s="131">
        <f>'集計元'!G45</f>
        <v>14</v>
      </c>
      <c r="CO12" s="132">
        <f>'集計元'!H45</f>
        <v>19315</v>
      </c>
      <c r="CP12" s="132">
        <f>'集計元'!I45</f>
        <v>1379.642857142857</v>
      </c>
      <c r="CQ12" s="132">
        <f>'集計元'!J45</f>
        <v>1620</v>
      </c>
      <c r="CR12" s="137">
        <f>'集計元'!K45</f>
        <v>1188</v>
      </c>
      <c r="CS12" s="21">
        <f>J12-I12</f>
        <v>380</v>
      </c>
      <c r="CT12" s="21">
        <f>I12-K12</f>
        <v>465</v>
      </c>
      <c r="CU12" s="21">
        <f>O12-N12</f>
        <v>50.21428571428572</v>
      </c>
      <c r="CV12" s="21">
        <f>N12-P12</f>
        <v>88.78571428571428</v>
      </c>
      <c r="CW12" s="21">
        <f>T12-S12</f>
        <v>60.75</v>
      </c>
      <c r="CX12" s="21">
        <f>S12-U12</f>
        <v>59.25</v>
      </c>
      <c r="CY12" s="21">
        <f>Y12-X12</f>
        <v>78.28571428571428</v>
      </c>
      <c r="CZ12" s="21">
        <f>X12-Z12</f>
        <v>38.71428571428572</v>
      </c>
      <c r="DA12" s="21">
        <f>AD12-AC12</f>
        <v>72.14285714285717</v>
      </c>
      <c r="DB12" s="21">
        <f>AC12-AE12</f>
        <v>58.85714285714283</v>
      </c>
      <c r="DC12" s="21">
        <f>AI12-AH12</f>
        <v>103.69230769230768</v>
      </c>
      <c r="DD12" s="21">
        <f>AH12-AJ12</f>
        <v>70.30769230769232</v>
      </c>
      <c r="DE12" s="21">
        <f>AN12-AM12</f>
        <v>79.75</v>
      </c>
      <c r="DF12" s="21">
        <f>AM12-AO12</f>
        <v>91.25</v>
      </c>
      <c r="DG12" s="21">
        <f>BC12-BB12</f>
        <v>61.571428571428584</v>
      </c>
      <c r="DH12" s="21">
        <f>BB12-BD12</f>
        <v>50.428571428571416</v>
      </c>
      <c r="DI12" s="21">
        <f>BH12-BG12</f>
        <v>60.64285714285714</v>
      </c>
      <c r="DJ12" s="21">
        <f>BG12-BI12</f>
        <v>51.35714285714286</v>
      </c>
      <c r="DK12" s="21">
        <f>BM12-BL12</f>
        <v>45.21428571428572</v>
      </c>
      <c r="DL12" s="21">
        <f>BL12-BN12</f>
        <v>58.78571428571428</v>
      </c>
      <c r="DM12" s="21">
        <f>BR12-BQ12</f>
        <v>40.69230769230768</v>
      </c>
      <c r="DN12" s="21">
        <f>BQ12-BS12</f>
        <v>100.30769230769232</v>
      </c>
      <c r="DO12" s="21">
        <f>BW12-BV12</f>
        <v>63.69230769230768</v>
      </c>
      <c r="DP12" s="21">
        <f>BV12-BX12</f>
        <v>58.30769230769232</v>
      </c>
      <c r="DQ12" s="21">
        <f>CB12-CA12</f>
        <v>98.25</v>
      </c>
      <c r="DR12" s="22">
        <f>CA12-CC12</f>
        <v>108.75</v>
      </c>
      <c r="DS12" s="22">
        <f>CG12-CF12</f>
        <v>145.76923076923077</v>
      </c>
      <c r="DT12" s="22">
        <f>CF12-CH12</f>
        <v>61.230769230769226</v>
      </c>
      <c r="DU12" s="22">
        <f>CL12-CK12</f>
        <v>5.357142857142861</v>
      </c>
      <c r="DV12" s="22">
        <f>CK12-CM12</f>
        <v>5.642857142857139</v>
      </c>
    </row>
    <row r="13" spans="1:151" s="20" customFormat="1" ht="36" customHeight="1">
      <c r="A13" s="24" t="s">
        <v>107</v>
      </c>
      <c r="B13" s="119">
        <f>'集計元'!L27</f>
        <v>15</v>
      </c>
      <c r="C13" s="120">
        <f>'集計元'!M27</f>
        <v>2390</v>
      </c>
      <c r="D13" s="120">
        <f>'集計元'!N27</f>
        <v>159.33333333333334</v>
      </c>
      <c r="E13" s="118">
        <f>'集計元'!O27</f>
        <v>182</v>
      </c>
      <c r="F13" s="119">
        <f>'集計元'!P27</f>
        <v>127</v>
      </c>
      <c r="G13" s="121">
        <f>'集計元'!L28</f>
        <v>15</v>
      </c>
      <c r="H13" s="118">
        <f>'集計元'!M28</f>
        <v>30005</v>
      </c>
      <c r="I13" s="118">
        <f>'集計元'!N28</f>
        <v>2000.3333333333333</v>
      </c>
      <c r="J13" s="118">
        <f>'集計元'!O28</f>
        <v>2462</v>
      </c>
      <c r="K13" s="119">
        <f>'集計元'!P28</f>
        <v>1609</v>
      </c>
      <c r="L13" s="121">
        <f>'集計元'!L29</f>
        <v>15</v>
      </c>
      <c r="M13" s="118">
        <f>'集計元'!M29</f>
        <v>4373</v>
      </c>
      <c r="N13" s="119">
        <f>'集計元'!N29</f>
        <v>291.53333333333336</v>
      </c>
      <c r="O13" s="120">
        <f>'集計元'!O29</f>
        <v>366</v>
      </c>
      <c r="P13" s="122">
        <f>'集計元'!P29</f>
        <v>197</v>
      </c>
      <c r="Q13" s="123">
        <f>'集計元'!L30</f>
        <v>15</v>
      </c>
      <c r="R13" s="119">
        <f>'集計元'!M30</f>
        <v>3257</v>
      </c>
      <c r="S13" s="118">
        <f>'集計元'!N30</f>
        <v>217.13333333333333</v>
      </c>
      <c r="T13" s="119">
        <f>'集計元'!O30</f>
        <v>257</v>
      </c>
      <c r="U13" s="122">
        <f>'集計元'!P30</f>
        <v>188</v>
      </c>
      <c r="V13" s="121">
        <f>'集計元'!L31</f>
        <v>15</v>
      </c>
      <c r="W13" s="120">
        <f>'集計元'!M31</f>
        <v>2789</v>
      </c>
      <c r="X13" s="120">
        <f>'集計元'!N31</f>
        <v>185.93333333333334</v>
      </c>
      <c r="Y13" s="118">
        <f>'集計元'!O31</f>
        <v>278</v>
      </c>
      <c r="Z13" s="119">
        <f>'集計元'!P31</f>
        <v>137</v>
      </c>
      <c r="AA13" s="85">
        <f>'集計元'!L32</f>
        <v>15</v>
      </c>
      <c r="AB13" s="84">
        <f>'集計元'!M32</f>
        <v>3805</v>
      </c>
      <c r="AC13" s="84">
        <f>'集計元'!N32</f>
        <v>253.66666666666666</v>
      </c>
      <c r="AD13" s="84">
        <f>'集計元'!O32</f>
        <v>321</v>
      </c>
      <c r="AE13" s="86">
        <f>'集計元'!P32</f>
        <v>213</v>
      </c>
      <c r="AF13" s="85">
        <f>'集計元'!L33</f>
        <v>15</v>
      </c>
      <c r="AG13" s="84">
        <f>'集計元'!M33</f>
        <v>4351</v>
      </c>
      <c r="AH13" s="84">
        <f>'集計元'!N33</f>
        <v>290.06666666666666</v>
      </c>
      <c r="AI13" s="84">
        <f>'集計元'!O33</f>
        <v>397</v>
      </c>
      <c r="AJ13" s="86">
        <f>'集計元'!P33</f>
        <v>214</v>
      </c>
      <c r="AK13" s="85">
        <f>'集計元'!L34</f>
        <v>13</v>
      </c>
      <c r="AL13" s="84">
        <f>'集計元'!M34</f>
        <v>3102</v>
      </c>
      <c r="AM13" s="84">
        <f>'集計元'!N34</f>
        <v>238.6153846153846</v>
      </c>
      <c r="AN13" s="84">
        <f>'集計元'!O34</f>
        <v>300</v>
      </c>
      <c r="AO13" s="86">
        <f>'集計元'!P34</f>
        <v>182</v>
      </c>
      <c r="AP13" s="85">
        <f>'集計元'!L35</f>
        <v>13</v>
      </c>
      <c r="AQ13" s="84">
        <f>'集計元'!M35</f>
        <v>2926</v>
      </c>
      <c r="AR13" s="84">
        <f>'集計元'!N35</f>
        <v>225.07692307692307</v>
      </c>
      <c r="AS13" s="84">
        <f>'集計元'!O35</f>
        <v>297</v>
      </c>
      <c r="AT13" s="86">
        <f>'集計元'!P35</f>
        <v>127</v>
      </c>
      <c r="AU13" s="85">
        <f>'集計元'!L36</f>
        <v>14</v>
      </c>
      <c r="AV13" s="84">
        <f>'集計元'!M36</f>
        <v>3174</v>
      </c>
      <c r="AW13" s="84">
        <f>'集計元'!N36</f>
        <v>226.71428571428572</v>
      </c>
      <c r="AX13" s="84">
        <f>'集計元'!O36</f>
        <v>270</v>
      </c>
      <c r="AY13" s="86">
        <f>'集計元'!P36</f>
        <v>170</v>
      </c>
      <c r="AZ13" s="85">
        <f>'集計元'!L37</f>
        <v>15</v>
      </c>
      <c r="BA13" s="84">
        <f>'集計元'!M37</f>
        <v>2140</v>
      </c>
      <c r="BB13" s="84">
        <f>'集計元'!N37</f>
        <v>142.66666666666666</v>
      </c>
      <c r="BC13" s="84">
        <f>'集計元'!O37</f>
        <v>214</v>
      </c>
      <c r="BD13" s="86">
        <f>'集計元'!P37</f>
        <v>95</v>
      </c>
      <c r="BE13" s="85">
        <f>'集計元'!L38</f>
        <v>15</v>
      </c>
      <c r="BF13" s="84">
        <f>'集計元'!M38</f>
        <v>3025</v>
      </c>
      <c r="BG13" s="84">
        <f>'集計元'!N38</f>
        <v>201.66666666666666</v>
      </c>
      <c r="BH13" s="84">
        <f>'集計元'!O38</f>
        <v>247</v>
      </c>
      <c r="BI13" s="86">
        <f>'集計元'!P38</f>
        <v>178</v>
      </c>
      <c r="BJ13" s="85">
        <f>'集計元'!L39</f>
        <v>14</v>
      </c>
      <c r="BK13" s="84">
        <f>'集計元'!M39</f>
        <v>2206</v>
      </c>
      <c r="BL13" s="84">
        <f>'集計元'!N39</f>
        <v>157.57142857142858</v>
      </c>
      <c r="BM13" s="84">
        <f>'集計元'!O39</f>
        <v>274</v>
      </c>
      <c r="BN13" s="86">
        <f>'集計元'!P39</f>
        <v>98</v>
      </c>
      <c r="BO13" s="85">
        <f>'集計元'!L40</f>
        <v>15</v>
      </c>
      <c r="BP13" s="84">
        <f>'集計元'!M40</f>
        <v>3284</v>
      </c>
      <c r="BQ13" s="84">
        <f>'集計元'!N40</f>
        <v>218.93333333333334</v>
      </c>
      <c r="BR13" s="84">
        <f>'集計元'!O40</f>
        <v>246</v>
      </c>
      <c r="BS13" s="86">
        <f>'集計元'!P40</f>
        <v>160</v>
      </c>
      <c r="BT13" s="85">
        <f>'集計元'!L41</f>
        <v>14</v>
      </c>
      <c r="BU13" s="84">
        <f>'集計元'!M41</f>
        <v>2321</v>
      </c>
      <c r="BV13" s="84">
        <f>'集計元'!N41</f>
        <v>165.78571428571428</v>
      </c>
      <c r="BW13" s="84">
        <f>'集計元'!O41</f>
        <v>213</v>
      </c>
      <c r="BX13" s="86">
        <f>'集計元'!P41</f>
        <v>137</v>
      </c>
      <c r="BY13" s="85">
        <f>'集計元'!L42</f>
        <v>9</v>
      </c>
      <c r="BZ13" s="84">
        <f>'集計元'!M42</f>
        <v>3173</v>
      </c>
      <c r="CA13" s="84">
        <f>'集計元'!N42</f>
        <v>352.55555555555554</v>
      </c>
      <c r="CB13" s="84">
        <f>'集計元'!O42</f>
        <v>410</v>
      </c>
      <c r="CC13" s="86">
        <f>'集計元'!P42</f>
        <v>268</v>
      </c>
      <c r="CD13" s="85">
        <f>'集計元'!L43</f>
        <v>15</v>
      </c>
      <c r="CE13" s="84">
        <f>'集計元'!M43</f>
        <v>3707</v>
      </c>
      <c r="CF13" s="84">
        <f>'集計元'!N43</f>
        <v>247.13333333333333</v>
      </c>
      <c r="CG13" s="84">
        <f>'集計元'!O43</f>
        <v>349</v>
      </c>
      <c r="CH13" s="86">
        <f>'集計元'!P43</f>
        <v>177</v>
      </c>
      <c r="CI13" s="85">
        <f>'集計元'!L44</f>
        <v>15</v>
      </c>
      <c r="CJ13" s="84">
        <f>'集計元'!M44</f>
        <v>1966</v>
      </c>
      <c r="CK13" s="84">
        <f>'集計元'!N44</f>
        <v>131.06666666666666</v>
      </c>
      <c r="CL13" s="84">
        <f>'集計元'!O44</f>
        <v>138</v>
      </c>
      <c r="CM13" s="86">
        <f>'集計元'!P44</f>
        <v>124</v>
      </c>
      <c r="CN13" s="83">
        <f>'集計元'!L45</f>
        <v>15</v>
      </c>
      <c r="CO13" s="84">
        <f>'集計元'!M45</f>
        <v>21492</v>
      </c>
      <c r="CP13" s="84">
        <f>'集計元'!N45</f>
        <v>1432.8</v>
      </c>
      <c r="CQ13" s="84">
        <f>'集計元'!O45</f>
        <v>1566</v>
      </c>
      <c r="CR13" s="87">
        <f>'集計元'!P45</f>
        <v>1224</v>
      </c>
      <c r="CS13" s="83">
        <f>'集計元'!Q46</f>
        <v>0</v>
      </c>
      <c r="CT13" s="84">
        <f>'集計元'!R46</f>
        <v>0</v>
      </c>
      <c r="CU13" s="84">
        <f>'集計元'!S46</f>
        <v>0</v>
      </c>
      <c r="CV13" s="84">
        <f>'集計元'!T46</f>
        <v>0</v>
      </c>
      <c r="CW13" s="86">
        <f>'集計元'!U46</f>
        <v>0</v>
      </c>
      <c r="CX13" s="85">
        <f>'集計元'!Q47</f>
        <v>0</v>
      </c>
      <c r="CY13" s="84">
        <f>'集計元'!R47</f>
        <v>0</v>
      </c>
      <c r="CZ13" s="84">
        <f>'集計元'!S47</f>
        <v>0</v>
      </c>
      <c r="DA13" s="84">
        <f>'集計元'!T47</f>
        <v>0</v>
      </c>
      <c r="DB13" s="86">
        <f>'集計元'!U47</f>
        <v>0</v>
      </c>
      <c r="DC13" s="85">
        <f>'集計元'!Q48</f>
        <v>0</v>
      </c>
      <c r="DD13" s="84">
        <f>'集計元'!R48</f>
        <v>0</v>
      </c>
      <c r="DE13" s="84">
        <f>'集計元'!S48</f>
        <v>0</v>
      </c>
      <c r="DF13" s="84">
        <f>'集計元'!T48</f>
        <v>0</v>
      </c>
      <c r="DG13" s="86">
        <f>'集計元'!U48</f>
        <v>0</v>
      </c>
      <c r="DH13" s="83">
        <f>'集計元'!Q49</f>
        <v>0</v>
      </c>
      <c r="DI13" s="84">
        <f>'集計元'!R49</f>
        <v>0</v>
      </c>
      <c r="DJ13" s="84">
        <f>'集計元'!S49</f>
        <v>0</v>
      </c>
      <c r="DK13" s="84">
        <f>'集計元'!T49</f>
        <v>0</v>
      </c>
      <c r="DL13" s="87">
        <f>'集計元'!U49</f>
        <v>0</v>
      </c>
      <c r="DN13" s="21" t="e">
        <f>#REF!-#REF!</f>
        <v>#REF!</v>
      </c>
      <c r="DO13" s="21" t="e">
        <f>#REF!-#REF!</f>
        <v>#REF!</v>
      </c>
      <c r="DP13" s="21">
        <f>AD13-AC13</f>
        <v>67.33333333333334</v>
      </c>
      <c r="DQ13" s="21">
        <f>AC13-AE13</f>
        <v>40.66666666666666</v>
      </c>
      <c r="DR13" s="21">
        <f>AI13-AH13</f>
        <v>106.93333333333334</v>
      </c>
      <c r="DS13" s="21">
        <f>AH13-AJ13</f>
        <v>76.06666666666666</v>
      </c>
      <c r="DT13" s="21">
        <f>AN13-AM13</f>
        <v>61.38461538461539</v>
      </c>
      <c r="DU13" s="21">
        <f>AM13-AO13</f>
        <v>56.61538461538461</v>
      </c>
      <c r="DV13" s="21">
        <f>AS13-AR13</f>
        <v>71.92307692307693</v>
      </c>
      <c r="DW13" s="21">
        <f>AR13-AT13</f>
        <v>98.07692307692307</v>
      </c>
      <c r="DX13" s="21">
        <f>AX13-AW13</f>
        <v>43.28571428571428</v>
      </c>
      <c r="DY13" s="21">
        <f>AW13-AY13</f>
        <v>56.71428571428572</v>
      </c>
      <c r="DZ13" s="21">
        <f>BC13-BB13</f>
        <v>71.33333333333334</v>
      </c>
      <c r="EA13" s="21">
        <f>BB13-BD13</f>
        <v>47.66666666666666</v>
      </c>
      <c r="EB13" s="21">
        <f>BH13-BG13</f>
        <v>45.33333333333334</v>
      </c>
      <c r="EC13" s="21">
        <f>BG13-BI13</f>
        <v>23.666666666666657</v>
      </c>
      <c r="ED13" s="21">
        <f>BM13-BL13</f>
        <v>116.42857142857142</v>
      </c>
      <c r="EE13" s="21">
        <f>BL13-BN13</f>
        <v>59.571428571428584</v>
      </c>
      <c r="EF13" s="21">
        <f>CB13-CA13</f>
        <v>57.44444444444446</v>
      </c>
      <c r="EG13" s="21">
        <f>CA13-CC13</f>
        <v>84.55555555555554</v>
      </c>
      <c r="EH13" s="21">
        <f>CG13-CF13</f>
        <v>101.86666666666667</v>
      </c>
      <c r="EI13" s="21">
        <f>CF13-CH13</f>
        <v>70.13333333333333</v>
      </c>
      <c r="EJ13" s="21">
        <f>CL13-CK13</f>
        <v>6.933333333333337</v>
      </c>
      <c r="EK13" s="21">
        <f>CK13-CM13</f>
        <v>7.066666666666663</v>
      </c>
      <c r="EL13" s="21">
        <f>CQ13-CP13</f>
        <v>133.20000000000005</v>
      </c>
      <c r="EM13" s="21">
        <f>CP13-CR13</f>
        <v>208.79999999999995</v>
      </c>
      <c r="EN13" s="21">
        <f>CV13-CU13</f>
        <v>0</v>
      </c>
      <c r="EO13" s="21">
        <f>CU13-CW13</f>
        <v>0</v>
      </c>
      <c r="EP13" s="21">
        <f>DA13-CZ13</f>
        <v>0</v>
      </c>
      <c r="EQ13" s="22">
        <f>CZ13-DB13</f>
        <v>0</v>
      </c>
      <c r="ER13" s="22">
        <f>DF13-DE13</f>
        <v>0</v>
      </c>
      <c r="ES13" s="22">
        <f>DE13-DG13</f>
        <v>0</v>
      </c>
      <c r="ET13" s="22">
        <f>DK13-DJ13</f>
        <v>0</v>
      </c>
      <c r="EU13" s="22">
        <f>DJ13-DL13</f>
        <v>0</v>
      </c>
    </row>
    <row r="14" spans="1:131" s="20" customFormat="1" ht="36" customHeight="1">
      <c r="A14" s="25" t="s">
        <v>23</v>
      </c>
      <c r="B14" s="73">
        <f>SUM(B11:B13)</f>
        <v>51</v>
      </c>
      <c r="C14" s="74">
        <f>SUM(C11:C13)</f>
        <v>8401</v>
      </c>
      <c r="D14" s="74">
        <f>SUM(D11:D13)</f>
        <v>491.83333333333337</v>
      </c>
      <c r="E14" s="74">
        <f>MAX(E11:E13)</f>
        <v>208</v>
      </c>
      <c r="F14" s="74">
        <f>MIN(F11:F13)</f>
        <v>127</v>
      </c>
      <c r="G14" s="90">
        <f>SUM(G11:G13)</f>
        <v>52</v>
      </c>
      <c r="H14" s="89">
        <f>SUM(H11:H13)</f>
        <v>109976</v>
      </c>
      <c r="I14" s="89">
        <f>ROUND(H14/G14,0)</f>
        <v>2115</v>
      </c>
      <c r="J14" s="89">
        <f>MAX(J11:J13)</f>
        <v>2862</v>
      </c>
      <c r="K14" s="91">
        <f>MIN(K11:K13)</f>
        <v>1609</v>
      </c>
      <c r="L14" s="90">
        <f>SUM(L11:L13)</f>
        <v>53</v>
      </c>
      <c r="M14" s="89">
        <f>SUM(M11:M13)</f>
        <v>15722</v>
      </c>
      <c r="N14" s="89">
        <f>ROUND(M14/L14,0)</f>
        <v>297</v>
      </c>
      <c r="O14" s="89">
        <f>MAX(O11:O13)</f>
        <v>429</v>
      </c>
      <c r="P14" s="91">
        <f>MIN(P11:P13)</f>
        <v>182</v>
      </c>
      <c r="Q14" s="90">
        <f>SUM(Q11:Q13)</f>
        <v>51</v>
      </c>
      <c r="R14" s="89">
        <f>SUM(R11:R13)</f>
        <v>11208</v>
      </c>
      <c r="S14" s="89">
        <f>ROUND(R14/Q14,0)</f>
        <v>220</v>
      </c>
      <c r="T14" s="89">
        <f>MAX(T11:T13)</f>
        <v>286</v>
      </c>
      <c r="U14" s="91">
        <f>MIN(U11:U13)</f>
        <v>158</v>
      </c>
      <c r="V14" s="90">
        <f>SUM(V11:V13)</f>
        <v>56</v>
      </c>
      <c r="W14" s="89">
        <f>SUM(W11:W13)</f>
        <v>11082</v>
      </c>
      <c r="X14" s="89">
        <f>ROUND(W14/V14,0)</f>
        <v>198</v>
      </c>
      <c r="Y14" s="89">
        <f>MAX(Y11:Y13)</f>
        <v>316</v>
      </c>
      <c r="Z14" s="91">
        <f>MIN(Z11:Z13)</f>
        <v>106</v>
      </c>
      <c r="AA14" s="90">
        <f>SUM(AA11:AA13)</f>
        <v>54</v>
      </c>
      <c r="AB14" s="89">
        <f>SUM(AB11:AB13)</f>
        <v>13760</v>
      </c>
      <c r="AC14" s="89">
        <f>ROUND(AB14/AA14,0)</f>
        <v>255</v>
      </c>
      <c r="AD14" s="89">
        <f>MAX(AD11:AD13)</f>
        <v>386</v>
      </c>
      <c r="AE14" s="91">
        <f>MIN(AE11:AE13)</f>
        <v>203</v>
      </c>
      <c r="AF14" s="90">
        <f>SUM(AF11:AF13)</f>
        <v>51</v>
      </c>
      <c r="AG14" s="89">
        <f>SUM(AG11:AG13)</f>
        <v>14831</v>
      </c>
      <c r="AH14" s="89">
        <f>ROUND(AG14/AF14,0)</f>
        <v>291</v>
      </c>
      <c r="AI14" s="89">
        <f>MAX(AI11:AI13)</f>
        <v>462</v>
      </c>
      <c r="AJ14" s="91">
        <f>MIN(AJ11:AJ13)</f>
        <v>212</v>
      </c>
      <c r="AK14" s="90">
        <f>SUM(AK11:AK13)</f>
        <v>48</v>
      </c>
      <c r="AL14" s="89">
        <f>SUM(AL11:AL13)</f>
        <v>12771</v>
      </c>
      <c r="AM14" s="89">
        <f>ROUND(AL14/AK14,0)</f>
        <v>266</v>
      </c>
      <c r="AN14" s="89">
        <f>MAX(AN11:AN13)</f>
        <v>379</v>
      </c>
      <c r="AO14" s="91">
        <f>MIN(AO11:AO13)</f>
        <v>182</v>
      </c>
      <c r="AP14" s="90">
        <f>SUM(AP11:AP13)</f>
        <v>49</v>
      </c>
      <c r="AQ14" s="89">
        <f>SUM(AQ11:AQ13)</f>
        <v>11400</v>
      </c>
      <c r="AR14" s="89">
        <f>ROUND(AQ14/AP14,0)</f>
        <v>233</v>
      </c>
      <c r="AS14" s="89">
        <f>MAX(AS11:AS13)</f>
        <v>322</v>
      </c>
      <c r="AT14" s="91">
        <f>MIN(AT11:AT13)</f>
        <v>127</v>
      </c>
      <c r="AU14" s="90">
        <f>SUM(AU11:AU13)</f>
        <v>57</v>
      </c>
      <c r="AV14" s="89">
        <f>SUM(AV11:AV13)</f>
        <v>12734</v>
      </c>
      <c r="AW14" s="89">
        <f>ROUND(AV14/AU14,0)</f>
        <v>223</v>
      </c>
      <c r="AX14" s="89">
        <f>MAX(AX11:AX13)</f>
        <v>398</v>
      </c>
      <c r="AY14" s="91">
        <f>MIN(AY11:AY13)</f>
        <v>147</v>
      </c>
      <c r="AZ14" s="90">
        <f>SUM(AZ11:AZ13)</f>
        <v>58</v>
      </c>
      <c r="BA14" s="89">
        <f>SUM(BA11:BA13)</f>
        <v>9272</v>
      </c>
      <c r="BB14" s="89">
        <f>ROUND(BA14/AZ14,0)</f>
        <v>160</v>
      </c>
      <c r="BC14" s="89">
        <f>MAX(BC11:BC13)</f>
        <v>298</v>
      </c>
      <c r="BD14" s="91">
        <f>MIN(BD11:BD13)</f>
        <v>51</v>
      </c>
      <c r="BE14" s="90">
        <f>SUM(BE11:BE13)</f>
        <v>54</v>
      </c>
      <c r="BF14" s="89">
        <f>SUM(BF11:BF13)</f>
        <v>10624</v>
      </c>
      <c r="BG14" s="89">
        <f>ROUND(BF14/BE14,0)</f>
        <v>197</v>
      </c>
      <c r="BH14" s="89">
        <f>MAX(BH11:BH13)</f>
        <v>259</v>
      </c>
      <c r="BI14" s="91">
        <f>MIN(BI11:BI13)</f>
        <v>147</v>
      </c>
      <c r="BJ14" s="90">
        <f>SUM(BJ11:BJ13)</f>
        <v>52</v>
      </c>
      <c r="BK14" s="89">
        <f>SUM(BK11:BK13)</f>
        <v>8308</v>
      </c>
      <c r="BL14" s="89">
        <f>ROUND(BK14/BJ14,0)</f>
        <v>160</v>
      </c>
      <c r="BM14" s="89">
        <f>MAX(BM11:BM13)</f>
        <v>288</v>
      </c>
      <c r="BN14" s="91">
        <f>MIN(BN11:BN13)</f>
        <v>88</v>
      </c>
      <c r="BO14" s="90">
        <f>SUM(BO11:BO13)</f>
        <v>53</v>
      </c>
      <c r="BP14" s="89">
        <f>SUM(BP11:BP13)</f>
        <v>11245</v>
      </c>
      <c r="BQ14" s="89">
        <f>ROUND(BP14/BO14,0)</f>
        <v>212</v>
      </c>
      <c r="BR14" s="89">
        <f>MAX(BR11:BR13)</f>
        <v>265</v>
      </c>
      <c r="BS14" s="91">
        <f>MIN(BS11:BS13)</f>
        <v>105</v>
      </c>
      <c r="BT14" s="90">
        <f>SUM(BT11:BT13)</f>
        <v>51</v>
      </c>
      <c r="BU14" s="89">
        <f>SUM(BU11:BU13)</f>
        <v>8222</v>
      </c>
      <c r="BV14" s="89">
        <f>ROUND(BU14/BT14,0)</f>
        <v>161</v>
      </c>
      <c r="BW14" s="89">
        <f>MAX(BW11:BW13)</f>
        <v>228</v>
      </c>
      <c r="BX14" s="91">
        <f>MIN(BX11:BX13)</f>
        <v>105</v>
      </c>
      <c r="BY14" s="90">
        <f>SUM(BY11:BY13)</f>
        <v>39</v>
      </c>
      <c r="BZ14" s="89">
        <f>SUM(BZ11:BZ13)</f>
        <v>13049</v>
      </c>
      <c r="CA14" s="89">
        <f>ROUND(BZ14/BY14,0)</f>
        <v>335</v>
      </c>
      <c r="CB14" s="89">
        <f>MAX(CB11:CB13)</f>
        <v>513</v>
      </c>
      <c r="CC14" s="91">
        <f>MIN(CC11:CC13)</f>
        <v>191</v>
      </c>
      <c r="CD14" s="90">
        <f>SUM(CD11:CD13)</f>
        <v>52</v>
      </c>
      <c r="CE14" s="89">
        <f>SUM(CE11:CE13)</f>
        <v>13380</v>
      </c>
      <c r="CF14" s="89">
        <f>ROUND(CE14/CD14,0)</f>
        <v>257</v>
      </c>
      <c r="CG14" s="89">
        <f>MAX(CG11:CG13)</f>
        <v>473</v>
      </c>
      <c r="CH14" s="91">
        <f>MIN(CH11:CH13)</f>
        <v>177</v>
      </c>
      <c r="CI14" s="90">
        <f>SUM(CI11:CI13)</f>
        <v>58</v>
      </c>
      <c r="CJ14" s="89">
        <f>SUM(CJ11:CJ13)</f>
        <v>7507</v>
      </c>
      <c r="CK14" s="89">
        <f>ROUND(CJ14/CI14,0)</f>
        <v>129</v>
      </c>
      <c r="CL14" s="89">
        <f>MAX(CL11:CL13)</f>
        <v>138</v>
      </c>
      <c r="CM14" s="91">
        <f>MIN(CM11:CM13)</f>
        <v>121</v>
      </c>
      <c r="CN14" s="90">
        <f>SUM(CN11:CN13)</f>
        <v>58</v>
      </c>
      <c r="CO14" s="89">
        <f>SUM(CO11:CO13)</f>
        <v>83029</v>
      </c>
      <c r="CP14" s="89">
        <f>IF(CO14=CN14,"",ROUND(CO14/CN14,0))</f>
        <v>1432</v>
      </c>
      <c r="CQ14" s="89">
        <f>MAX(CQ11:CQ13)</f>
        <v>1620</v>
      </c>
      <c r="CR14" s="92">
        <f>MIN(CR11:CR13)</f>
        <v>1188</v>
      </c>
      <c r="CT14" s="21" t="e">
        <f>#REF!-#REF!</f>
        <v>#REF!</v>
      </c>
      <c r="CU14" s="21" t="e">
        <f>#REF!-#REF!</f>
        <v>#REF!</v>
      </c>
      <c r="CV14" s="21">
        <f t="shared" si="2"/>
        <v>747</v>
      </c>
      <c r="CW14" s="21">
        <f t="shared" si="3"/>
        <v>506</v>
      </c>
      <c r="CX14" s="21">
        <f t="shared" si="4"/>
        <v>132</v>
      </c>
      <c r="CY14" s="21">
        <f t="shared" si="5"/>
        <v>115</v>
      </c>
      <c r="CZ14" s="21">
        <f t="shared" si="6"/>
        <v>66</v>
      </c>
      <c r="DA14" s="21">
        <f t="shared" si="7"/>
        <v>62</v>
      </c>
      <c r="DB14" s="21">
        <f t="shared" si="8"/>
        <v>118</v>
      </c>
      <c r="DC14" s="21">
        <f t="shared" si="9"/>
        <v>92</v>
      </c>
      <c r="DD14" s="21">
        <f t="shared" si="10"/>
        <v>131</v>
      </c>
      <c r="DE14" s="21">
        <f t="shared" si="11"/>
        <v>52</v>
      </c>
      <c r="DF14" s="21">
        <f t="shared" si="12"/>
        <v>171</v>
      </c>
      <c r="DG14" s="21">
        <f t="shared" si="13"/>
        <v>79</v>
      </c>
      <c r="DH14" s="21">
        <f t="shared" si="14"/>
        <v>113</v>
      </c>
      <c r="DI14" s="21">
        <f t="shared" si="15"/>
        <v>84</v>
      </c>
      <c r="DJ14" s="21">
        <f t="shared" si="16"/>
        <v>89</v>
      </c>
      <c r="DK14" s="21">
        <f t="shared" si="17"/>
        <v>106</v>
      </c>
      <c r="DL14" s="21">
        <f t="shared" si="18"/>
        <v>62</v>
      </c>
      <c r="DM14" s="21">
        <f t="shared" si="19"/>
        <v>50</v>
      </c>
      <c r="DN14" s="21">
        <f t="shared" si="20"/>
        <v>128</v>
      </c>
      <c r="DO14" s="21">
        <f t="shared" si="21"/>
        <v>72</v>
      </c>
      <c r="DP14" s="21">
        <f t="shared" si="22"/>
        <v>53</v>
      </c>
      <c r="DQ14" s="21">
        <f t="shared" si="23"/>
        <v>107</v>
      </c>
      <c r="DR14" s="21">
        <f t="shared" si="24"/>
        <v>67</v>
      </c>
      <c r="DS14" s="21">
        <f t="shared" si="25"/>
        <v>56</v>
      </c>
      <c r="DT14" s="21">
        <f t="shared" si="26"/>
        <v>178</v>
      </c>
      <c r="DU14" s="21">
        <f t="shared" si="27"/>
        <v>144</v>
      </c>
      <c r="DV14" s="21">
        <f t="shared" si="28"/>
        <v>216</v>
      </c>
      <c r="DW14" s="22">
        <f t="shared" si="29"/>
        <v>80</v>
      </c>
      <c r="DX14" s="22">
        <f t="shared" si="30"/>
        <v>9</v>
      </c>
      <c r="DY14" s="22">
        <f t="shared" si="31"/>
        <v>8</v>
      </c>
      <c r="DZ14" s="22">
        <f t="shared" si="32"/>
        <v>188</v>
      </c>
      <c r="EA14" s="22">
        <f t="shared" si="33"/>
        <v>244</v>
      </c>
    </row>
    <row r="15" spans="1:131" s="20" customFormat="1" ht="36" customHeight="1">
      <c r="A15" s="19" t="s">
        <v>24</v>
      </c>
      <c r="B15" s="124">
        <f>'集計元'!Q27</f>
        <v>28</v>
      </c>
      <c r="C15" s="89">
        <f>'集計元'!R27</f>
        <v>4416</v>
      </c>
      <c r="D15" s="89">
        <f>'集計元'!S27</f>
        <v>158</v>
      </c>
      <c r="E15" s="89">
        <f>'集計元'!T27</f>
        <v>182</v>
      </c>
      <c r="F15" s="91">
        <f>'集計元'!U27</f>
        <v>98</v>
      </c>
      <c r="G15" s="75">
        <f>'集計元'!Q28</f>
        <v>28</v>
      </c>
      <c r="H15" s="74">
        <f>'集計元'!R28</f>
        <v>57223</v>
      </c>
      <c r="I15" s="74">
        <f>'集計元'!S28</f>
        <v>2044</v>
      </c>
      <c r="J15" s="74">
        <f>'集計元'!T28</f>
        <v>2354</v>
      </c>
      <c r="K15" s="76">
        <f>'集計元'!U28</f>
        <v>1680</v>
      </c>
      <c r="L15" s="75">
        <f>'集計元'!Q29</f>
        <v>29</v>
      </c>
      <c r="M15" s="74">
        <f>'集計元'!R29</f>
        <v>8575</v>
      </c>
      <c r="N15" s="74">
        <f>'集計元'!S29</f>
        <v>294</v>
      </c>
      <c r="O15" s="74">
        <f>'集計元'!T29</f>
        <v>375</v>
      </c>
      <c r="P15" s="76">
        <f>'集計元'!U29</f>
        <v>194</v>
      </c>
      <c r="Q15" s="75">
        <f>'集計元'!Q30</f>
        <v>29</v>
      </c>
      <c r="R15" s="74">
        <f>'集計元'!R30</f>
        <v>6327</v>
      </c>
      <c r="S15" s="74">
        <f>'集計元'!S30</f>
        <v>218</v>
      </c>
      <c r="T15" s="74">
        <f>'集計元'!T30</f>
        <v>328</v>
      </c>
      <c r="U15" s="76">
        <f>'集計元'!U30</f>
        <v>128</v>
      </c>
      <c r="V15" s="75">
        <f>'集計元'!Q31</f>
        <v>29</v>
      </c>
      <c r="W15" s="74">
        <f>'集計元'!R31</f>
        <v>5771</v>
      </c>
      <c r="X15" s="74">
        <f>'集計元'!S31</f>
        <v>199</v>
      </c>
      <c r="Y15" s="74">
        <f>'集計元'!T31</f>
        <v>268</v>
      </c>
      <c r="Z15" s="76">
        <f>'集計元'!U31</f>
        <v>138</v>
      </c>
      <c r="AA15" s="75">
        <f>'集計元'!Q32</f>
        <v>29</v>
      </c>
      <c r="AB15" s="74">
        <f>'集計元'!R32</f>
        <v>7524</v>
      </c>
      <c r="AC15" s="74">
        <f>'集計元'!S32</f>
        <v>259</v>
      </c>
      <c r="AD15" s="74">
        <f>'集計元'!T32</f>
        <v>368</v>
      </c>
      <c r="AE15" s="76">
        <f>'集計元'!U32</f>
        <v>188</v>
      </c>
      <c r="AF15" s="75">
        <f>'集計元'!Q33</f>
        <v>27</v>
      </c>
      <c r="AG15" s="74">
        <f>'集計元'!R33</f>
        <v>7583</v>
      </c>
      <c r="AH15" s="74">
        <f>'集計元'!S33</f>
        <v>281</v>
      </c>
      <c r="AI15" s="74">
        <f>'集計元'!T33</f>
        <v>397</v>
      </c>
      <c r="AJ15" s="76">
        <f>'集計元'!U33</f>
        <v>178</v>
      </c>
      <c r="AK15" s="75">
        <f>'集計元'!Q34</f>
        <v>27</v>
      </c>
      <c r="AL15" s="74">
        <f>'集計元'!R34</f>
        <v>6753</v>
      </c>
      <c r="AM15" s="74">
        <f>'集計元'!S34</f>
        <v>250</v>
      </c>
      <c r="AN15" s="74">
        <f>'集計元'!T34</f>
        <v>375</v>
      </c>
      <c r="AO15" s="76">
        <f>'集計元'!U34</f>
        <v>188</v>
      </c>
      <c r="AP15" s="75">
        <f>'集計元'!Q35</f>
        <v>27</v>
      </c>
      <c r="AQ15" s="74">
        <f>'集計元'!R35</f>
        <v>5855</v>
      </c>
      <c r="AR15" s="74">
        <f>'集計元'!S35</f>
        <v>217</v>
      </c>
      <c r="AS15" s="74">
        <f>'集計元'!T35</f>
        <v>295</v>
      </c>
      <c r="AT15" s="76">
        <f>'集計元'!U35</f>
        <v>178</v>
      </c>
      <c r="AU15" s="75">
        <f>'集計元'!Q36</f>
        <v>29</v>
      </c>
      <c r="AV15" s="74">
        <f>'集計元'!R36</f>
        <v>6626</v>
      </c>
      <c r="AW15" s="74">
        <f>'集計元'!S36</f>
        <v>228</v>
      </c>
      <c r="AX15" s="74">
        <f>'集計元'!T36</f>
        <v>321</v>
      </c>
      <c r="AY15" s="76">
        <f>'集計元'!U36</f>
        <v>105</v>
      </c>
      <c r="AZ15" s="75">
        <f>'集計元'!Q37</f>
        <v>29</v>
      </c>
      <c r="BA15" s="74">
        <f>'集計元'!R37</f>
        <v>4899</v>
      </c>
      <c r="BB15" s="74">
        <f>'集計元'!S37</f>
        <v>169</v>
      </c>
      <c r="BC15" s="74">
        <f>'集計元'!T37</f>
        <v>275</v>
      </c>
      <c r="BD15" s="76">
        <f>'集計元'!U37</f>
        <v>100</v>
      </c>
      <c r="BE15" s="113">
        <f>'集計元'!Q38</f>
        <v>29</v>
      </c>
      <c r="BF15" s="114">
        <f>'集計元'!R38</f>
        <v>5433</v>
      </c>
      <c r="BG15" s="114">
        <f>'集計元'!S38</f>
        <v>187</v>
      </c>
      <c r="BH15" s="114">
        <f>'集計元'!T38</f>
        <v>246</v>
      </c>
      <c r="BI15" s="115">
        <f>'集計元'!U38</f>
        <v>138</v>
      </c>
      <c r="BJ15" s="75">
        <f>'集計元'!Q39</f>
        <v>29</v>
      </c>
      <c r="BK15" s="74">
        <f>'集計元'!R39</f>
        <v>4829</v>
      </c>
      <c r="BL15" s="74">
        <f>'集計元'!S39</f>
        <v>167</v>
      </c>
      <c r="BM15" s="74">
        <f>'集計元'!T39</f>
        <v>267</v>
      </c>
      <c r="BN15" s="76">
        <f>'集計元'!U39</f>
        <v>105</v>
      </c>
      <c r="BO15" s="75">
        <f>'集計元'!Q40</f>
        <v>29</v>
      </c>
      <c r="BP15" s="74">
        <f>'集計元'!R40</f>
        <v>6260</v>
      </c>
      <c r="BQ15" s="74">
        <f>'集計元'!S40</f>
        <v>216</v>
      </c>
      <c r="BR15" s="74">
        <f>'集計元'!T40</f>
        <v>267</v>
      </c>
      <c r="BS15" s="76">
        <f>'集計元'!U40</f>
        <v>149</v>
      </c>
      <c r="BT15" s="75">
        <f>'集計元'!Q41</f>
        <v>28</v>
      </c>
      <c r="BU15" s="74">
        <f>'集計元'!R41</f>
        <v>4683</v>
      </c>
      <c r="BV15" s="74">
        <f>'集計元'!S41</f>
        <v>167</v>
      </c>
      <c r="BW15" s="74">
        <f>'集計元'!T41</f>
        <v>302</v>
      </c>
      <c r="BX15" s="76">
        <f>'集計元'!U41</f>
        <v>137</v>
      </c>
      <c r="BY15" s="75">
        <f>'集計元'!Q42</f>
        <v>21</v>
      </c>
      <c r="BZ15" s="74">
        <f>'集計元'!R42</f>
        <v>7100</v>
      </c>
      <c r="CA15" s="74">
        <f>'集計元'!S42</f>
        <v>338</v>
      </c>
      <c r="CB15" s="74">
        <f>'集計元'!T42</f>
        <v>788</v>
      </c>
      <c r="CC15" s="76">
        <f>'集計元'!U42</f>
        <v>148</v>
      </c>
      <c r="CD15" s="75">
        <f>'集計元'!Q43</f>
        <v>29</v>
      </c>
      <c r="CE15" s="74">
        <f>'集計元'!R43</f>
        <v>7199</v>
      </c>
      <c r="CF15" s="74">
        <f>'集計元'!S43</f>
        <v>248</v>
      </c>
      <c r="CG15" s="74">
        <f>'集計元'!T43</f>
        <v>348</v>
      </c>
      <c r="CH15" s="76">
        <f>'集計元'!U43</f>
        <v>178</v>
      </c>
      <c r="CI15" s="75">
        <f>'集計元'!Q44</f>
        <v>29</v>
      </c>
      <c r="CJ15" s="74">
        <f>'集計元'!R44</f>
        <v>3697</v>
      </c>
      <c r="CK15" s="74">
        <f>'集計元'!S44</f>
        <v>127</v>
      </c>
      <c r="CL15" s="74">
        <f>'集計元'!T44</f>
        <v>141</v>
      </c>
      <c r="CM15" s="76">
        <f>'集計元'!U44</f>
        <v>117</v>
      </c>
      <c r="CN15" s="73">
        <f>'集計元'!Q45</f>
        <v>29</v>
      </c>
      <c r="CO15" s="74">
        <f>'集計元'!R45</f>
        <v>40727</v>
      </c>
      <c r="CP15" s="74">
        <f>'集計元'!S45</f>
        <v>1404</v>
      </c>
      <c r="CQ15" s="74">
        <f>'集計元'!T45</f>
        <v>1980</v>
      </c>
      <c r="CR15" s="77">
        <f>'集計元'!U45</f>
        <v>1278</v>
      </c>
      <c r="CT15" s="21">
        <f>E14-D14</f>
        <v>-283.83333333333337</v>
      </c>
      <c r="CU15" s="21">
        <f>D14-F14</f>
        <v>364.83333333333337</v>
      </c>
      <c r="CV15" s="21">
        <f t="shared" si="2"/>
        <v>310</v>
      </c>
      <c r="CW15" s="21">
        <f t="shared" si="3"/>
        <v>364</v>
      </c>
      <c r="CX15" s="21">
        <f t="shared" si="4"/>
        <v>81</v>
      </c>
      <c r="CY15" s="21">
        <f t="shared" si="5"/>
        <v>100</v>
      </c>
      <c r="CZ15" s="21">
        <f t="shared" si="6"/>
        <v>110</v>
      </c>
      <c r="DA15" s="21">
        <f t="shared" si="7"/>
        <v>90</v>
      </c>
      <c r="DB15" s="21">
        <f t="shared" si="8"/>
        <v>69</v>
      </c>
      <c r="DC15" s="21">
        <f t="shared" si="9"/>
        <v>61</v>
      </c>
      <c r="DD15" s="21">
        <f t="shared" si="10"/>
        <v>109</v>
      </c>
      <c r="DE15" s="21">
        <f t="shared" si="11"/>
        <v>71</v>
      </c>
      <c r="DF15" s="21">
        <f t="shared" si="12"/>
        <v>116</v>
      </c>
      <c r="DG15" s="21">
        <f t="shared" si="13"/>
        <v>103</v>
      </c>
      <c r="DH15" s="21">
        <f t="shared" si="14"/>
        <v>125</v>
      </c>
      <c r="DI15" s="21">
        <f t="shared" si="15"/>
        <v>62</v>
      </c>
      <c r="DJ15" s="21">
        <f t="shared" si="16"/>
        <v>78</v>
      </c>
      <c r="DK15" s="21">
        <f t="shared" si="17"/>
        <v>39</v>
      </c>
      <c r="DL15" s="21">
        <f t="shared" si="18"/>
        <v>59</v>
      </c>
      <c r="DM15" s="21">
        <f t="shared" si="19"/>
        <v>49</v>
      </c>
      <c r="DN15" s="21">
        <f t="shared" si="20"/>
        <v>100</v>
      </c>
      <c r="DO15" s="21">
        <f t="shared" si="21"/>
        <v>62</v>
      </c>
      <c r="DP15" s="21">
        <f t="shared" si="22"/>
        <v>51</v>
      </c>
      <c r="DQ15" s="21">
        <f t="shared" si="23"/>
        <v>67</v>
      </c>
      <c r="DR15" s="21">
        <f t="shared" si="24"/>
        <v>135</v>
      </c>
      <c r="DS15" s="21">
        <f t="shared" si="25"/>
        <v>30</v>
      </c>
      <c r="DT15" s="21">
        <f t="shared" si="26"/>
        <v>450</v>
      </c>
      <c r="DU15" s="21">
        <f t="shared" si="27"/>
        <v>190</v>
      </c>
      <c r="DV15" s="21">
        <f t="shared" si="28"/>
        <v>100</v>
      </c>
      <c r="DW15" s="22">
        <f t="shared" si="29"/>
        <v>70</v>
      </c>
      <c r="DX15" s="22">
        <f t="shared" si="30"/>
        <v>14</v>
      </c>
      <c r="DY15" s="22">
        <f t="shared" si="31"/>
        <v>10</v>
      </c>
      <c r="DZ15" s="22">
        <f t="shared" si="32"/>
        <v>576</v>
      </c>
      <c r="EA15" s="22">
        <f t="shared" si="33"/>
        <v>126</v>
      </c>
    </row>
    <row r="16" spans="1:131" s="20" customFormat="1" ht="36" customHeight="1" thickBot="1">
      <c r="A16" s="26" t="s">
        <v>25</v>
      </c>
      <c r="B16" s="125">
        <f>SUM(B15)</f>
        <v>28</v>
      </c>
      <c r="C16" s="94">
        <f>SUM(C15)</f>
        <v>4416</v>
      </c>
      <c r="D16" s="94">
        <f>SUM(D15)</f>
        <v>158</v>
      </c>
      <c r="E16" s="94">
        <f>MAX(E15)</f>
        <v>182</v>
      </c>
      <c r="F16" s="96">
        <f>MIN(F15)</f>
        <v>98</v>
      </c>
      <c r="G16" s="95">
        <f>SUM(G15)</f>
        <v>28</v>
      </c>
      <c r="H16" s="94">
        <f>SUM(H15)</f>
        <v>57223</v>
      </c>
      <c r="I16" s="94">
        <f>ROUND(H16/G16,0)</f>
        <v>2044</v>
      </c>
      <c r="J16" s="94">
        <f>MAX(J15)</f>
        <v>2354</v>
      </c>
      <c r="K16" s="96">
        <f>MIN(K15)</f>
        <v>1680</v>
      </c>
      <c r="L16" s="95">
        <f>SUM(L15:L15)</f>
        <v>29</v>
      </c>
      <c r="M16" s="94">
        <f>SUM(M15:M15)</f>
        <v>8575</v>
      </c>
      <c r="N16" s="94">
        <f>ROUND(M16/L16,0)</f>
        <v>296</v>
      </c>
      <c r="O16" s="94">
        <f>MAX(O15:O15)</f>
        <v>375</v>
      </c>
      <c r="P16" s="96">
        <f>MIN(P15)</f>
        <v>194</v>
      </c>
      <c r="Q16" s="95">
        <f>SUM(Q15:Q15)</f>
        <v>29</v>
      </c>
      <c r="R16" s="94">
        <f>SUM(R15:R15)</f>
        <v>6327</v>
      </c>
      <c r="S16" s="94">
        <f>ROUND(R16/Q16,0)</f>
        <v>218</v>
      </c>
      <c r="T16" s="94">
        <f>MAX(T15:T15)</f>
        <v>328</v>
      </c>
      <c r="U16" s="96">
        <f>MIN(U15)</f>
        <v>128</v>
      </c>
      <c r="V16" s="95">
        <f>SUM(V15:V15)</f>
        <v>29</v>
      </c>
      <c r="W16" s="94">
        <f>SUM(W15:W15)</f>
        <v>5771</v>
      </c>
      <c r="X16" s="94">
        <f>ROUND(W16/V16,0)</f>
        <v>199</v>
      </c>
      <c r="Y16" s="94">
        <f>MAX(Y15:Y15)</f>
        <v>268</v>
      </c>
      <c r="Z16" s="96">
        <f>MIN(Z15)</f>
        <v>138</v>
      </c>
      <c r="AA16" s="95">
        <f>SUM(AA15:AA15)</f>
        <v>29</v>
      </c>
      <c r="AB16" s="94">
        <f>SUM(AB15:AB15)</f>
        <v>7524</v>
      </c>
      <c r="AC16" s="94">
        <f>ROUND(AB16/AA16,0)</f>
        <v>259</v>
      </c>
      <c r="AD16" s="94">
        <f>MAX(AD15:AD15)</f>
        <v>368</v>
      </c>
      <c r="AE16" s="96">
        <f>MIN(AE15)</f>
        <v>188</v>
      </c>
      <c r="AF16" s="95">
        <f>SUM(AF15:AF15)</f>
        <v>27</v>
      </c>
      <c r="AG16" s="94">
        <f>SUM(AG15:AG15)</f>
        <v>7583</v>
      </c>
      <c r="AH16" s="94">
        <f>ROUND(AG16/AF16,0)</f>
        <v>281</v>
      </c>
      <c r="AI16" s="94">
        <f>MAX(AI15:AI15)</f>
        <v>397</v>
      </c>
      <c r="AJ16" s="96">
        <f>MIN(AJ15)</f>
        <v>178</v>
      </c>
      <c r="AK16" s="95">
        <f>SUM(AK15:AK15)</f>
        <v>27</v>
      </c>
      <c r="AL16" s="94">
        <f>SUM(AL15:AL15)</f>
        <v>6753</v>
      </c>
      <c r="AM16" s="94">
        <f>ROUND(AL16/AK16,0)</f>
        <v>250</v>
      </c>
      <c r="AN16" s="94">
        <f>MAX(AN15:AN15)</f>
        <v>375</v>
      </c>
      <c r="AO16" s="96">
        <f>MIN(AO15)</f>
        <v>188</v>
      </c>
      <c r="AP16" s="95">
        <f>SUM(AP15:AP15)</f>
        <v>27</v>
      </c>
      <c r="AQ16" s="94">
        <f>SUM(AQ15:AQ15)</f>
        <v>5855</v>
      </c>
      <c r="AR16" s="94">
        <f>ROUND(AQ16/AP16,0)</f>
        <v>217</v>
      </c>
      <c r="AS16" s="94">
        <f>MAX(AS15:AS15)</f>
        <v>295</v>
      </c>
      <c r="AT16" s="96">
        <f>MIN(AT15)</f>
        <v>178</v>
      </c>
      <c r="AU16" s="95">
        <f>SUM(AU15:AU15)</f>
        <v>29</v>
      </c>
      <c r="AV16" s="94">
        <f>SUM(AV15:AV15)</f>
        <v>6626</v>
      </c>
      <c r="AW16" s="94">
        <f>ROUND(AV16/AU16,0)</f>
        <v>228</v>
      </c>
      <c r="AX16" s="94">
        <f>MAX(AX15:AX15)</f>
        <v>321</v>
      </c>
      <c r="AY16" s="96">
        <f>MIN(AY15)</f>
        <v>105</v>
      </c>
      <c r="AZ16" s="95">
        <f>SUM(AZ15:AZ15)</f>
        <v>29</v>
      </c>
      <c r="BA16" s="94">
        <f>SUM(BA15:BA15)</f>
        <v>4899</v>
      </c>
      <c r="BB16" s="94">
        <f>ROUND(BA16/AZ16,0)</f>
        <v>169</v>
      </c>
      <c r="BC16" s="94">
        <f>MAX(BC15:BC15)</f>
        <v>275</v>
      </c>
      <c r="BD16" s="96">
        <f>MIN(BD15)</f>
        <v>100</v>
      </c>
      <c r="BE16" s="95">
        <f>SUM(BE15:BE15)</f>
        <v>29</v>
      </c>
      <c r="BF16" s="94">
        <f>SUM(BF15:BF15)</f>
        <v>5433</v>
      </c>
      <c r="BG16" s="94">
        <f>ROUND(BF16/BE16,0)</f>
        <v>187</v>
      </c>
      <c r="BH16" s="94">
        <f>MAX(BH15:BH15)</f>
        <v>246</v>
      </c>
      <c r="BI16" s="96">
        <f>MIN(BI15)</f>
        <v>138</v>
      </c>
      <c r="BJ16" s="95">
        <f>SUM(BJ15:BJ15)</f>
        <v>29</v>
      </c>
      <c r="BK16" s="94">
        <f>SUM(BK15:BK15)</f>
        <v>4829</v>
      </c>
      <c r="BL16" s="94">
        <f>ROUND(BK16/BJ16,0)</f>
        <v>167</v>
      </c>
      <c r="BM16" s="94">
        <f>MAX(BM15:BM15)</f>
        <v>267</v>
      </c>
      <c r="BN16" s="96">
        <f>MIN(BN15)</f>
        <v>105</v>
      </c>
      <c r="BO16" s="95">
        <f>SUM(BO15:BO15)</f>
        <v>29</v>
      </c>
      <c r="BP16" s="94">
        <f>SUM(BP15:BP15)</f>
        <v>6260</v>
      </c>
      <c r="BQ16" s="94">
        <f>ROUND(BP16/BO16,0)</f>
        <v>216</v>
      </c>
      <c r="BR16" s="94">
        <f>MAX(BR15:BR15)</f>
        <v>267</v>
      </c>
      <c r="BS16" s="96">
        <f>MIN(BS15)</f>
        <v>149</v>
      </c>
      <c r="BT16" s="95">
        <f>SUM(BT15:BT15)</f>
        <v>28</v>
      </c>
      <c r="BU16" s="94">
        <f>SUM(BU15:BU15)</f>
        <v>4683</v>
      </c>
      <c r="BV16" s="94">
        <f>ROUND(BU16/BT16,0)</f>
        <v>167</v>
      </c>
      <c r="BW16" s="94">
        <f>MAX(BW15:BW15)</f>
        <v>302</v>
      </c>
      <c r="BX16" s="96">
        <f>MIN(BX15)</f>
        <v>137</v>
      </c>
      <c r="BY16" s="95">
        <f>SUM(BY15:BY15)</f>
        <v>21</v>
      </c>
      <c r="BZ16" s="94">
        <f>SUM(BZ15:BZ15)</f>
        <v>7100</v>
      </c>
      <c r="CA16" s="94">
        <f>ROUND(BZ16/BY16,0)</f>
        <v>338</v>
      </c>
      <c r="CB16" s="94">
        <f>MAX(CB15:CB15)</f>
        <v>788</v>
      </c>
      <c r="CC16" s="96">
        <f>MIN(CC15)</f>
        <v>148</v>
      </c>
      <c r="CD16" s="95">
        <f>SUM(CD15:CD15)</f>
        <v>29</v>
      </c>
      <c r="CE16" s="94">
        <f>SUM(CE15:CE15)</f>
        <v>7199</v>
      </c>
      <c r="CF16" s="94">
        <f>ROUND(CE16/CD16,0)</f>
        <v>248</v>
      </c>
      <c r="CG16" s="94">
        <f>MAX(CG15:CG15)</f>
        <v>348</v>
      </c>
      <c r="CH16" s="96">
        <f>MIN(CH15)</f>
        <v>178</v>
      </c>
      <c r="CI16" s="95">
        <f>SUM(CI15:CI15)</f>
        <v>29</v>
      </c>
      <c r="CJ16" s="94">
        <f>SUM(CJ15:CJ15)</f>
        <v>3697</v>
      </c>
      <c r="CK16" s="94">
        <f>ROUND(CJ16/CI16,0)</f>
        <v>127</v>
      </c>
      <c r="CL16" s="94">
        <f>MAX(CL15:CL15)</f>
        <v>141</v>
      </c>
      <c r="CM16" s="96">
        <f>MIN(CM15)</f>
        <v>117</v>
      </c>
      <c r="CN16" s="93">
        <f>SUM(CN15:CN15)</f>
        <v>29</v>
      </c>
      <c r="CO16" s="94">
        <f>SUM(CO15:CO15)</f>
        <v>40727</v>
      </c>
      <c r="CP16" s="94">
        <f>IF(CO16=CN16,"",ROUND(CO16/CN16,0))</f>
        <v>1404</v>
      </c>
      <c r="CQ16" s="94">
        <f>MAX(CQ15:CQ15)</f>
        <v>1980</v>
      </c>
      <c r="CR16" s="97">
        <f>MIN(CR15:CR15)</f>
        <v>1278</v>
      </c>
      <c r="CT16" s="21">
        <f>E15-D15</f>
        <v>24</v>
      </c>
      <c r="CU16" s="21">
        <f>D15-F15</f>
        <v>60</v>
      </c>
      <c r="CV16" s="21">
        <f t="shared" si="2"/>
        <v>310</v>
      </c>
      <c r="CW16" s="21">
        <f t="shared" si="3"/>
        <v>364</v>
      </c>
      <c r="CX16" s="21">
        <f t="shared" si="4"/>
        <v>79</v>
      </c>
      <c r="CY16" s="21">
        <f t="shared" si="5"/>
        <v>102</v>
      </c>
      <c r="CZ16" s="21">
        <f t="shared" si="6"/>
        <v>110</v>
      </c>
      <c r="DA16" s="21">
        <f t="shared" si="7"/>
        <v>90</v>
      </c>
      <c r="DB16" s="21">
        <f t="shared" si="8"/>
        <v>69</v>
      </c>
      <c r="DC16" s="21">
        <f t="shared" si="9"/>
        <v>61</v>
      </c>
      <c r="DD16" s="21">
        <f t="shared" si="10"/>
        <v>109</v>
      </c>
      <c r="DE16" s="21">
        <f t="shared" si="11"/>
        <v>71</v>
      </c>
      <c r="DF16" s="21">
        <f t="shared" si="12"/>
        <v>116</v>
      </c>
      <c r="DG16" s="21">
        <f t="shared" si="13"/>
        <v>103</v>
      </c>
      <c r="DH16" s="21">
        <f t="shared" si="14"/>
        <v>125</v>
      </c>
      <c r="DI16" s="21">
        <f t="shared" si="15"/>
        <v>62</v>
      </c>
      <c r="DJ16" s="21">
        <f t="shared" si="16"/>
        <v>78</v>
      </c>
      <c r="DK16" s="21">
        <f t="shared" si="17"/>
        <v>39</v>
      </c>
      <c r="DL16" s="21">
        <f t="shared" si="18"/>
        <v>59</v>
      </c>
      <c r="DM16" s="21">
        <f t="shared" si="19"/>
        <v>49</v>
      </c>
      <c r="DN16" s="21">
        <f t="shared" si="20"/>
        <v>100</v>
      </c>
      <c r="DO16" s="21">
        <f t="shared" si="21"/>
        <v>62</v>
      </c>
      <c r="DP16" s="21">
        <f t="shared" si="22"/>
        <v>51</v>
      </c>
      <c r="DQ16" s="21">
        <f t="shared" si="23"/>
        <v>67</v>
      </c>
      <c r="DR16" s="21">
        <f t="shared" si="24"/>
        <v>135</v>
      </c>
      <c r="DS16" s="21">
        <f t="shared" si="25"/>
        <v>30</v>
      </c>
      <c r="DT16" s="21">
        <f t="shared" si="26"/>
        <v>450</v>
      </c>
      <c r="DU16" s="21">
        <f t="shared" si="27"/>
        <v>190</v>
      </c>
      <c r="DV16" s="21">
        <f t="shared" si="28"/>
        <v>100</v>
      </c>
      <c r="DW16" s="22">
        <f t="shared" si="29"/>
        <v>70</v>
      </c>
      <c r="DX16" s="22">
        <f t="shared" si="30"/>
        <v>14</v>
      </c>
      <c r="DY16" s="22">
        <f t="shared" si="31"/>
        <v>10</v>
      </c>
      <c r="DZ16" s="22">
        <f t="shared" si="32"/>
        <v>576</v>
      </c>
      <c r="EA16" s="22">
        <f t="shared" si="33"/>
        <v>126</v>
      </c>
    </row>
    <row r="17" spans="1:131" s="20" customFormat="1" ht="36" customHeight="1" thickBot="1" thickTop="1">
      <c r="A17" s="27" t="s">
        <v>26</v>
      </c>
      <c r="B17" s="127">
        <f>B10+B14+B16</f>
        <v>148</v>
      </c>
      <c r="C17" s="128">
        <f>C10+C14+C16</f>
        <v>23967</v>
      </c>
      <c r="D17" s="99">
        <f>ROUND(C17/B17,0)</f>
        <v>162</v>
      </c>
      <c r="E17" s="128">
        <f>MAX(E10,E14,E16)</f>
        <v>227</v>
      </c>
      <c r="F17" s="126">
        <f>IF(MIN(F10,F14,F16)&gt;0,MIN(F10,F14,F16),IF(F10+F14+F16=MAX(F10,F14,F16),MAX(F10,F14,F16),F10+F14+F16-MAX(F10,F14,F16)))</f>
        <v>98</v>
      </c>
      <c r="G17" s="100">
        <f>G10+G14+G16</f>
        <v>151</v>
      </c>
      <c r="H17" s="99">
        <f>H10+H14+H16</f>
        <v>310012</v>
      </c>
      <c r="I17" s="99">
        <f>ROUND(H17/G17,0)</f>
        <v>2053</v>
      </c>
      <c r="J17" s="99">
        <f>MAX(J10,J14,J16)</f>
        <v>2862</v>
      </c>
      <c r="K17" s="101">
        <f>IF(MIN(K10,K14,K16)&gt;0,MIN(K10,K14,K16),IF(K10+K14+K16=MAX(K10,K14,K16),MAX(K10,K14,K16),K10+K14+K16-MAX(K10,K14,K16)))</f>
        <v>1498</v>
      </c>
      <c r="L17" s="100">
        <f>L10+L14+L16</f>
        <v>149</v>
      </c>
      <c r="M17" s="99">
        <f>M10+M14+M16</f>
        <v>44447</v>
      </c>
      <c r="N17" s="99">
        <f>ROUND(M17/L17,0)</f>
        <v>298</v>
      </c>
      <c r="O17" s="99">
        <f>MAX(O10,O14,O16)</f>
        <v>520</v>
      </c>
      <c r="P17" s="101">
        <f>IF(MIN(P10,P14,P16)&gt;0,MIN(P10,P14,P16),IF(P10+P14+P16=MAX(P10,P14,P16),MAX(P10,P14,P16),P10+P14+P16-MAX(P10,P14,P16)))</f>
        <v>181</v>
      </c>
      <c r="Q17" s="100">
        <f>Q10+Q14+Q16</f>
        <v>148</v>
      </c>
      <c r="R17" s="99">
        <f>R10+R14+R16</f>
        <v>32766</v>
      </c>
      <c r="S17" s="99">
        <f>ROUND(R17/Q17,0)</f>
        <v>221</v>
      </c>
      <c r="T17" s="99">
        <f>MAX(T10,T14,T16)</f>
        <v>356</v>
      </c>
      <c r="U17" s="101">
        <f>IF(MIN(U10,U14,U16)&gt;0,MIN(U10,U14,U16),IF(U10+U14+U16=MAX(U10,U14,U16),MAX(U10,U14,U16),U10+U14+U16-MAX(U10,U14,U16)))</f>
        <v>128</v>
      </c>
      <c r="V17" s="100">
        <f>V10+V14+V16</f>
        <v>164</v>
      </c>
      <c r="W17" s="99">
        <f>W10+W14+W16</f>
        <v>33029</v>
      </c>
      <c r="X17" s="99">
        <f>ROUND(W17/V17,0)</f>
        <v>201</v>
      </c>
      <c r="Y17" s="99">
        <f>MAX(Y10,Y14,Y16)</f>
        <v>316</v>
      </c>
      <c r="Z17" s="101">
        <f>IF(MIN(Z10,Z14,Z16)&gt;0,MIN(Z10,Z14,Z16),IF(Z10+Z14+Z16=MAX(Z10,Z14,Z16),MAX(Z10,Z14,Z16),Z10+Z14+Z16-MAX(Z10,Z14,Z16)))</f>
        <v>106</v>
      </c>
      <c r="AA17" s="100">
        <f>AA10+AA14+AA16</f>
        <v>158</v>
      </c>
      <c r="AB17" s="99">
        <f>AB10+AB14+AB16</f>
        <v>40626</v>
      </c>
      <c r="AC17" s="99">
        <f>ROUND(AB17/AA17,0)</f>
        <v>257</v>
      </c>
      <c r="AD17" s="99">
        <f>MAX(AD10,AD14,AD16)</f>
        <v>397</v>
      </c>
      <c r="AE17" s="101">
        <f>IF(MIN(AE10,AE14,AE16)&gt;0,MIN(AE10,AE14,AE16),IF(AE10+AE14+AE16=MAX(AE10,AE14,AE16),MAX(AE10,AE14,AE16),AE10+AE14+AE16-MAX(AE10,AE14,AE16)))</f>
        <v>188</v>
      </c>
      <c r="AF17" s="100">
        <f>AF10+AF14+AF16</f>
        <v>151</v>
      </c>
      <c r="AG17" s="99">
        <f>AG10+AG14+AG16</f>
        <v>46235</v>
      </c>
      <c r="AH17" s="99">
        <f>ROUND(AG17/AF17,0)</f>
        <v>306</v>
      </c>
      <c r="AI17" s="99">
        <f>MAX(AI10,AI14,AI16)</f>
        <v>462</v>
      </c>
      <c r="AJ17" s="101">
        <f>IF(MIN(AJ10,AJ14,AJ16)&gt;0,MIN(AJ10,AJ14,AJ16),IF(AJ10+AJ14+AJ16=MAX(AJ10,AJ14,AJ16),MAX(AJ10,AJ14,AJ16),AJ10+AJ14+AJ16-MAX(AJ10,AJ14,AJ16)))</f>
        <v>178</v>
      </c>
      <c r="AK17" s="100">
        <f>AK10+AK14+AK16</f>
        <v>142</v>
      </c>
      <c r="AL17" s="99">
        <f>AL10+AL14+AL16</f>
        <v>36940</v>
      </c>
      <c r="AM17" s="99">
        <f>ROUND(AL17/AK17,0)</f>
        <v>260</v>
      </c>
      <c r="AN17" s="99">
        <f>MAX(AN10,AN14,AN16)</f>
        <v>399</v>
      </c>
      <c r="AO17" s="101">
        <f>IF(MIN(AO10,AO14,AO16)&gt;0,MIN(AO10,AO14,AO16),IF(AO10+AO14+AO16=MAX(AO10,AO14,AO16),MAX(AO10,AO14,AO16),AO10+AO14+AO16-MAX(AO10,AO14,AO16)))</f>
        <v>162</v>
      </c>
      <c r="AP17" s="100">
        <f>AP10+AP14+AP16</f>
        <v>147</v>
      </c>
      <c r="AQ17" s="99">
        <f>AQ10+AQ14+AQ16</f>
        <v>34376</v>
      </c>
      <c r="AR17" s="99">
        <f>ROUND(AQ17/AP17,0)</f>
        <v>234</v>
      </c>
      <c r="AS17" s="99">
        <f>MAX(AS10,AS14,AS16)</f>
        <v>396</v>
      </c>
      <c r="AT17" s="101">
        <f>IF(MIN(AT10,AT14,AT16)&gt;0,MIN(AT10,AT14,AT16),IF(AT10+AT14+AT16=MAX(AT10,AT14,AT16),MAX(AT10,AT14,AT16),AT10+AT14+AT16-MAX(AT10,AT14,AT16)))</f>
        <v>127</v>
      </c>
      <c r="AU17" s="100">
        <f>AU10+AU14+AU16</f>
        <v>159</v>
      </c>
      <c r="AV17" s="99">
        <f>AV10+AV14+AV16</f>
        <v>35875</v>
      </c>
      <c r="AW17" s="99">
        <f>ROUND(AV17/AU17,0)</f>
        <v>226</v>
      </c>
      <c r="AX17" s="99">
        <f>MAX(AX10,AX14,AX16)</f>
        <v>398</v>
      </c>
      <c r="AY17" s="101">
        <f>IF(MIN(AY10,AY14,AY16)&gt;0,MIN(AY10,AY14,AY16),IF(AY10+AY14+AY16=MAX(AY10,AY14,AY16),MAX(AY10,AY14,AY16),AY10+AY14+AY16-MAX(AY10,AY14,AY16)))</f>
        <v>105</v>
      </c>
      <c r="AZ17" s="100">
        <f>AZ10+AZ14+AZ16</f>
        <v>156</v>
      </c>
      <c r="BA17" s="99">
        <f>BA10+BA14+BA16</f>
        <v>26735</v>
      </c>
      <c r="BB17" s="99">
        <f>ROUND(BA17/AZ17,0)</f>
        <v>171</v>
      </c>
      <c r="BC17" s="99">
        <f>MAX(BC10,BC14,BC16)</f>
        <v>300</v>
      </c>
      <c r="BD17" s="101">
        <f>IF(MIN(BD10,BD14,BD16)&gt;0,MIN(BD10,BD14,BD16),IF(BD10+BD14+BD16=MAX(BD10,BD14,BD16),MAX(BD10,BD14,BD16),BD10+BD14+BD16-MAX(BD10,BD14,BD16)))</f>
        <v>51</v>
      </c>
      <c r="BE17" s="100">
        <f>BE10+BE14+BE16</f>
        <v>161</v>
      </c>
      <c r="BF17" s="99">
        <f>BF10+BF14+BF16</f>
        <v>32023</v>
      </c>
      <c r="BG17" s="99">
        <f>ROUND(BF17/BE17,0)</f>
        <v>199</v>
      </c>
      <c r="BH17" s="99">
        <f>MAX(BH10,BH14,BH16)</f>
        <v>324</v>
      </c>
      <c r="BI17" s="101">
        <f>IF(MIN(BI10,BI14,BI16)&gt;0,MIN(BI10,BI14,BI16),IF(BI10+BI14+BI16=MAX(BI10,BI14,BI16),MAX(BI10,BI14,BI16),BI10+BI14+BI16-MAX(BI10,BI14,BI16)))</f>
        <v>138</v>
      </c>
      <c r="BJ17" s="100">
        <f>BJ10+BJ14+BJ16</f>
        <v>146</v>
      </c>
      <c r="BK17" s="99">
        <f>BK10+BK14+BK16</f>
        <v>24410</v>
      </c>
      <c r="BL17" s="99">
        <f>ROUND(BK17/BJ17,0)</f>
        <v>167</v>
      </c>
      <c r="BM17" s="99">
        <f>MAX(BM10,BM14,BM16)</f>
        <v>288</v>
      </c>
      <c r="BN17" s="101">
        <f>IF(MIN(BN10,BN14,BN16)&gt;0,MIN(BN10,BN14,BN16),IF(BN10+BN14+BN16=MAX(BN10,BN14,BN16),MAX(BN10,BN14,BN16),BN10+BN14+BN16-MAX(BN10,BN14,BN16)))</f>
        <v>88</v>
      </c>
      <c r="BO17" s="100">
        <f>BO10+BO14+BO16</f>
        <v>151</v>
      </c>
      <c r="BP17" s="99">
        <f>BP10+BP14+BP16</f>
        <v>32647</v>
      </c>
      <c r="BQ17" s="99">
        <f>ROUND(BP17/BO17,0)</f>
        <v>216</v>
      </c>
      <c r="BR17" s="99">
        <f>MAX(BR10,BR14,BR16)</f>
        <v>292</v>
      </c>
      <c r="BS17" s="101">
        <f>IF(MIN(BS10,BS14,BS16)&gt;0,MIN(BS10,BS14,BS16),IF(BS10+BS14+BS16=MAX(BS10,BS14,BS16),MAX(BS10,BS14,BS16),BS10+BS14+BS16-MAX(BS10,BS14,BS16)))</f>
        <v>105</v>
      </c>
      <c r="BT17" s="100">
        <f>BT10+BT14+BT16</f>
        <v>152</v>
      </c>
      <c r="BU17" s="99">
        <f>BU10+BU14+BU16</f>
        <v>24228</v>
      </c>
      <c r="BV17" s="99">
        <f>ROUND(BU17/BT17,0)</f>
        <v>159</v>
      </c>
      <c r="BW17" s="99">
        <f>MAX(BW10,BW14,BW16)</f>
        <v>302</v>
      </c>
      <c r="BX17" s="101">
        <f>IF(MIN(BX10,BX14,BX16)&gt;0,MIN(BX10,BX14,BX16),IF(BX10+BX14+BX16=MAX(BX10,BX14,BX16),MAX(BX10,BX14,BX16),BX10+BX14+BX16-MAX(BX10,BX14,BX16)))</f>
        <v>105</v>
      </c>
      <c r="BY17" s="100">
        <f>BY10+BY14+BY16</f>
        <v>110</v>
      </c>
      <c r="BZ17" s="99">
        <f>BZ10+BZ14+BZ16</f>
        <v>37241</v>
      </c>
      <c r="CA17" s="99">
        <f>ROUND(BZ17/BY17,0)</f>
        <v>339</v>
      </c>
      <c r="CB17" s="99">
        <f>MAX(CB10,CB14,CB16)</f>
        <v>788</v>
      </c>
      <c r="CC17" s="101">
        <f>IF(MIN(CC10,CC14,CC16)&gt;0,MIN(CC10,CC14,CC16),IF(CC10+CC14+CC16=MAX(CC10,CC14,CC16),MAX(CC10,CC14,CC16),CC10+CC14+CC16-MAX(CC10,CC14,CC16)))</f>
        <v>148</v>
      </c>
      <c r="CD17" s="100">
        <f>CD10+CD14+CD16</f>
        <v>156</v>
      </c>
      <c r="CE17" s="99">
        <f>CE10+CE14+CE16</f>
        <v>40707</v>
      </c>
      <c r="CF17" s="99">
        <f>ROUND(CE17/CD17,0)</f>
        <v>261</v>
      </c>
      <c r="CG17" s="99">
        <f>MAX(CG10,CG14,CG16)</f>
        <v>480</v>
      </c>
      <c r="CH17" s="101">
        <f>IF(MIN(CH10,CH14,CH16)&gt;0,MIN(CH10,CH14,CH16),IF(CH10+CH14+CH16=MAX(CH10,CH14,CH16),MAX(CH10,CH14,CH16),CH10+CH14+CH16-MAX(CH10,CH14,CH16)))</f>
        <v>177</v>
      </c>
      <c r="CI17" s="100">
        <f>CI10+CI14+CI16</f>
        <v>158</v>
      </c>
      <c r="CJ17" s="99">
        <f>CJ10+CJ14+CJ16</f>
        <v>20469</v>
      </c>
      <c r="CK17" s="99">
        <f>ROUND(CJ17/CI17,0)</f>
        <v>130</v>
      </c>
      <c r="CL17" s="99">
        <f>MAX(CL10,CL14,CL16)</f>
        <v>199</v>
      </c>
      <c r="CM17" s="101">
        <f>IF(MIN(CM10,CM14,CM16)&gt;0,MIN(CM10,CM14,CM16),IF(CM10+CM14+CM16=MAX(CM10,CM14,CM16),MAX(CM10,CM14,CM16),CM10+CM14+CM16-MAX(CM10,CM14,CM16)))</f>
        <v>117</v>
      </c>
      <c r="CN17" s="98">
        <f>CN10+CN14+CN16</f>
        <v>159</v>
      </c>
      <c r="CO17" s="99">
        <f>CO10+CO14+CO16</f>
        <v>224197</v>
      </c>
      <c r="CP17" s="99">
        <f>IF(CO17=CN17,"",ROUND(CO17/CN17,0))</f>
        <v>1410</v>
      </c>
      <c r="CQ17" s="99">
        <f>MAX(CQ10,CQ14,CQ16)</f>
        <v>2002</v>
      </c>
      <c r="CR17" s="102">
        <f>IF(MIN(CR10,CR14,CR16)&gt;0,MIN(CR10,CR14,CR16),IF(CR10+CR14+CR16=MAX(CR10,CR14,CR16),MAX(CR10,CR14,CR16),CR10+CR14+CR16-MAX(CR10,CR14,CR16)))</f>
        <v>1116</v>
      </c>
      <c r="CT17" s="21">
        <f>E16-D16</f>
        <v>24</v>
      </c>
      <c r="CU17" s="21">
        <f>D16-F16</f>
        <v>60</v>
      </c>
      <c r="CV17" s="21">
        <f t="shared" si="2"/>
        <v>809</v>
      </c>
      <c r="CW17" s="21">
        <f t="shared" si="3"/>
        <v>555</v>
      </c>
      <c r="CX17" s="21">
        <f t="shared" si="4"/>
        <v>222</v>
      </c>
      <c r="CY17" s="21">
        <f t="shared" si="5"/>
        <v>117</v>
      </c>
      <c r="CZ17" s="21">
        <f t="shared" si="6"/>
        <v>135</v>
      </c>
      <c r="DA17" s="21">
        <f t="shared" si="7"/>
        <v>93</v>
      </c>
      <c r="DB17" s="21">
        <f t="shared" si="8"/>
        <v>115</v>
      </c>
      <c r="DC17" s="21">
        <f t="shared" si="9"/>
        <v>95</v>
      </c>
      <c r="DD17" s="21">
        <f t="shared" si="10"/>
        <v>140</v>
      </c>
      <c r="DE17" s="21">
        <f t="shared" si="11"/>
        <v>69</v>
      </c>
      <c r="DF17" s="21">
        <f t="shared" si="12"/>
        <v>156</v>
      </c>
      <c r="DG17" s="21">
        <f t="shared" si="13"/>
        <v>128</v>
      </c>
      <c r="DH17" s="21">
        <f t="shared" si="14"/>
        <v>139</v>
      </c>
      <c r="DI17" s="21">
        <f t="shared" si="15"/>
        <v>98</v>
      </c>
      <c r="DJ17" s="21">
        <f t="shared" si="16"/>
        <v>162</v>
      </c>
      <c r="DK17" s="21">
        <f t="shared" si="17"/>
        <v>107</v>
      </c>
      <c r="DL17" s="21">
        <f t="shared" si="18"/>
        <v>125</v>
      </c>
      <c r="DM17" s="21">
        <f t="shared" si="19"/>
        <v>61</v>
      </c>
      <c r="DN17" s="21">
        <f t="shared" si="20"/>
        <v>121</v>
      </c>
      <c r="DO17" s="21">
        <f t="shared" si="21"/>
        <v>79</v>
      </c>
      <c r="DP17" s="21">
        <f t="shared" si="22"/>
        <v>76</v>
      </c>
      <c r="DQ17" s="21">
        <f t="shared" si="23"/>
        <v>111</v>
      </c>
      <c r="DR17" s="21">
        <f t="shared" si="24"/>
        <v>143</v>
      </c>
      <c r="DS17" s="21">
        <f t="shared" si="25"/>
        <v>54</v>
      </c>
      <c r="DT17" s="21">
        <f t="shared" si="26"/>
        <v>449</v>
      </c>
      <c r="DU17" s="21">
        <f t="shared" si="27"/>
        <v>191</v>
      </c>
      <c r="DV17" s="21">
        <f t="shared" si="28"/>
        <v>219</v>
      </c>
      <c r="DW17" s="22">
        <f t="shared" si="29"/>
        <v>84</v>
      </c>
      <c r="DX17" s="22">
        <f t="shared" si="30"/>
        <v>69</v>
      </c>
      <c r="DY17" s="22">
        <f t="shared" si="31"/>
        <v>13</v>
      </c>
      <c r="DZ17" s="22">
        <f t="shared" si="32"/>
        <v>592</v>
      </c>
      <c r="EA17" s="22">
        <f t="shared" si="33"/>
        <v>294</v>
      </c>
    </row>
    <row r="22" ht="19.5" customHeight="1">
      <c r="C22" s="5">
        <v>917</v>
      </c>
    </row>
    <row r="26" ht="19.5" customHeight="1">
      <c r="CL26" s="28"/>
    </row>
    <row r="30" spans="7:11" ht="19.5" customHeight="1">
      <c r="G30" s="5">
        <v>13</v>
      </c>
      <c r="H30" s="5">
        <v>2828</v>
      </c>
      <c r="I30" s="5">
        <v>217.53846153846155</v>
      </c>
      <c r="J30" s="5">
        <v>270</v>
      </c>
      <c r="K30" s="5">
        <v>156</v>
      </c>
    </row>
    <row r="38" ht="19.5" customHeight="1" thickBot="1">
      <c r="H38" s="99" t="e">
        <f>ROUND(G38/F38,0)</f>
        <v>#DIV/0!</v>
      </c>
    </row>
  </sheetData>
  <sheetProtection/>
  <mergeCells count="27">
    <mergeCell ref="AA3:AE3"/>
    <mergeCell ref="V3:Z3"/>
    <mergeCell ref="B3:F3"/>
    <mergeCell ref="G3:K3"/>
    <mergeCell ref="L3:P3"/>
    <mergeCell ref="Q3:U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Normal="120" zoomScaleSheetLayoutView="100" zoomScalePageLayoutView="0" workbookViewId="0" topLeftCell="A1">
      <pane xSplit="17655" topLeftCell="J1" activePane="topLeft" state="split"/>
      <selection pane="topLeft" activeCell="C22" sqref="C22"/>
      <selection pane="topRight" activeCell="C22" sqref="C22"/>
    </sheetView>
  </sheetViews>
  <sheetFormatPr defaultColWidth="8.796875" defaultRowHeight="14.25"/>
  <cols>
    <col min="1" max="1" width="16.69921875" style="139" bestFit="1" customWidth="1"/>
    <col min="2" max="2" width="6" style="139" customWidth="1"/>
    <col min="3" max="3" width="9" style="139" bestFit="1" customWidth="1"/>
    <col min="4" max="6" width="8" style="139" bestFit="1" customWidth="1"/>
    <col min="7" max="7" width="6.5" style="139" bestFit="1" customWidth="1"/>
    <col min="8" max="8" width="9" style="139" bestFit="1" customWidth="1"/>
    <col min="9" max="9" width="8" style="139" bestFit="1" customWidth="1"/>
    <col min="10" max="10" width="6.5" style="139" customWidth="1"/>
    <col min="11" max="11" width="8" style="139" bestFit="1" customWidth="1"/>
    <col min="12" max="12" width="6" style="139" bestFit="1" customWidth="1"/>
    <col min="13" max="13" width="9" style="139" bestFit="1" customWidth="1"/>
    <col min="14" max="16" width="8" style="139" bestFit="1" customWidth="1"/>
    <col min="17" max="17" width="6" style="139" bestFit="1" customWidth="1"/>
    <col min="18" max="18" width="9" style="139" bestFit="1" customWidth="1"/>
    <col min="19" max="19" width="8" style="139" bestFit="1" customWidth="1"/>
    <col min="20" max="21" width="7" style="139" bestFit="1" customWidth="1"/>
    <col min="22" max="22" width="5.8984375" style="139" bestFit="1" customWidth="1"/>
    <col min="23" max="23" width="8" style="139" bestFit="1" customWidth="1"/>
    <col min="24" max="26" width="7" style="139" bestFit="1" customWidth="1"/>
    <col min="27" max="27" width="10" style="139" bestFit="1" customWidth="1"/>
    <col min="28" max="16384" width="9" style="139" customWidth="1"/>
  </cols>
  <sheetData>
    <row r="1" spans="1:8" ht="13.5">
      <c r="A1" s="138"/>
      <c r="B1" s="138"/>
      <c r="C1" s="138"/>
      <c r="D1" s="138"/>
      <c r="E1" s="138"/>
      <c r="F1" s="138"/>
      <c r="G1" s="138"/>
      <c r="H1" s="138"/>
    </row>
    <row r="2" spans="1:26" s="140" customFormat="1" ht="15" thickBot="1">
      <c r="A2" s="32">
        <v>42767</v>
      </c>
      <c r="B2" s="258" t="s">
        <v>20</v>
      </c>
      <c r="C2" s="258"/>
      <c r="D2" s="138"/>
      <c r="E2" s="138"/>
      <c r="F2" s="138"/>
      <c r="G2" s="258" t="s">
        <v>21</v>
      </c>
      <c r="H2" s="258"/>
      <c r="I2" s="139"/>
      <c r="J2" s="139"/>
      <c r="K2" s="139"/>
      <c r="L2" s="257" t="s">
        <v>113</v>
      </c>
      <c r="M2" s="257"/>
      <c r="N2" s="139"/>
      <c r="O2" s="139"/>
      <c r="P2" s="139"/>
      <c r="Q2" s="257" t="s">
        <v>114</v>
      </c>
      <c r="R2" s="257"/>
      <c r="S2" s="139"/>
      <c r="T2" s="139"/>
      <c r="U2" s="139"/>
      <c r="V2" s="257" t="s">
        <v>115</v>
      </c>
      <c r="W2" s="257"/>
      <c r="X2" s="139"/>
      <c r="Y2" s="139"/>
      <c r="Z2" s="139"/>
    </row>
    <row r="3" spans="1:26" ht="13.5">
      <c r="A3" s="141"/>
      <c r="B3" s="142" t="s">
        <v>98</v>
      </c>
      <c r="C3" s="143" t="s">
        <v>45</v>
      </c>
      <c r="D3" s="143" t="s">
        <v>40</v>
      </c>
      <c r="E3" s="143" t="s">
        <v>47</v>
      </c>
      <c r="F3" s="144" t="s">
        <v>19</v>
      </c>
      <c r="G3" s="145" t="s">
        <v>99</v>
      </c>
      <c r="H3" s="143" t="s">
        <v>45</v>
      </c>
      <c r="I3" s="143" t="s">
        <v>40</v>
      </c>
      <c r="J3" s="143" t="s">
        <v>47</v>
      </c>
      <c r="K3" s="146" t="s">
        <v>19</v>
      </c>
      <c r="L3" s="142" t="s">
        <v>99</v>
      </c>
      <c r="M3" s="143" t="s">
        <v>45</v>
      </c>
      <c r="N3" s="143" t="s">
        <v>40</v>
      </c>
      <c r="O3" s="143" t="s">
        <v>47</v>
      </c>
      <c r="P3" s="144" t="s">
        <v>19</v>
      </c>
      <c r="Q3" s="145" t="s">
        <v>99</v>
      </c>
      <c r="R3" s="143" t="s">
        <v>45</v>
      </c>
      <c r="S3" s="143" t="s">
        <v>40</v>
      </c>
      <c r="T3" s="143" t="s">
        <v>47</v>
      </c>
      <c r="U3" s="146" t="s">
        <v>19</v>
      </c>
      <c r="V3" s="142" t="s">
        <v>99</v>
      </c>
      <c r="W3" s="143" t="s">
        <v>45</v>
      </c>
      <c r="X3" s="143" t="s">
        <v>40</v>
      </c>
      <c r="Y3" s="143" t="s">
        <v>47</v>
      </c>
      <c r="Z3" s="147" t="s">
        <v>19</v>
      </c>
    </row>
    <row r="4" spans="1:26" ht="14.25" thickBot="1">
      <c r="A4" s="148"/>
      <c r="B4" s="149" t="s">
        <v>60</v>
      </c>
      <c r="C4" s="150" t="s">
        <v>46</v>
      </c>
      <c r="D4" s="150"/>
      <c r="E4" s="151"/>
      <c r="F4" s="152"/>
      <c r="G4" s="153" t="s">
        <v>60</v>
      </c>
      <c r="H4" s="150" t="s">
        <v>46</v>
      </c>
      <c r="I4" s="150"/>
      <c r="J4" s="151"/>
      <c r="K4" s="154"/>
      <c r="L4" s="149" t="s">
        <v>60</v>
      </c>
      <c r="M4" s="150" t="s">
        <v>46</v>
      </c>
      <c r="N4" s="150"/>
      <c r="O4" s="151"/>
      <c r="P4" s="152"/>
      <c r="Q4" s="153" t="s">
        <v>60</v>
      </c>
      <c r="R4" s="150" t="s">
        <v>46</v>
      </c>
      <c r="S4" s="150"/>
      <c r="T4" s="151"/>
      <c r="U4" s="154"/>
      <c r="V4" s="149" t="s">
        <v>60</v>
      </c>
      <c r="W4" s="150" t="s">
        <v>46</v>
      </c>
      <c r="X4" s="150"/>
      <c r="Y4" s="151"/>
      <c r="Z4" s="155"/>
    </row>
    <row r="5" spans="1:26" ht="14.25" thickTop="1">
      <c r="A5" s="156" t="s">
        <v>41</v>
      </c>
      <c r="B5" s="157">
        <v>10</v>
      </c>
      <c r="C5" s="158">
        <v>1688</v>
      </c>
      <c r="D5" s="159">
        <v>168.8</v>
      </c>
      <c r="E5" s="159">
        <v>189</v>
      </c>
      <c r="F5" s="160">
        <v>159</v>
      </c>
      <c r="G5" s="161">
        <v>5</v>
      </c>
      <c r="H5" s="162">
        <v>883</v>
      </c>
      <c r="I5" s="163">
        <v>176.6</v>
      </c>
      <c r="J5" s="162">
        <v>227</v>
      </c>
      <c r="K5" s="164">
        <v>158</v>
      </c>
      <c r="L5" s="165">
        <v>14</v>
      </c>
      <c r="M5" s="162">
        <v>2189</v>
      </c>
      <c r="N5" s="163">
        <v>156.35714285714286</v>
      </c>
      <c r="O5" s="162">
        <v>181</v>
      </c>
      <c r="P5" s="166">
        <v>127</v>
      </c>
      <c r="Q5" s="167">
        <v>22</v>
      </c>
      <c r="R5" s="158">
        <v>3567</v>
      </c>
      <c r="S5" s="159">
        <v>162.13636363636363</v>
      </c>
      <c r="T5" s="159">
        <v>194</v>
      </c>
      <c r="U5" s="168">
        <v>138</v>
      </c>
      <c r="V5" s="165">
        <v>18</v>
      </c>
      <c r="W5" s="162">
        <v>2823</v>
      </c>
      <c r="X5" s="163">
        <v>156.83333333333334</v>
      </c>
      <c r="Y5" s="162">
        <v>194</v>
      </c>
      <c r="Z5" s="169">
        <v>108</v>
      </c>
    </row>
    <row r="6" spans="1:26" ht="13.5">
      <c r="A6" s="170" t="s">
        <v>42</v>
      </c>
      <c r="B6" s="171">
        <v>11</v>
      </c>
      <c r="C6" s="172">
        <v>23247</v>
      </c>
      <c r="D6" s="172">
        <v>2113.3636363636365</v>
      </c>
      <c r="E6" s="173">
        <v>2463</v>
      </c>
      <c r="F6" s="174">
        <v>1760</v>
      </c>
      <c r="G6" s="175">
        <v>5</v>
      </c>
      <c r="H6" s="176">
        <v>10407</v>
      </c>
      <c r="I6" s="177">
        <v>2081.4</v>
      </c>
      <c r="J6" s="176">
        <v>2592</v>
      </c>
      <c r="K6" s="178">
        <v>1498</v>
      </c>
      <c r="L6" s="179">
        <v>16</v>
      </c>
      <c r="M6" s="176">
        <v>31690</v>
      </c>
      <c r="N6" s="177">
        <v>1980.625</v>
      </c>
      <c r="O6" s="176">
        <v>2192</v>
      </c>
      <c r="P6" s="180">
        <v>1572</v>
      </c>
      <c r="Q6" s="181">
        <v>22</v>
      </c>
      <c r="R6" s="172">
        <v>44159</v>
      </c>
      <c r="S6" s="173">
        <v>2007.2272727272727</v>
      </c>
      <c r="T6" s="173">
        <v>2570</v>
      </c>
      <c r="U6" s="182">
        <v>1750</v>
      </c>
      <c r="V6" s="179">
        <v>17</v>
      </c>
      <c r="W6" s="176">
        <v>33310</v>
      </c>
      <c r="X6" s="177">
        <v>1959.4117647058824</v>
      </c>
      <c r="Y6" s="176">
        <v>2355</v>
      </c>
      <c r="Z6" s="183">
        <v>1598</v>
      </c>
    </row>
    <row r="7" spans="1:26" ht="13.5">
      <c r="A7" s="170" t="s">
        <v>56</v>
      </c>
      <c r="B7" s="171">
        <v>13</v>
      </c>
      <c r="C7" s="172">
        <v>3498</v>
      </c>
      <c r="D7" s="172">
        <v>269.0769230769231</v>
      </c>
      <c r="E7" s="173">
        <v>344</v>
      </c>
      <c r="F7" s="174">
        <v>200</v>
      </c>
      <c r="G7" s="175">
        <v>3</v>
      </c>
      <c r="H7" s="176">
        <v>821</v>
      </c>
      <c r="I7" s="177">
        <v>273.6666666666667</v>
      </c>
      <c r="J7" s="176">
        <v>311</v>
      </c>
      <c r="K7" s="178">
        <v>203</v>
      </c>
      <c r="L7" s="179">
        <v>15</v>
      </c>
      <c r="M7" s="176">
        <v>4734</v>
      </c>
      <c r="N7" s="177">
        <v>315.6</v>
      </c>
      <c r="O7" s="176">
        <v>409</v>
      </c>
      <c r="P7" s="180">
        <v>192</v>
      </c>
      <c r="Q7" s="181">
        <v>20</v>
      </c>
      <c r="R7" s="172">
        <v>6912</v>
      </c>
      <c r="S7" s="173">
        <v>345.6</v>
      </c>
      <c r="T7" s="173">
        <v>520</v>
      </c>
      <c r="U7" s="182">
        <v>222</v>
      </c>
      <c r="V7" s="179">
        <v>16</v>
      </c>
      <c r="W7" s="176">
        <v>4185</v>
      </c>
      <c r="X7" s="177">
        <v>261.5625</v>
      </c>
      <c r="Y7" s="176">
        <v>365</v>
      </c>
      <c r="Z7" s="183">
        <v>181</v>
      </c>
    </row>
    <row r="8" spans="1:26" ht="13.5">
      <c r="A8" s="170" t="s">
        <v>57</v>
      </c>
      <c r="B8" s="171">
        <v>11</v>
      </c>
      <c r="C8" s="172">
        <v>2632</v>
      </c>
      <c r="D8" s="172">
        <v>239.27272727272728</v>
      </c>
      <c r="E8" s="173">
        <v>307</v>
      </c>
      <c r="F8" s="174">
        <v>193</v>
      </c>
      <c r="G8" s="175">
        <v>3</v>
      </c>
      <c r="H8" s="176">
        <v>699</v>
      </c>
      <c r="I8" s="177">
        <v>233</v>
      </c>
      <c r="J8" s="176">
        <v>293</v>
      </c>
      <c r="K8" s="178">
        <v>203</v>
      </c>
      <c r="L8" s="179">
        <v>16</v>
      </c>
      <c r="M8" s="176">
        <v>3352</v>
      </c>
      <c r="N8" s="177">
        <v>209.5</v>
      </c>
      <c r="O8" s="176">
        <v>257</v>
      </c>
      <c r="P8" s="180">
        <v>181</v>
      </c>
      <c r="Q8" s="181">
        <v>20</v>
      </c>
      <c r="R8" s="172">
        <v>4559</v>
      </c>
      <c r="S8" s="173">
        <v>227.95</v>
      </c>
      <c r="T8" s="173">
        <v>356</v>
      </c>
      <c r="U8" s="182">
        <v>170</v>
      </c>
      <c r="V8" s="179">
        <v>18</v>
      </c>
      <c r="W8" s="176">
        <v>3989</v>
      </c>
      <c r="X8" s="177">
        <v>221.61111111111111</v>
      </c>
      <c r="Y8" s="176">
        <v>257</v>
      </c>
      <c r="Z8" s="183">
        <v>183</v>
      </c>
    </row>
    <row r="9" spans="1:26" ht="13.5">
      <c r="A9" s="170" t="s">
        <v>43</v>
      </c>
      <c r="B9" s="171">
        <v>14</v>
      </c>
      <c r="C9" s="172">
        <v>2838</v>
      </c>
      <c r="D9" s="172">
        <v>202.71428571428572</v>
      </c>
      <c r="E9" s="173">
        <v>250</v>
      </c>
      <c r="F9" s="174">
        <v>173</v>
      </c>
      <c r="G9" s="175">
        <v>7</v>
      </c>
      <c r="H9" s="176">
        <v>1611</v>
      </c>
      <c r="I9" s="177">
        <v>230.14285714285714</v>
      </c>
      <c r="J9" s="176">
        <v>300</v>
      </c>
      <c r="K9" s="178">
        <v>138</v>
      </c>
      <c r="L9" s="179">
        <v>16</v>
      </c>
      <c r="M9" s="176">
        <v>3135</v>
      </c>
      <c r="N9" s="177">
        <v>195.9375</v>
      </c>
      <c r="O9" s="176">
        <v>235</v>
      </c>
      <c r="P9" s="180">
        <v>158</v>
      </c>
      <c r="Q9" s="181">
        <v>24</v>
      </c>
      <c r="R9" s="172">
        <v>5072</v>
      </c>
      <c r="S9" s="173">
        <v>211.33333333333334</v>
      </c>
      <c r="T9" s="173">
        <v>278</v>
      </c>
      <c r="U9" s="182">
        <v>149</v>
      </c>
      <c r="V9" s="179">
        <v>18</v>
      </c>
      <c r="W9" s="176">
        <v>3520</v>
      </c>
      <c r="X9" s="177">
        <v>195.55555555555554</v>
      </c>
      <c r="Y9" s="176">
        <v>276</v>
      </c>
      <c r="Z9" s="183">
        <v>147</v>
      </c>
    </row>
    <row r="10" spans="1:26" ht="13.5">
      <c r="A10" s="170" t="s">
        <v>58</v>
      </c>
      <c r="B10" s="171">
        <v>13</v>
      </c>
      <c r="C10" s="172">
        <v>3424</v>
      </c>
      <c r="D10" s="172">
        <v>263.38461538461536</v>
      </c>
      <c r="E10" s="173">
        <v>390</v>
      </c>
      <c r="F10" s="174">
        <v>214</v>
      </c>
      <c r="G10" s="175">
        <v>6</v>
      </c>
      <c r="H10" s="176">
        <v>1888</v>
      </c>
      <c r="I10" s="177">
        <v>314.6666666666667</v>
      </c>
      <c r="J10" s="176">
        <v>368</v>
      </c>
      <c r="K10" s="178">
        <v>257</v>
      </c>
      <c r="L10" s="179">
        <v>16</v>
      </c>
      <c r="M10" s="176">
        <v>3985</v>
      </c>
      <c r="N10" s="177">
        <v>249.0625</v>
      </c>
      <c r="O10" s="176">
        <v>321</v>
      </c>
      <c r="P10" s="180">
        <v>192</v>
      </c>
      <c r="Q10" s="181">
        <v>23</v>
      </c>
      <c r="R10" s="172">
        <v>6093</v>
      </c>
      <c r="S10" s="173">
        <v>264.9130434782609</v>
      </c>
      <c r="T10" s="173">
        <v>397</v>
      </c>
      <c r="U10" s="182">
        <v>192</v>
      </c>
      <c r="V10" s="179">
        <v>17</v>
      </c>
      <c r="W10" s="176">
        <v>3952</v>
      </c>
      <c r="X10" s="177">
        <v>232.47058823529412</v>
      </c>
      <c r="Y10" s="176">
        <v>306</v>
      </c>
      <c r="Z10" s="183">
        <v>199</v>
      </c>
    </row>
    <row r="11" spans="1:26" ht="13.5">
      <c r="A11" s="170" t="s">
        <v>44</v>
      </c>
      <c r="B11" s="171">
        <v>11</v>
      </c>
      <c r="C11" s="172">
        <v>3769</v>
      </c>
      <c r="D11" s="172">
        <v>342.6363636363636</v>
      </c>
      <c r="E11" s="173">
        <v>400</v>
      </c>
      <c r="F11" s="174">
        <v>235</v>
      </c>
      <c r="G11" s="175">
        <v>6</v>
      </c>
      <c r="H11" s="176">
        <v>2032</v>
      </c>
      <c r="I11" s="177">
        <v>338.6666666666667</v>
      </c>
      <c r="J11" s="176">
        <v>397</v>
      </c>
      <c r="K11" s="178">
        <v>246</v>
      </c>
      <c r="L11" s="179">
        <v>16</v>
      </c>
      <c r="M11" s="176">
        <v>5078</v>
      </c>
      <c r="N11" s="177">
        <v>317.375</v>
      </c>
      <c r="O11" s="176">
        <v>410</v>
      </c>
      <c r="P11" s="180">
        <v>215</v>
      </c>
      <c r="Q11" s="181">
        <v>22</v>
      </c>
      <c r="R11" s="172">
        <v>7100</v>
      </c>
      <c r="S11" s="173">
        <v>322.72727272727275</v>
      </c>
      <c r="T11" s="173">
        <v>461</v>
      </c>
      <c r="U11" s="182">
        <v>203</v>
      </c>
      <c r="V11" s="179">
        <v>18</v>
      </c>
      <c r="W11" s="176">
        <v>5842</v>
      </c>
      <c r="X11" s="177">
        <v>324.55555555555554</v>
      </c>
      <c r="Y11" s="176">
        <v>397</v>
      </c>
      <c r="Z11" s="183">
        <v>213</v>
      </c>
    </row>
    <row r="12" spans="1:26" ht="13.5">
      <c r="A12" s="170" t="s">
        <v>59</v>
      </c>
      <c r="B12" s="171">
        <v>13</v>
      </c>
      <c r="C12" s="172">
        <v>3384</v>
      </c>
      <c r="D12" s="172">
        <v>260.3076923076923</v>
      </c>
      <c r="E12" s="173">
        <v>360</v>
      </c>
      <c r="F12" s="174">
        <v>194</v>
      </c>
      <c r="G12" s="175">
        <v>4</v>
      </c>
      <c r="H12" s="176">
        <v>1258</v>
      </c>
      <c r="I12" s="177">
        <v>314.5</v>
      </c>
      <c r="J12" s="176">
        <v>380</v>
      </c>
      <c r="K12" s="178">
        <v>213</v>
      </c>
      <c r="L12" s="179">
        <v>15</v>
      </c>
      <c r="M12" s="176">
        <v>3634</v>
      </c>
      <c r="N12" s="177">
        <v>242.26666666666668</v>
      </c>
      <c r="O12" s="176">
        <v>300</v>
      </c>
      <c r="P12" s="180">
        <v>192</v>
      </c>
      <c r="Q12" s="181">
        <v>20</v>
      </c>
      <c r="R12" s="172">
        <v>5595</v>
      </c>
      <c r="S12" s="173">
        <v>279.75</v>
      </c>
      <c r="T12" s="173">
        <v>399</v>
      </c>
      <c r="U12" s="182">
        <v>194</v>
      </c>
      <c r="V12" s="179">
        <v>15</v>
      </c>
      <c r="W12" s="176">
        <v>3545</v>
      </c>
      <c r="X12" s="177">
        <v>236.33333333333334</v>
      </c>
      <c r="Y12" s="176">
        <v>330</v>
      </c>
      <c r="Z12" s="183">
        <v>162</v>
      </c>
    </row>
    <row r="13" spans="1:26" ht="13.5">
      <c r="A13" s="170" t="s">
        <v>86</v>
      </c>
      <c r="B13" s="171">
        <v>11</v>
      </c>
      <c r="C13" s="172">
        <v>2598</v>
      </c>
      <c r="D13" s="172">
        <v>236.1818181818182</v>
      </c>
      <c r="E13" s="173">
        <v>289</v>
      </c>
      <c r="F13" s="174">
        <v>171</v>
      </c>
      <c r="G13" s="175">
        <v>4</v>
      </c>
      <c r="H13" s="176">
        <v>998</v>
      </c>
      <c r="I13" s="177">
        <v>249.5</v>
      </c>
      <c r="J13" s="176">
        <v>270</v>
      </c>
      <c r="K13" s="178">
        <v>235</v>
      </c>
      <c r="L13" s="179">
        <v>16</v>
      </c>
      <c r="M13" s="176">
        <v>3750</v>
      </c>
      <c r="N13" s="177">
        <v>234.375</v>
      </c>
      <c r="O13" s="176">
        <v>286</v>
      </c>
      <c r="P13" s="180">
        <v>201</v>
      </c>
      <c r="Q13" s="181">
        <v>23</v>
      </c>
      <c r="R13" s="172">
        <v>5654</v>
      </c>
      <c r="S13" s="173">
        <v>245.82608695652175</v>
      </c>
      <c r="T13" s="173">
        <v>396</v>
      </c>
      <c r="U13" s="182">
        <v>193</v>
      </c>
      <c r="V13" s="179">
        <v>17</v>
      </c>
      <c r="W13" s="176">
        <v>4121</v>
      </c>
      <c r="X13" s="177">
        <v>242.41176470588235</v>
      </c>
      <c r="Y13" s="176">
        <v>286</v>
      </c>
      <c r="Z13" s="183">
        <v>212</v>
      </c>
    </row>
    <row r="14" spans="1:26" ht="13.5">
      <c r="A14" s="170" t="s">
        <v>100</v>
      </c>
      <c r="B14" s="171">
        <v>12</v>
      </c>
      <c r="C14" s="172">
        <v>2813</v>
      </c>
      <c r="D14" s="172">
        <v>234.41666666666666</v>
      </c>
      <c r="E14" s="173">
        <v>303</v>
      </c>
      <c r="F14" s="174">
        <v>169</v>
      </c>
      <c r="G14" s="175">
        <v>7</v>
      </c>
      <c r="H14" s="176">
        <v>1691</v>
      </c>
      <c r="I14" s="177">
        <v>241.57142857142858</v>
      </c>
      <c r="J14" s="176">
        <v>278</v>
      </c>
      <c r="K14" s="178">
        <v>180</v>
      </c>
      <c r="L14" s="179">
        <v>16</v>
      </c>
      <c r="M14" s="176">
        <v>3793</v>
      </c>
      <c r="N14" s="177">
        <v>237.0625</v>
      </c>
      <c r="O14" s="176">
        <v>321</v>
      </c>
      <c r="P14" s="180">
        <v>139</v>
      </c>
      <c r="Q14" s="181">
        <v>21</v>
      </c>
      <c r="R14" s="172">
        <v>4452</v>
      </c>
      <c r="S14" s="173">
        <v>212</v>
      </c>
      <c r="T14" s="173">
        <v>321</v>
      </c>
      <c r="U14" s="182">
        <v>108</v>
      </c>
      <c r="V14" s="179">
        <v>17</v>
      </c>
      <c r="W14" s="176">
        <v>3766</v>
      </c>
      <c r="X14" s="177">
        <v>221.52941176470588</v>
      </c>
      <c r="Y14" s="176">
        <v>332</v>
      </c>
      <c r="Z14" s="183">
        <v>150</v>
      </c>
    </row>
    <row r="15" spans="1:26" ht="13.5">
      <c r="A15" s="170" t="s">
        <v>87</v>
      </c>
      <c r="B15" s="171">
        <v>12</v>
      </c>
      <c r="C15" s="172">
        <v>2626</v>
      </c>
      <c r="D15" s="172">
        <v>218.83333333333334</v>
      </c>
      <c r="E15" s="173">
        <v>300</v>
      </c>
      <c r="F15" s="174">
        <v>170</v>
      </c>
      <c r="G15" s="175">
        <v>7</v>
      </c>
      <c r="H15" s="176">
        <v>1240</v>
      </c>
      <c r="I15" s="177">
        <v>177.14285714285714</v>
      </c>
      <c r="J15" s="176">
        <v>213</v>
      </c>
      <c r="K15" s="178">
        <v>120</v>
      </c>
      <c r="L15" s="179">
        <v>16</v>
      </c>
      <c r="M15" s="176">
        <v>2863</v>
      </c>
      <c r="N15" s="177">
        <v>178.9375</v>
      </c>
      <c r="O15" s="176">
        <v>214</v>
      </c>
      <c r="P15" s="180">
        <v>106</v>
      </c>
      <c r="Q15" s="181">
        <v>18</v>
      </c>
      <c r="R15" s="172">
        <v>3055</v>
      </c>
      <c r="S15" s="173">
        <v>169.72222222222223</v>
      </c>
      <c r="T15" s="173">
        <v>248</v>
      </c>
      <c r="U15" s="182">
        <v>73</v>
      </c>
      <c r="V15" s="179">
        <v>16</v>
      </c>
      <c r="W15" s="176">
        <v>2780</v>
      </c>
      <c r="X15" s="177">
        <v>173.75</v>
      </c>
      <c r="Y15" s="176">
        <v>213</v>
      </c>
      <c r="Z15" s="183">
        <v>105</v>
      </c>
    </row>
    <row r="16" spans="1:26" ht="13.5">
      <c r="A16" s="170" t="s">
        <v>88</v>
      </c>
      <c r="B16" s="171">
        <v>12</v>
      </c>
      <c r="C16" s="172">
        <v>2686</v>
      </c>
      <c r="D16" s="172">
        <v>223.83333333333334</v>
      </c>
      <c r="E16" s="173">
        <v>280</v>
      </c>
      <c r="F16" s="174">
        <v>194</v>
      </c>
      <c r="G16" s="175">
        <v>8</v>
      </c>
      <c r="H16" s="176">
        <v>1980</v>
      </c>
      <c r="I16" s="177">
        <v>247.5</v>
      </c>
      <c r="J16" s="176">
        <v>310</v>
      </c>
      <c r="K16" s="178">
        <v>189</v>
      </c>
      <c r="L16" s="179">
        <v>16</v>
      </c>
      <c r="M16" s="176">
        <v>3094</v>
      </c>
      <c r="N16" s="177">
        <v>193.375</v>
      </c>
      <c r="O16" s="176">
        <v>216</v>
      </c>
      <c r="P16" s="180">
        <v>178</v>
      </c>
      <c r="Q16" s="181">
        <v>24</v>
      </c>
      <c r="R16" s="172">
        <v>4765</v>
      </c>
      <c r="S16" s="173">
        <v>198.54166666666666</v>
      </c>
      <c r="T16" s="173">
        <v>324</v>
      </c>
      <c r="U16" s="182">
        <v>159</v>
      </c>
      <c r="V16" s="179">
        <v>18</v>
      </c>
      <c r="W16" s="176">
        <v>3441</v>
      </c>
      <c r="X16" s="177">
        <v>191.16666666666666</v>
      </c>
      <c r="Y16" s="176">
        <v>235</v>
      </c>
      <c r="Z16" s="183">
        <v>167</v>
      </c>
    </row>
    <row r="17" spans="1:26" ht="13.5">
      <c r="A17" s="170" t="s">
        <v>89</v>
      </c>
      <c r="B17" s="171">
        <v>10</v>
      </c>
      <c r="C17" s="172">
        <v>1566</v>
      </c>
      <c r="D17" s="172">
        <v>156.6</v>
      </c>
      <c r="E17" s="173">
        <v>202</v>
      </c>
      <c r="F17" s="174">
        <v>128</v>
      </c>
      <c r="G17" s="175">
        <v>6</v>
      </c>
      <c r="H17" s="176">
        <v>1155</v>
      </c>
      <c r="I17" s="177">
        <v>192.5</v>
      </c>
      <c r="J17" s="176">
        <v>216</v>
      </c>
      <c r="K17" s="178">
        <v>168</v>
      </c>
      <c r="L17" s="179">
        <v>16</v>
      </c>
      <c r="M17" s="176">
        <v>2896</v>
      </c>
      <c r="N17" s="177">
        <v>181</v>
      </c>
      <c r="O17" s="176">
        <v>238</v>
      </c>
      <c r="P17" s="180">
        <v>116</v>
      </c>
      <c r="Q17" s="181">
        <v>19</v>
      </c>
      <c r="R17" s="172">
        <v>3105</v>
      </c>
      <c r="S17" s="173">
        <v>163.42105263157896</v>
      </c>
      <c r="T17" s="173">
        <v>213</v>
      </c>
      <c r="U17" s="182">
        <v>98</v>
      </c>
      <c r="V17" s="179">
        <v>14</v>
      </c>
      <c r="W17" s="176">
        <v>2551</v>
      </c>
      <c r="X17" s="177">
        <v>182.21428571428572</v>
      </c>
      <c r="Y17" s="176">
        <v>235</v>
      </c>
      <c r="Z17" s="183">
        <v>127</v>
      </c>
    </row>
    <row r="18" spans="1:26" ht="13.5">
      <c r="A18" s="170" t="s">
        <v>90</v>
      </c>
      <c r="B18" s="171">
        <v>11</v>
      </c>
      <c r="C18" s="172">
        <v>2469</v>
      </c>
      <c r="D18" s="172">
        <v>224.45454545454547</v>
      </c>
      <c r="E18" s="173">
        <v>267</v>
      </c>
      <c r="F18" s="174">
        <v>200</v>
      </c>
      <c r="G18" s="175">
        <v>7</v>
      </c>
      <c r="H18" s="176">
        <v>1631</v>
      </c>
      <c r="I18" s="177">
        <v>233</v>
      </c>
      <c r="J18" s="176">
        <v>292</v>
      </c>
      <c r="K18" s="178">
        <v>198</v>
      </c>
      <c r="L18" s="179">
        <v>16</v>
      </c>
      <c r="M18" s="176">
        <v>3544</v>
      </c>
      <c r="N18" s="177">
        <v>221.5</v>
      </c>
      <c r="O18" s="176">
        <v>267</v>
      </c>
      <c r="P18" s="180">
        <v>181</v>
      </c>
      <c r="Q18" s="181">
        <v>20</v>
      </c>
      <c r="R18" s="172">
        <v>4437</v>
      </c>
      <c r="S18" s="173">
        <v>221.85</v>
      </c>
      <c r="T18" s="173">
        <v>278</v>
      </c>
      <c r="U18" s="182">
        <v>170</v>
      </c>
      <c r="V18" s="179">
        <v>15</v>
      </c>
      <c r="W18" s="176">
        <v>3061</v>
      </c>
      <c r="X18" s="177">
        <v>204.06666666666666</v>
      </c>
      <c r="Y18" s="176">
        <v>267</v>
      </c>
      <c r="Z18" s="183">
        <v>170</v>
      </c>
    </row>
    <row r="19" spans="1:26" ht="13.5">
      <c r="A19" s="170" t="s">
        <v>91</v>
      </c>
      <c r="B19" s="171">
        <v>12</v>
      </c>
      <c r="C19" s="172">
        <v>1780</v>
      </c>
      <c r="D19" s="172">
        <v>148.33333333333334</v>
      </c>
      <c r="E19" s="173">
        <v>192</v>
      </c>
      <c r="F19" s="174">
        <v>117</v>
      </c>
      <c r="G19" s="175">
        <v>7</v>
      </c>
      <c r="H19" s="176">
        <v>1367</v>
      </c>
      <c r="I19" s="177">
        <v>195.28571428571428</v>
      </c>
      <c r="J19" s="176">
        <v>270</v>
      </c>
      <c r="K19" s="178">
        <v>168</v>
      </c>
      <c r="L19" s="179">
        <v>15</v>
      </c>
      <c r="M19" s="176">
        <v>2312</v>
      </c>
      <c r="N19" s="177">
        <v>154.13333333333333</v>
      </c>
      <c r="O19" s="176">
        <v>267</v>
      </c>
      <c r="P19" s="180">
        <v>108</v>
      </c>
      <c r="Q19" s="181">
        <v>22</v>
      </c>
      <c r="R19" s="172">
        <v>3414</v>
      </c>
      <c r="S19" s="173">
        <v>155.1818181818182</v>
      </c>
      <c r="T19" s="173">
        <v>200</v>
      </c>
      <c r="U19" s="182">
        <v>105</v>
      </c>
      <c r="V19" s="179">
        <v>17</v>
      </c>
      <c r="W19" s="176">
        <v>2450</v>
      </c>
      <c r="X19" s="177">
        <v>144.11764705882354</v>
      </c>
      <c r="Y19" s="176">
        <v>194</v>
      </c>
      <c r="Z19" s="183">
        <v>105</v>
      </c>
    </row>
    <row r="20" spans="1:26" ht="13.5">
      <c r="A20" s="184" t="s">
        <v>101</v>
      </c>
      <c r="B20" s="171">
        <v>9</v>
      </c>
      <c r="C20" s="172">
        <v>3293</v>
      </c>
      <c r="D20" s="172">
        <v>365.8888888888889</v>
      </c>
      <c r="E20" s="173">
        <v>480</v>
      </c>
      <c r="F20" s="174">
        <v>258</v>
      </c>
      <c r="G20" s="175">
        <v>5</v>
      </c>
      <c r="H20" s="176">
        <v>2202</v>
      </c>
      <c r="I20" s="177">
        <v>440.4</v>
      </c>
      <c r="J20" s="176">
        <v>670</v>
      </c>
      <c r="K20" s="178">
        <v>354</v>
      </c>
      <c r="L20" s="179">
        <v>11</v>
      </c>
      <c r="M20" s="176">
        <v>3318</v>
      </c>
      <c r="N20" s="177">
        <v>301.6363636363636</v>
      </c>
      <c r="O20" s="176">
        <v>408</v>
      </c>
      <c r="P20" s="180">
        <v>149</v>
      </c>
      <c r="Q20" s="181">
        <v>13</v>
      </c>
      <c r="R20" s="172">
        <v>4287</v>
      </c>
      <c r="S20" s="173">
        <v>329.7692307692308</v>
      </c>
      <c r="T20" s="173">
        <v>538</v>
      </c>
      <c r="U20" s="182">
        <v>245</v>
      </c>
      <c r="V20" s="179">
        <v>12</v>
      </c>
      <c r="W20" s="176">
        <v>3992</v>
      </c>
      <c r="X20" s="177">
        <v>332.6666666666667</v>
      </c>
      <c r="Y20" s="176">
        <v>397</v>
      </c>
      <c r="Z20" s="183">
        <v>213</v>
      </c>
    </row>
    <row r="21" spans="1:26" ht="13.5">
      <c r="A21" s="185" t="s">
        <v>102</v>
      </c>
      <c r="B21" s="171">
        <v>13</v>
      </c>
      <c r="C21" s="172">
        <v>3839</v>
      </c>
      <c r="D21" s="172">
        <v>295.3076923076923</v>
      </c>
      <c r="E21" s="173">
        <v>420</v>
      </c>
      <c r="F21" s="174">
        <v>199</v>
      </c>
      <c r="G21" s="175">
        <v>6</v>
      </c>
      <c r="H21" s="176">
        <v>1950</v>
      </c>
      <c r="I21" s="177">
        <v>325</v>
      </c>
      <c r="J21" s="176">
        <v>480</v>
      </c>
      <c r="K21" s="178">
        <v>198</v>
      </c>
      <c r="L21" s="179">
        <v>16</v>
      </c>
      <c r="M21" s="176">
        <v>4088</v>
      </c>
      <c r="N21" s="177">
        <v>255.5</v>
      </c>
      <c r="O21" s="176">
        <v>410</v>
      </c>
      <c r="P21" s="180">
        <v>191</v>
      </c>
      <c r="Q21" s="181">
        <v>22</v>
      </c>
      <c r="R21" s="172">
        <v>5966</v>
      </c>
      <c r="S21" s="173">
        <v>271.1818181818182</v>
      </c>
      <c r="T21" s="173">
        <v>480</v>
      </c>
      <c r="U21" s="182">
        <v>191</v>
      </c>
      <c r="V21" s="179">
        <v>18</v>
      </c>
      <c r="W21" s="176">
        <v>4285</v>
      </c>
      <c r="X21" s="177">
        <v>238.05555555555554</v>
      </c>
      <c r="Y21" s="176">
        <v>386</v>
      </c>
      <c r="Z21" s="183">
        <v>192</v>
      </c>
    </row>
    <row r="22" spans="1:26" ht="13.5">
      <c r="A22" s="185" t="s">
        <v>103</v>
      </c>
      <c r="B22" s="171">
        <v>7</v>
      </c>
      <c r="C22" s="172">
        <v>917</v>
      </c>
      <c r="D22" s="172">
        <v>131</v>
      </c>
      <c r="E22" s="173">
        <v>136</v>
      </c>
      <c r="F22" s="174">
        <v>122</v>
      </c>
      <c r="G22" s="175">
        <v>6</v>
      </c>
      <c r="H22" s="176">
        <v>840</v>
      </c>
      <c r="I22" s="177">
        <v>140</v>
      </c>
      <c r="J22" s="176">
        <v>150</v>
      </c>
      <c r="K22" s="178">
        <v>134</v>
      </c>
      <c r="L22" s="179">
        <v>16</v>
      </c>
      <c r="M22" s="176">
        <v>2127</v>
      </c>
      <c r="N22" s="177">
        <v>132.9375</v>
      </c>
      <c r="O22" s="176">
        <v>199</v>
      </c>
      <c r="P22" s="180">
        <v>122</v>
      </c>
      <c r="Q22" s="181">
        <v>24</v>
      </c>
      <c r="R22" s="172">
        <v>3031</v>
      </c>
      <c r="S22" s="173">
        <v>126.29166666666667</v>
      </c>
      <c r="T22" s="173">
        <v>131</v>
      </c>
      <c r="U22" s="182">
        <v>119</v>
      </c>
      <c r="V22" s="179">
        <v>18</v>
      </c>
      <c r="W22" s="176">
        <v>2350</v>
      </c>
      <c r="X22" s="177">
        <v>130.55555555555554</v>
      </c>
      <c r="Y22" s="176">
        <v>136</v>
      </c>
      <c r="Z22" s="183">
        <v>123</v>
      </c>
    </row>
    <row r="23" spans="1:26" ht="14.25" thickBot="1">
      <c r="A23" s="186" t="s">
        <v>92</v>
      </c>
      <c r="B23" s="187">
        <v>8</v>
      </c>
      <c r="C23" s="188">
        <v>11178</v>
      </c>
      <c r="D23" s="188">
        <v>1397.25</v>
      </c>
      <c r="E23" s="190">
        <v>1566</v>
      </c>
      <c r="F23" s="191">
        <v>1116</v>
      </c>
      <c r="G23" s="192">
        <v>6</v>
      </c>
      <c r="H23" s="193">
        <v>9778</v>
      </c>
      <c r="I23" s="189">
        <v>1629.6666666666667</v>
      </c>
      <c r="J23" s="193">
        <v>2002</v>
      </c>
      <c r="K23" s="194">
        <v>1404</v>
      </c>
      <c r="L23" s="195">
        <v>16</v>
      </c>
      <c r="M23" s="193">
        <v>21604</v>
      </c>
      <c r="N23" s="189">
        <v>1350.25</v>
      </c>
      <c r="O23" s="193">
        <v>1516</v>
      </c>
      <c r="P23" s="196">
        <v>1260</v>
      </c>
      <c r="Q23" s="192">
        <v>24</v>
      </c>
      <c r="R23" s="193">
        <v>32628</v>
      </c>
      <c r="S23" s="189">
        <v>1359.5</v>
      </c>
      <c r="T23" s="193">
        <v>1596</v>
      </c>
      <c r="U23" s="194">
        <v>1242</v>
      </c>
      <c r="V23" s="195">
        <v>18</v>
      </c>
      <c r="W23" s="193">
        <v>25253</v>
      </c>
      <c r="X23" s="189">
        <v>1402.9444444444443</v>
      </c>
      <c r="Y23" s="193">
        <v>1620</v>
      </c>
      <c r="Z23" s="197">
        <v>1250</v>
      </c>
    </row>
    <row r="24" spans="1:23" s="140" customFormat="1" ht="14.25" thickBot="1">
      <c r="A24" s="139"/>
      <c r="B24" s="257" t="s">
        <v>108</v>
      </c>
      <c r="C24" s="257"/>
      <c r="D24" s="139"/>
      <c r="E24" s="139"/>
      <c r="F24" s="139"/>
      <c r="G24" s="257" t="s">
        <v>109</v>
      </c>
      <c r="H24" s="257"/>
      <c r="I24" s="139"/>
      <c r="J24" s="139"/>
      <c r="K24" s="139"/>
      <c r="L24" s="259" t="s">
        <v>110</v>
      </c>
      <c r="M24" s="259"/>
      <c r="N24" s="198"/>
      <c r="O24" s="198"/>
      <c r="P24" s="198"/>
      <c r="Q24" s="260" t="s">
        <v>94</v>
      </c>
      <c r="R24" s="260"/>
      <c r="S24" s="139"/>
      <c r="T24" s="139"/>
      <c r="U24" s="139"/>
      <c r="V24" s="139"/>
      <c r="W24" s="139"/>
    </row>
    <row r="25" spans="1:21" ht="13.5">
      <c r="A25" s="141"/>
      <c r="B25" s="142" t="s">
        <v>99</v>
      </c>
      <c r="C25" s="143" t="s">
        <v>45</v>
      </c>
      <c r="D25" s="143" t="s">
        <v>40</v>
      </c>
      <c r="E25" s="143" t="s">
        <v>47</v>
      </c>
      <c r="F25" s="144" t="s">
        <v>19</v>
      </c>
      <c r="G25" s="145" t="s">
        <v>99</v>
      </c>
      <c r="H25" s="143" t="s">
        <v>45</v>
      </c>
      <c r="I25" s="143" t="s">
        <v>40</v>
      </c>
      <c r="J25" s="143" t="s">
        <v>47</v>
      </c>
      <c r="K25" s="146" t="s">
        <v>19</v>
      </c>
      <c r="L25" s="199" t="s">
        <v>99</v>
      </c>
      <c r="M25" s="200" t="s">
        <v>45</v>
      </c>
      <c r="N25" s="200" t="s">
        <v>40</v>
      </c>
      <c r="O25" s="200" t="s">
        <v>47</v>
      </c>
      <c r="P25" s="201" t="s">
        <v>19</v>
      </c>
      <c r="Q25" s="142" t="s">
        <v>99</v>
      </c>
      <c r="R25" s="143" t="s">
        <v>45</v>
      </c>
      <c r="S25" s="143" t="s">
        <v>40</v>
      </c>
      <c r="T25" s="143" t="s">
        <v>47</v>
      </c>
      <c r="U25" s="147" t="s">
        <v>19</v>
      </c>
    </row>
    <row r="26" spans="1:21" ht="14.25" thickBot="1">
      <c r="A26" s="148"/>
      <c r="B26" s="149" t="s">
        <v>60</v>
      </c>
      <c r="C26" s="150" t="s">
        <v>46</v>
      </c>
      <c r="D26" s="150"/>
      <c r="E26" s="151"/>
      <c r="F26" s="152"/>
      <c r="G26" s="153" t="s">
        <v>60</v>
      </c>
      <c r="H26" s="150" t="s">
        <v>46</v>
      </c>
      <c r="I26" s="150"/>
      <c r="J26" s="151"/>
      <c r="K26" s="154"/>
      <c r="L26" s="149" t="s">
        <v>60</v>
      </c>
      <c r="M26" s="150" t="s">
        <v>46</v>
      </c>
      <c r="N26" s="150"/>
      <c r="O26" s="151"/>
      <c r="P26" s="154"/>
      <c r="Q26" s="149" t="s">
        <v>60</v>
      </c>
      <c r="R26" s="150" t="s">
        <v>46</v>
      </c>
      <c r="S26" s="150"/>
      <c r="T26" s="151"/>
      <c r="U26" s="155"/>
    </row>
    <row r="27" spans="1:21" ht="14.25" customHeight="1" thickTop="1">
      <c r="A27" s="156" t="s">
        <v>41</v>
      </c>
      <c r="B27" s="202">
        <v>24</v>
      </c>
      <c r="C27" s="203">
        <v>4049</v>
      </c>
      <c r="D27" s="163">
        <v>169</v>
      </c>
      <c r="E27" s="204">
        <v>204</v>
      </c>
      <c r="F27" s="205">
        <v>145</v>
      </c>
      <c r="G27" s="206">
        <v>12</v>
      </c>
      <c r="H27" s="207">
        <v>1962</v>
      </c>
      <c r="I27" s="208">
        <v>163.5</v>
      </c>
      <c r="J27" s="208">
        <v>208</v>
      </c>
      <c r="K27" s="209">
        <v>139</v>
      </c>
      <c r="L27" s="161">
        <v>15</v>
      </c>
      <c r="M27" s="162">
        <v>2390</v>
      </c>
      <c r="N27" s="163">
        <v>159.33333333333334</v>
      </c>
      <c r="O27" s="162">
        <v>182</v>
      </c>
      <c r="P27" s="164">
        <v>127</v>
      </c>
      <c r="Q27" s="210">
        <v>28</v>
      </c>
      <c r="R27" s="158">
        <v>4416</v>
      </c>
      <c r="S27" s="159">
        <v>158</v>
      </c>
      <c r="T27" s="159">
        <v>182</v>
      </c>
      <c r="U27" s="211">
        <v>98</v>
      </c>
    </row>
    <row r="28" spans="1:21" ht="13.5" customHeight="1">
      <c r="A28" s="170" t="s">
        <v>42</v>
      </c>
      <c r="B28" s="212">
        <v>23</v>
      </c>
      <c r="C28" s="213">
        <v>50823</v>
      </c>
      <c r="D28" s="177">
        <v>2210</v>
      </c>
      <c r="E28" s="214">
        <v>2862</v>
      </c>
      <c r="F28" s="215">
        <v>1695</v>
      </c>
      <c r="G28" s="216">
        <v>14</v>
      </c>
      <c r="H28" s="217">
        <v>29148</v>
      </c>
      <c r="I28" s="218">
        <v>2082</v>
      </c>
      <c r="J28" s="218">
        <v>2462</v>
      </c>
      <c r="K28" s="219">
        <v>1617</v>
      </c>
      <c r="L28" s="175">
        <v>15</v>
      </c>
      <c r="M28" s="176">
        <v>30005</v>
      </c>
      <c r="N28" s="177">
        <v>2000.3333333333333</v>
      </c>
      <c r="O28" s="176">
        <v>2462</v>
      </c>
      <c r="P28" s="178">
        <v>1609</v>
      </c>
      <c r="Q28" s="220">
        <v>28</v>
      </c>
      <c r="R28" s="172">
        <v>57223</v>
      </c>
      <c r="S28" s="173">
        <v>2044</v>
      </c>
      <c r="T28" s="173">
        <v>2354</v>
      </c>
      <c r="U28" s="221">
        <v>1680</v>
      </c>
    </row>
    <row r="29" spans="1:21" ht="13.5" customHeight="1">
      <c r="A29" s="170" t="s">
        <v>56</v>
      </c>
      <c r="B29" s="212">
        <v>24</v>
      </c>
      <c r="C29" s="213">
        <v>7250</v>
      </c>
      <c r="D29" s="177">
        <v>302</v>
      </c>
      <c r="E29" s="214">
        <v>429</v>
      </c>
      <c r="F29" s="215">
        <v>182</v>
      </c>
      <c r="G29" s="216">
        <v>14</v>
      </c>
      <c r="H29" s="217">
        <v>4099</v>
      </c>
      <c r="I29" s="218">
        <v>292.7857142857143</v>
      </c>
      <c r="J29" s="218">
        <v>343</v>
      </c>
      <c r="K29" s="219">
        <v>204</v>
      </c>
      <c r="L29" s="175">
        <v>15</v>
      </c>
      <c r="M29" s="176">
        <v>4373</v>
      </c>
      <c r="N29" s="177">
        <v>291.53333333333336</v>
      </c>
      <c r="O29" s="176">
        <v>366</v>
      </c>
      <c r="P29" s="178">
        <v>197</v>
      </c>
      <c r="Q29" s="220">
        <v>29</v>
      </c>
      <c r="R29" s="172">
        <v>8575</v>
      </c>
      <c r="S29" s="173">
        <v>294</v>
      </c>
      <c r="T29" s="173">
        <v>375</v>
      </c>
      <c r="U29" s="221">
        <v>194</v>
      </c>
    </row>
    <row r="30" spans="1:21" ht="13.5" customHeight="1">
      <c r="A30" s="170" t="s">
        <v>57</v>
      </c>
      <c r="B30" s="212">
        <v>24</v>
      </c>
      <c r="C30" s="213">
        <v>5344</v>
      </c>
      <c r="D30" s="177">
        <v>223</v>
      </c>
      <c r="E30" s="214">
        <v>286</v>
      </c>
      <c r="F30" s="215">
        <v>182</v>
      </c>
      <c r="G30" s="216">
        <v>12</v>
      </c>
      <c r="H30" s="217">
        <v>2607</v>
      </c>
      <c r="I30" s="218">
        <v>217.25</v>
      </c>
      <c r="J30" s="218">
        <v>278</v>
      </c>
      <c r="K30" s="219">
        <v>158</v>
      </c>
      <c r="L30" s="175">
        <v>15</v>
      </c>
      <c r="M30" s="176">
        <v>3257</v>
      </c>
      <c r="N30" s="177">
        <v>217.13333333333333</v>
      </c>
      <c r="O30" s="176">
        <v>257</v>
      </c>
      <c r="P30" s="178">
        <v>188</v>
      </c>
      <c r="Q30" s="220">
        <v>29</v>
      </c>
      <c r="R30" s="172">
        <v>6327</v>
      </c>
      <c r="S30" s="173">
        <v>218</v>
      </c>
      <c r="T30" s="173">
        <v>328</v>
      </c>
      <c r="U30" s="221">
        <v>128</v>
      </c>
    </row>
    <row r="31" spans="1:21" ht="13.5" customHeight="1">
      <c r="A31" s="170" t="s">
        <v>43</v>
      </c>
      <c r="B31" s="212">
        <v>27</v>
      </c>
      <c r="C31" s="213">
        <v>5385</v>
      </c>
      <c r="D31" s="177">
        <v>199</v>
      </c>
      <c r="E31" s="214">
        <v>316</v>
      </c>
      <c r="F31" s="215">
        <v>106</v>
      </c>
      <c r="G31" s="222">
        <v>14</v>
      </c>
      <c r="H31" s="223">
        <v>2908</v>
      </c>
      <c r="I31" s="224">
        <v>207.71428571428572</v>
      </c>
      <c r="J31" s="224">
        <v>286</v>
      </c>
      <c r="K31" s="225">
        <v>169</v>
      </c>
      <c r="L31" s="175">
        <v>15</v>
      </c>
      <c r="M31" s="176">
        <v>2789</v>
      </c>
      <c r="N31" s="177">
        <v>185.93333333333334</v>
      </c>
      <c r="O31" s="176">
        <v>278</v>
      </c>
      <c r="P31" s="178">
        <v>137</v>
      </c>
      <c r="Q31" s="220">
        <v>29</v>
      </c>
      <c r="R31" s="172">
        <v>5771</v>
      </c>
      <c r="S31" s="173">
        <v>199</v>
      </c>
      <c r="T31" s="173">
        <v>268</v>
      </c>
      <c r="U31" s="221">
        <v>138</v>
      </c>
    </row>
    <row r="32" spans="1:21" ht="13.5" customHeight="1">
      <c r="A32" s="170" t="s">
        <v>58</v>
      </c>
      <c r="B32" s="212">
        <v>25</v>
      </c>
      <c r="C32" s="213">
        <v>6289</v>
      </c>
      <c r="D32" s="177">
        <v>252</v>
      </c>
      <c r="E32" s="214">
        <v>386</v>
      </c>
      <c r="F32" s="226">
        <v>203</v>
      </c>
      <c r="G32" s="216">
        <v>14</v>
      </c>
      <c r="H32" s="217">
        <v>3666</v>
      </c>
      <c r="I32" s="218">
        <v>261.85714285714283</v>
      </c>
      <c r="J32" s="218">
        <v>334</v>
      </c>
      <c r="K32" s="227">
        <v>203</v>
      </c>
      <c r="L32" s="175">
        <v>15</v>
      </c>
      <c r="M32" s="176">
        <v>3805</v>
      </c>
      <c r="N32" s="177">
        <v>253.66666666666666</v>
      </c>
      <c r="O32" s="176">
        <v>321</v>
      </c>
      <c r="P32" s="178">
        <v>213</v>
      </c>
      <c r="Q32" s="220">
        <v>29</v>
      </c>
      <c r="R32" s="172">
        <v>7524</v>
      </c>
      <c r="S32" s="173">
        <v>259</v>
      </c>
      <c r="T32" s="173">
        <v>368</v>
      </c>
      <c r="U32" s="221">
        <v>188</v>
      </c>
    </row>
    <row r="33" spans="1:21" ht="13.5" customHeight="1">
      <c r="A33" s="170" t="s">
        <v>44</v>
      </c>
      <c r="B33" s="212">
        <v>23</v>
      </c>
      <c r="C33" s="213">
        <v>6810</v>
      </c>
      <c r="D33" s="177">
        <v>296</v>
      </c>
      <c r="E33" s="214">
        <v>462</v>
      </c>
      <c r="F33" s="215">
        <v>212</v>
      </c>
      <c r="G33" s="216">
        <v>13</v>
      </c>
      <c r="H33" s="217">
        <v>3670</v>
      </c>
      <c r="I33" s="218">
        <v>282.3076923076923</v>
      </c>
      <c r="J33" s="218">
        <v>386</v>
      </c>
      <c r="K33" s="225">
        <v>212</v>
      </c>
      <c r="L33" s="175">
        <v>15</v>
      </c>
      <c r="M33" s="176">
        <v>4351</v>
      </c>
      <c r="N33" s="177">
        <v>290.06666666666666</v>
      </c>
      <c r="O33" s="176">
        <v>397</v>
      </c>
      <c r="P33" s="178">
        <v>214</v>
      </c>
      <c r="Q33" s="220">
        <v>27</v>
      </c>
      <c r="R33" s="172">
        <v>7583</v>
      </c>
      <c r="S33" s="173">
        <v>281</v>
      </c>
      <c r="T33" s="173">
        <v>397</v>
      </c>
      <c r="U33" s="221">
        <v>178</v>
      </c>
    </row>
    <row r="34" spans="1:21" ht="13.5" customHeight="1">
      <c r="A34" s="170" t="s">
        <v>59</v>
      </c>
      <c r="B34" s="212">
        <v>23</v>
      </c>
      <c r="C34" s="213">
        <v>6162</v>
      </c>
      <c r="D34" s="177">
        <v>268</v>
      </c>
      <c r="E34" s="214">
        <v>379</v>
      </c>
      <c r="F34" s="215">
        <v>182</v>
      </c>
      <c r="G34" s="222">
        <v>12</v>
      </c>
      <c r="H34" s="217">
        <v>3507</v>
      </c>
      <c r="I34" s="218">
        <v>292.25</v>
      </c>
      <c r="J34" s="218">
        <v>372</v>
      </c>
      <c r="K34" s="219">
        <v>201</v>
      </c>
      <c r="L34" s="175">
        <v>13</v>
      </c>
      <c r="M34" s="176">
        <v>3102</v>
      </c>
      <c r="N34" s="177">
        <v>238.6153846153846</v>
      </c>
      <c r="O34" s="176">
        <v>300</v>
      </c>
      <c r="P34" s="178">
        <v>182</v>
      </c>
      <c r="Q34" s="220">
        <v>27</v>
      </c>
      <c r="R34" s="172">
        <v>6753</v>
      </c>
      <c r="S34" s="173">
        <v>250</v>
      </c>
      <c r="T34" s="173">
        <v>375</v>
      </c>
      <c r="U34" s="221">
        <v>188</v>
      </c>
    </row>
    <row r="35" spans="1:21" ht="13.5" customHeight="1">
      <c r="A35" s="170" t="s">
        <v>86</v>
      </c>
      <c r="B35" s="212">
        <v>23</v>
      </c>
      <c r="C35" s="213">
        <v>5333</v>
      </c>
      <c r="D35" s="177">
        <v>232</v>
      </c>
      <c r="E35" s="214">
        <v>322</v>
      </c>
      <c r="F35" s="215">
        <v>181</v>
      </c>
      <c r="G35" s="216">
        <v>13</v>
      </c>
      <c r="H35" s="217">
        <v>3141</v>
      </c>
      <c r="I35" s="218">
        <v>241.6153846153846</v>
      </c>
      <c r="J35" s="218">
        <v>286</v>
      </c>
      <c r="K35" s="219">
        <v>203</v>
      </c>
      <c r="L35" s="175">
        <v>13</v>
      </c>
      <c r="M35" s="176">
        <v>2926</v>
      </c>
      <c r="N35" s="177">
        <v>225.07692307692307</v>
      </c>
      <c r="O35" s="176">
        <v>297</v>
      </c>
      <c r="P35" s="178">
        <v>127</v>
      </c>
      <c r="Q35" s="220">
        <v>27</v>
      </c>
      <c r="R35" s="172">
        <v>5855</v>
      </c>
      <c r="S35" s="173">
        <v>217</v>
      </c>
      <c r="T35" s="173">
        <v>295</v>
      </c>
      <c r="U35" s="221">
        <v>178</v>
      </c>
    </row>
    <row r="36" spans="1:21" ht="13.5" customHeight="1">
      <c r="A36" s="170" t="s">
        <v>100</v>
      </c>
      <c r="B36" s="212">
        <v>29</v>
      </c>
      <c r="C36" s="213">
        <v>6735</v>
      </c>
      <c r="D36" s="177">
        <v>232</v>
      </c>
      <c r="E36" s="214">
        <v>398</v>
      </c>
      <c r="F36" s="215">
        <v>147</v>
      </c>
      <c r="G36" s="216">
        <v>14</v>
      </c>
      <c r="H36" s="217">
        <v>2825</v>
      </c>
      <c r="I36" s="218">
        <v>201.78571428571428</v>
      </c>
      <c r="J36" s="218">
        <v>214</v>
      </c>
      <c r="K36" s="219">
        <v>169</v>
      </c>
      <c r="L36" s="175">
        <v>14</v>
      </c>
      <c r="M36" s="176">
        <v>3174</v>
      </c>
      <c r="N36" s="177">
        <v>226.71428571428572</v>
      </c>
      <c r="O36" s="176">
        <v>270</v>
      </c>
      <c r="P36" s="178">
        <v>170</v>
      </c>
      <c r="Q36" s="220">
        <v>29</v>
      </c>
      <c r="R36" s="172">
        <v>6626</v>
      </c>
      <c r="S36" s="173">
        <v>228</v>
      </c>
      <c r="T36" s="173">
        <v>321</v>
      </c>
      <c r="U36" s="221">
        <v>105</v>
      </c>
    </row>
    <row r="37" spans="1:21" ht="13.5" customHeight="1">
      <c r="A37" s="170" t="s">
        <v>87</v>
      </c>
      <c r="B37" s="212">
        <v>29</v>
      </c>
      <c r="C37" s="213">
        <v>4998</v>
      </c>
      <c r="D37" s="177">
        <v>172</v>
      </c>
      <c r="E37" s="214">
        <v>298</v>
      </c>
      <c r="F37" s="215">
        <v>51</v>
      </c>
      <c r="G37" s="216">
        <v>14</v>
      </c>
      <c r="H37" s="217">
        <v>2134</v>
      </c>
      <c r="I37" s="218">
        <v>152.42857142857142</v>
      </c>
      <c r="J37" s="218">
        <v>214</v>
      </c>
      <c r="K37" s="219">
        <v>102</v>
      </c>
      <c r="L37" s="175">
        <v>15</v>
      </c>
      <c r="M37" s="176">
        <v>2140</v>
      </c>
      <c r="N37" s="177">
        <v>142.66666666666666</v>
      </c>
      <c r="O37" s="176">
        <v>214</v>
      </c>
      <c r="P37" s="178">
        <v>95</v>
      </c>
      <c r="Q37" s="220">
        <v>29</v>
      </c>
      <c r="R37" s="172">
        <v>4899</v>
      </c>
      <c r="S37" s="173">
        <v>169</v>
      </c>
      <c r="T37" s="173">
        <v>275</v>
      </c>
      <c r="U37" s="221">
        <v>100</v>
      </c>
    </row>
    <row r="38" spans="1:21" ht="13.5" customHeight="1">
      <c r="A38" s="170" t="s">
        <v>88</v>
      </c>
      <c r="B38" s="212">
        <v>25</v>
      </c>
      <c r="C38" s="213">
        <v>4822</v>
      </c>
      <c r="D38" s="177">
        <v>193</v>
      </c>
      <c r="E38" s="214">
        <v>258</v>
      </c>
      <c r="F38" s="215">
        <v>149</v>
      </c>
      <c r="G38" s="216">
        <v>14</v>
      </c>
      <c r="H38" s="217">
        <v>2777</v>
      </c>
      <c r="I38" s="218">
        <v>198.35714285714286</v>
      </c>
      <c r="J38" s="218">
        <v>259</v>
      </c>
      <c r="K38" s="219">
        <v>147</v>
      </c>
      <c r="L38" s="175">
        <v>15</v>
      </c>
      <c r="M38" s="176">
        <v>3025</v>
      </c>
      <c r="N38" s="177">
        <v>201.66666666666666</v>
      </c>
      <c r="O38" s="176">
        <v>247</v>
      </c>
      <c r="P38" s="178">
        <v>178</v>
      </c>
      <c r="Q38" s="220">
        <v>29</v>
      </c>
      <c r="R38" s="172">
        <v>5433</v>
      </c>
      <c r="S38" s="173">
        <v>187</v>
      </c>
      <c r="T38" s="173">
        <v>246</v>
      </c>
      <c r="U38" s="221">
        <v>138</v>
      </c>
    </row>
    <row r="39" spans="1:21" ht="13.5" customHeight="1">
      <c r="A39" s="170" t="s">
        <v>89</v>
      </c>
      <c r="B39" s="212">
        <v>24</v>
      </c>
      <c r="C39" s="213">
        <v>4047</v>
      </c>
      <c r="D39" s="177">
        <v>169</v>
      </c>
      <c r="E39" s="214">
        <v>288</v>
      </c>
      <c r="F39" s="215">
        <v>104</v>
      </c>
      <c r="G39" s="216">
        <v>14</v>
      </c>
      <c r="H39" s="217">
        <v>2055</v>
      </c>
      <c r="I39" s="218">
        <v>146.78571428571428</v>
      </c>
      <c r="J39" s="218">
        <v>192</v>
      </c>
      <c r="K39" s="219">
        <v>88</v>
      </c>
      <c r="L39" s="175">
        <v>14</v>
      </c>
      <c r="M39" s="176">
        <v>2206</v>
      </c>
      <c r="N39" s="177">
        <v>157.57142857142858</v>
      </c>
      <c r="O39" s="176">
        <v>274</v>
      </c>
      <c r="P39" s="178">
        <v>98</v>
      </c>
      <c r="Q39" s="220">
        <v>29</v>
      </c>
      <c r="R39" s="172">
        <v>4829</v>
      </c>
      <c r="S39" s="173">
        <v>167</v>
      </c>
      <c r="T39" s="173">
        <v>267</v>
      </c>
      <c r="U39" s="221">
        <v>105</v>
      </c>
    </row>
    <row r="40" spans="1:21" ht="13.5" customHeight="1">
      <c r="A40" s="170" t="s">
        <v>90</v>
      </c>
      <c r="B40" s="212">
        <v>25</v>
      </c>
      <c r="C40" s="213">
        <v>5292</v>
      </c>
      <c r="D40" s="177">
        <v>212</v>
      </c>
      <c r="E40" s="214">
        <v>265</v>
      </c>
      <c r="F40" s="215">
        <v>152</v>
      </c>
      <c r="G40" s="216">
        <v>13</v>
      </c>
      <c r="H40" s="217">
        <v>2669</v>
      </c>
      <c r="I40" s="218">
        <v>205.30769230769232</v>
      </c>
      <c r="J40" s="218">
        <v>246</v>
      </c>
      <c r="K40" s="219">
        <v>105</v>
      </c>
      <c r="L40" s="175">
        <v>15</v>
      </c>
      <c r="M40" s="176">
        <v>3284</v>
      </c>
      <c r="N40" s="177">
        <v>218.93333333333334</v>
      </c>
      <c r="O40" s="176">
        <v>246</v>
      </c>
      <c r="P40" s="178">
        <v>160</v>
      </c>
      <c r="Q40" s="220">
        <v>29</v>
      </c>
      <c r="R40" s="172">
        <v>6260</v>
      </c>
      <c r="S40" s="173">
        <v>216</v>
      </c>
      <c r="T40" s="173">
        <v>267</v>
      </c>
      <c r="U40" s="221">
        <v>149</v>
      </c>
    </row>
    <row r="41" spans="1:21" ht="13.5" customHeight="1">
      <c r="A41" s="170" t="s">
        <v>91</v>
      </c>
      <c r="B41" s="212">
        <v>24</v>
      </c>
      <c r="C41" s="213">
        <v>3765</v>
      </c>
      <c r="D41" s="177">
        <v>157</v>
      </c>
      <c r="E41" s="214">
        <v>205</v>
      </c>
      <c r="F41" s="226">
        <v>105</v>
      </c>
      <c r="G41" s="216">
        <v>13</v>
      </c>
      <c r="H41" s="217">
        <v>2136</v>
      </c>
      <c r="I41" s="218">
        <v>164.30769230769232</v>
      </c>
      <c r="J41" s="218">
        <v>228</v>
      </c>
      <c r="K41" s="227">
        <v>106</v>
      </c>
      <c r="L41" s="175">
        <v>14</v>
      </c>
      <c r="M41" s="176">
        <v>2321</v>
      </c>
      <c r="N41" s="177">
        <v>165.78571428571428</v>
      </c>
      <c r="O41" s="176">
        <v>213</v>
      </c>
      <c r="P41" s="178">
        <v>137</v>
      </c>
      <c r="Q41" s="220">
        <v>28</v>
      </c>
      <c r="R41" s="172">
        <v>4683</v>
      </c>
      <c r="S41" s="173">
        <v>167</v>
      </c>
      <c r="T41" s="173">
        <v>302</v>
      </c>
      <c r="U41" s="221">
        <v>137</v>
      </c>
    </row>
    <row r="42" spans="1:21" ht="13.5" customHeight="1">
      <c r="A42" s="184" t="s">
        <v>101</v>
      </c>
      <c r="B42" s="212">
        <v>18</v>
      </c>
      <c r="C42" s="213">
        <v>6279</v>
      </c>
      <c r="D42" s="177">
        <v>349</v>
      </c>
      <c r="E42" s="214">
        <v>513</v>
      </c>
      <c r="F42" s="215">
        <v>247</v>
      </c>
      <c r="G42" s="216">
        <v>12</v>
      </c>
      <c r="H42" s="217">
        <v>3597</v>
      </c>
      <c r="I42" s="218">
        <v>299.75</v>
      </c>
      <c r="J42" s="218">
        <v>398</v>
      </c>
      <c r="K42" s="219">
        <v>191</v>
      </c>
      <c r="L42" s="175">
        <v>9</v>
      </c>
      <c r="M42" s="176">
        <v>3173</v>
      </c>
      <c r="N42" s="177">
        <v>352.55555555555554</v>
      </c>
      <c r="O42" s="176">
        <v>410</v>
      </c>
      <c r="P42" s="178">
        <v>268</v>
      </c>
      <c r="Q42" s="220">
        <v>21</v>
      </c>
      <c r="R42" s="172">
        <v>7100</v>
      </c>
      <c r="S42" s="173">
        <v>338</v>
      </c>
      <c r="T42" s="173">
        <v>788</v>
      </c>
      <c r="U42" s="221">
        <v>148</v>
      </c>
    </row>
    <row r="43" spans="1:21" ht="13.5" customHeight="1">
      <c r="A43" s="185" t="s">
        <v>102</v>
      </c>
      <c r="B43" s="212">
        <v>24</v>
      </c>
      <c r="C43" s="213">
        <v>6394</v>
      </c>
      <c r="D43" s="177">
        <v>266</v>
      </c>
      <c r="E43" s="214">
        <v>473</v>
      </c>
      <c r="F43" s="226">
        <v>191</v>
      </c>
      <c r="G43" s="216">
        <v>13</v>
      </c>
      <c r="H43" s="217">
        <v>3279</v>
      </c>
      <c r="I43" s="218">
        <v>252.23076923076923</v>
      </c>
      <c r="J43" s="228">
        <v>398</v>
      </c>
      <c r="K43" s="227">
        <v>191</v>
      </c>
      <c r="L43" s="175">
        <v>15</v>
      </c>
      <c r="M43" s="176">
        <v>3707</v>
      </c>
      <c r="N43" s="177">
        <v>247.13333333333333</v>
      </c>
      <c r="O43" s="176">
        <v>349</v>
      </c>
      <c r="P43" s="178">
        <v>177</v>
      </c>
      <c r="Q43" s="220">
        <v>29</v>
      </c>
      <c r="R43" s="172">
        <v>7199</v>
      </c>
      <c r="S43" s="173">
        <v>248</v>
      </c>
      <c r="T43" s="173">
        <v>348</v>
      </c>
      <c r="U43" s="221">
        <v>178</v>
      </c>
    </row>
    <row r="44" spans="1:21" ht="13.5" customHeight="1">
      <c r="A44" s="185" t="s">
        <v>103</v>
      </c>
      <c r="B44" s="212">
        <v>29</v>
      </c>
      <c r="C44" s="213">
        <v>3740</v>
      </c>
      <c r="D44" s="177">
        <v>129</v>
      </c>
      <c r="E44" s="214">
        <v>137</v>
      </c>
      <c r="F44" s="226">
        <v>121</v>
      </c>
      <c r="G44" s="216">
        <v>14</v>
      </c>
      <c r="H44" s="217">
        <v>1801</v>
      </c>
      <c r="I44" s="218">
        <v>128.64285714285714</v>
      </c>
      <c r="J44" s="218">
        <v>134</v>
      </c>
      <c r="K44" s="227">
        <v>123</v>
      </c>
      <c r="L44" s="175">
        <v>15</v>
      </c>
      <c r="M44" s="176">
        <v>1966</v>
      </c>
      <c r="N44" s="177">
        <v>131.06666666666666</v>
      </c>
      <c r="O44" s="176">
        <v>138</v>
      </c>
      <c r="P44" s="178">
        <v>124</v>
      </c>
      <c r="Q44" s="220">
        <v>29</v>
      </c>
      <c r="R44" s="172">
        <v>3697</v>
      </c>
      <c r="S44" s="173">
        <v>127</v>
      </c>
      <c r="T44" s="173">
        <v>141</v>
      </c>
      <c r="U44" s="221">
        <v>117</v>
      </c>
    </row>
    <row r="45" spans="1:21" ht="14.25" customHeight="1" thickBot="1">
      <c r="A45" s="186" t="s">
        <v>92</v>
      </c>
      <c r="B45" s="195">
        <v>29</v>
      </c>
      <c r="C45" s="193">
        <v>42222</v>
      </c>
      <c r="D45" s="189">
        <v>1456</v>
      </c>
      <c r="E45" s="193">
        <v>1620</v>
      </c>
      <c r="F45" s="196">
        <v>1350</v>
      </c>
      <c r="G45" s="192">
        <v>14</v>
      </c>
      <c r="H45" s="193">
        <v>19315</v>
      </c>
      <c r="I45" s="189">
        <v>1379.642857142857</v>
      </c>
      <c r="J45" s="193">
        <v>1620</v>
      </c>
      <c r="K45" s="194">
        <v>1188</v>
      </c>
      <c r="L45" s="195">
        <v>15</v>
      </c>
      <c r="M45" s="193">
        <v>21492</v>
      </c>
      <c r="N45" s="189">
        <v>1432.8</v>
      </c>
      <c r="O45" s="193">
        <v>1566</v>
      </c>
      <c r="P45" s="194">
        <v>1224</v>
      </c>
      <c r="Q45" s="229">
        <v>29</v>
      </c>
      <c r="R45" s="188">
        <v>40727</v>
      </c>
      <c r="S45" s="189">
        <v>1404</v>
      </c>
      <c r="T45" s="190">
        <v>1980</v>
      </c>
      <c r="U45" s="230">
        <v>1278</v>
      </c>
    </row>
    <row r="46" spans="1:22" s="140" customFormat="1" ht="14.25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ht="13.5" customHeight="1"/>
    <row r="48" ht="14.25" customHeight="1"/>
    <row r="49" ht="14.2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4" ht="13.5" customHeight="1"/>
  </sheetData>
  <sheetProtection/>
  <mergeCells count="9">
    <mergeCell ref="V2:W2"/>
    <mergeCell ref="B2:C2"/>
    <mergeCell ref="G2:H2"/>
    <mergeCell ref="B24:C24"/>
    <mergeCell ref="G24:H24"/>
    <mergeCell ref="L24:M24"/>
    <mergeCell ref="L2:M2"/>
    <mergeCell ref="Q24:R24"/>
    <mergeCell ref="Q2:R2"/>
  </mergeCells>
  <printOptions/>
  <pageMargins left="0.2" right="0.2" top="0.2" bottom="0.2" header="0.2" footer="0.2"/>
  <pageSetup horizontalDpi="600" verticalDpi="600" orientation="landscape" paperSize="9" scale="86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2017-02-27T04:29:59Z</cp:lastPrinted>
  <dcterms:created xsi:type="dcterms:W3CDTF">1998-09-04T05:26:42Z</dcterms:created>
  <dcterms:modified xsi:type="dcterms:W3CDTF">2017-02-27T04:37:39Z</dcterms:modified>
  <cp:category/>
  <cp:version/>
  <cp:contentType/>
  <cp:contentStatus/>
</cp:coreProperties>
</file>