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0125" windowHeight="6795" activeTab="0"/>
  </bookViews>
  <sheets>
    <sheet name="市町村別事業所数（民営事業所）" sheetId="1" r:id="rId1"/>
    <sheet name="市町村別従業者数（民営事業所） " sheetId="2" r:id="rId2"/>
  </sheets>
  <definedNames>
    <definedName name="_xlnm.Print_Area" localSheetId="0">'市町村別事業所数（民営事業所）'!$A$1:$J$61</definedName>
    <definedName name="_xlnm.Print_Area" localSheetId="1">'市町村別従業者数（民営事業所） '!$A$1:$J$61</definedName>
  </definedNames>
  <calcPr fullCalcOnLoad="1"/>
</workbook>
</file>

<file path=xl/sharedStrings.xml><?xml version="1.0" encoding="utf-8"?>
<sst xmlns="http://schemas.openxmlformats.org/spreadsheetml/2006/main" count="215" uniqueCount="107">
  <si>
    <t>平成13年事業所数</t>
  </si>
  <si>
    <t>平成８年事業所数</t>
  </si>
  <si>
    <t>増減数</t>
  </si>
  <si>
    <t>増減率（％）</t>
  </si>
  <si>
    <t>静岡県</t>
  </si>
  <si>
    <t>志太郡</t>
  </si>
  <si>
    <t xml:space="preserve"> 岡部町</t>
  </si>
  <si>
    <t>市　　計</t>
  </si>
  <si>
    <t xml:space="preserve"> 大井川町</t>
  </si>
  <si>
    <t>郡　　計</t>
  </si>
  <si>
    <t>榛原郡</t>
  </si>
  <si>
    <t>静岡市</t>
  </si>
  <si>
    <t xml:space="preserve"> 御前崎町</t>
  </si>
  <si>
    <t>浜松市</t>
  </si>
  <si>
    <t xml:space="preserve"> 相良町</t>
  </si>
  <si>
    <t>沼津市</t>
  </si>
  <si>
    <t xml:space="preserve"> 榛原町</t>
  </si>
  <si>
    <t>清水市</t>
  </si>
  <si>
    <t xml:space="preserve"> 吉田町</t>
  </si>
  <si>
    <t>熱海市</t>
  </si>
  <si>
    <t xml:space="preserve"> 金谷町</t>
  </si>
  <si>
    <t>三島市</t>
  </si>
  <si>
    <t xml:space="preserve"> 川根町</t>
  </si>
  <si>
    <t>富士宮市</t>
  </si>
  <si>
    <t xml:space="preserve"> 中川根町</t>
  </si>
  <si>
    <t>伊東市</t>
  </si>
  <si>
    <t xml:space="preserve"> 本川根町</t>
  </si>
  <si>
    <t>島田市</t>
  </si>
  <si>
    <t>富士市</t>
  </si>
  <si>
    <t>小笠郡</t>
  </si>
  <si>
    <t>磐田市</t>
  </si>
  <si>
    <t xml:space="preserve"> 大須賀町</t>
  </si>
  <si>
    <t>焼津市</t>
  </si>
  <si>
    <t xml:space="preserve"> 浜岡町</t>
  </si>
  <si>
    <t>掛川市</t>
  </si>
  <si>
    <t xml:space="preserve"> 小笠町</t>
  </si>
  <si>
    <t>藤枝市</t>
  </si>
  <si>
    <t xml:space="preserve"> 菊川町</t>
  </si>
  <si>
    <t>御殿場市</t>
  </si>
  <si>
    <t xml:space="preserve"> 大東町</t>
  </si>
  <si>
    <t>袋井市</t>
  </si>
  <si>
    <t>天竜市</t>
  </si>
  <si>
    <t>周智郡</t>
  </si>
  <si>
    <t>浜北市</t>
  </si>
  <si>
    <t xml:space="preserve"> 森町</t>
  </si>
  <si>
    <t>下田市</t>
  </si>
  <si>
    <t xml:space="preserve"> 春野町</t>
  </si>
  <si>
    <t>裾野市</t>
  </si>
  <si>
    <t>湖西市</t>
  </si>
  <si>
    <t>磐田郡</t>
  </si>
  <si>
    <t xml:space="preserve"> 浅羽町</t>
  </si>
  <si>
    <t>賀茂郡</t>
  </si>
  <si>
    <t xml:space="preserve"> 福田町</t>
  </si>
  <si>
    <t xml:space="preserve"> 東伊豆町</t>
  </si>
  <si>
    <t xml:space="preserve"> 竜洋町</t>
  </si>
  <si>
    <t xml:space="preserve"> 河津町</t>
  </si>
  <si>
    <t xml:space="preserve"> 豊田町</t>
  </si>
  <si>
    <t xml:space="preserve"> 南伊豆町</t>
  </si>
  <si>
    <t xml:space="preserve"> 豊岡村</t>
  </si>
  <si>
    <t xml:space="preserve"> 松崎町</t>
  </si>
  <si>
    <t xml:space="preserve"> 龍山村</t>
  </si>
  <si>
    <t xml:space="preserve"> 西伊豆町</t>
  </si>
  <si>
    <t xml:space="preserve"> 佐久間町</t>
  </si>
  <si>
    <t xml:space="preserve"> 賀茂村</t>
  </si>
  <si>
    <t xml:space="preserve"> 水窪町</t>
  </si>
  <si>
    <t>田方郡</t>
  </si>
  <si>
    <t>浜名郡</t>
  </si>
  <si>
    <t xml:space="preserve"> 伊豆長岡町</t>
  </si>
  <si>
    <t xml:space="preserve"> 舞阪町</t>
  </si>
  <si>
    <t xml:space="preserve"> 修善寺町</t>
  </si>
  <si>
    <t xml:space="preserve"> 新居町</t>
  </si>
  <si>
    <t xml:space="preserve"> 戸田村</t>
  </si>
  <si>
    <t xml:space="preserve"> 雄踏町</t>
  </si>
  <si>
    <t xml:space="preserve"> 土肥町</t>
  </si>
  <si>
    <t xml:space="preserve"> 函南町</t>
  </si>
  <si>
    <t>引佐郡</t>
  </si>
  <si>
    <t xml:space="preserve"> 韮山町</t>
  </si>
  <si>
    <t xml:space="preserve"> 細江町</t>
  </si>
  <si>
    <t xml:space="preserve"> 大仁町</t>
  </si>
  <si>
    <t xml:space="preserve"> 引佐町</t>
  </si>
  <si>
    <t xml:space="preserve"> 天城湯ヶ島町</t>
  </si>
  <si>
    <t xml:space="preserve"> 三ヶ日町</t>
  </si>
  <si>
    <t xml:space="preserve"> 中伊豆町</t>
  </si>
  <si>
    <t>伊豆地域</t>
  </si>
  <si>
    <t>駿東郡</t>
  </si>
  <si>
    <t>熱海・伊東地域</t>
  </si>
  <si>
    <t xml:space="preserve"> 清水町</t>
  </si>
  <si>
    <t>駿東・田方地域</t>
  </si>
  <si>
    <t xml:space="preserve"> 長泉町</t>
  </si>
  <si>
    <t>富士地域</t>
  </si>
  <si>
    <t xml:space="preserve"> 小山町</t>
  </si>
  <si>
    <t>静清庵地域</t>
  </si>
  <si>
    <t>志太・榛原地域</t>
  </si>
  <si>
    <t>富士郡</t>
  </si>
  <si>
    <t>中東遠地域</t>
  </si>
  <si>
    <t xml:space="preserve"> 芝川町</t>
  </si>
  <si>
    <t>北遠地域</t>
  </si>
  <si>
    <t>西遠地域</t>
  </si>
  <si>
    <t>庵原郡</t>
  </si>
  <si>
    <t xml:space="preserve"> 富士川町</t>
  </si>
  <si>
    <t xml:space="preserve"> 蒲原町</t>
  </si>
  <si>
    <t xml:space="preserve"> 由比町</t>
  </si>
  <si>
    <t xml:space="preserve"> </t>
  </si>
  <si>
    <t>平成13年　従業者数</t>
  </si>
  <si>
    <t>平成８年　従業者数</t>
  </si>
  <si>
    <t xml:space="preserve">表10 　市町村別事業所数（民営事業所） </t>
  </si>
  <si>
    <t xml:space="preserve">表11 　市町村別従業者数（民営事業所） 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</si>
</sst>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0;&quot;-&quot;###,###,##0"/>
    <numFmt numFmtId="177" formatCode="0.0_ "/>
    <numFmt numFmtId="178" formatCode="#,##0.0;[Red]\-#,##0.0"/>
    <numFmt numFmtId="179" formatCode="0.0%"/>
    <numFmt numFmtId="180" formatCode="#,##0_ "/>
    <numFmt numFmtId="181" formatCode="#,##0_);[Red]\(#,##0\)"/>
    <numFmt numFmtId="182" formatCode="#,##0_ ;[Red]\-#,##0\ "/>
    <numFmt numFmtId="183" formatCode="0_ ;[Red]\-0\ "/>
    <numFmt numFmtId="184" formatCode="#,##0_);\(#,##0\)"/>
    <numFmt numFmtId="185" formatCode="0_);\(0\)"/>
    <numFmt numFmtId="186" formatCode="#,##0.0_ ;[Red]\-#,##0.0\ "/>
    <numFmt numFmtId="187" formatCode="#,##0.0_);\(#,##0.0\)"/>
    <numFmt numFmtId="188" formatCode="#,##0;&quot;△ &quot;#,##0"/>
  </numFmts>
  <fonts count="13">
    <font>
      <sz val="11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3"/>
      <name val="ＭＳ Ｐゴシック"/>
      <family val="3"/>
    </font>
    <font>
      <sz val="7"/>
      <name val="ＭＳ Ｐ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sz val="7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7"/>
      <name val="ＭＳ Ｐゴシック"/>
      <family val="3"/>
    </font>
    <font>
      <b/>
      <sz val="9.5"/>
      <name val="ＭＳ 明朝"/>
      <family val="1"/>
    </font>
    <font>
      <sz val="9.5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38" fontId="4" fillId="0" borderId="0" xfId="16" applyFont="1" applyAlignment="1">
      <alignment/>
    </xf>
    <xf numFmtId="38" fontId="1" fillId="0" borderId="0" xfId="16" applyFont="1" applyAlignment="1">
      <alignment/>
    </xf>
    <xf numFmtId="38" fontId="2" fillId="0" borderId="1" xfId="16" applyFont="1" applyBorder="1" applyAlignment="1">
      <alignment vertical="center"/>
    </xf>
    <xf numFmtId="38" fontId="2" fillId="0" borderId="1" xfId="16" applyFont="1" applyBorder="1" applyAlignment="1">
      <alignment horizontal="center" vertical="center" wrapText="1"/>
    </xf>
    <xf numFmtId="38" fontId="2" fillId="0" borderId="2" xfId="16" applyFont="1" applyBorder="1" applyAlignment="1">
      <alignment horizontal="center" vertical="center" wrapText="1"/>
    </xf>
    <xf numFmtId="38" fontId="2" fillId="0" borderId="3" xfId="16" applyFont="1" applyBorder="1" applyAlignment="1">
      <alignment horizontal="center" vertical="center"/>
    </xf>
    <xf numFmtId="38" fontId="2" fillId="0" borderId="2" xfId="16" applyFont="1" applyBorder="1" applyAlignment="1">
      <alignment vertical="center"/>
    </xf>
    <xf numFmtId="38" fontId="2" fillId="0" borderId="4" xfId="16" applyFont="1" applyBorder="1" applyAlignment="1">
      <alignment horizontal="center" vertical="center" wrapText="1"/>
    </xf>
    <xf numFmtId="38" fontId="2" fillId="0" borderId="2" xfId="16" applyFont="1" applyBorder="1" applyAlignment="1">
      <alignment horizontal="center" vertical="center"/>
    </xf>
    <xf numFmtId="38" fontId="2" fillId="0" borderId="5" xfId="16" applyFont="1" applyBorder="1" applyAlignment="1">
      <alignment horizontal="center" vertical="center" wrapText="1"/>
    </xf>
    <xf numFmtId="38" fontId="4" fillId="0" borderId="0" xfId="16" applyFont="1" applyAlignment="1">
      <alignment vertical="center"/>
    </xf>
    <xf numFmtId="38" fontId="5" fillId="0" borderId="6" xfId="16" applyFont="1" applyBorder="1" applyAlignment="1">
      <alignment horizontal="center" vertical="center"/>
    </xf>
    <xf numFmtId="184" fontId="5" fillId="0" borderId="6" xfId="16" applyNumberFormat="1" applyFont="1" applyBorder="1" applyAlignment="1">
      <alignment vertical="center"/>
    </xf>
    <xf numFmtId="184" fontId="5" fillId="0" borderId="7" xfId="16" applyNumberFormat="1" applyFont="1" applyBorder="1" applyAlignment="1">
      <alignment vertical="center"/>
    </xf>
    <xf numFmtId="180" fontId="5" fillId="0" borderId="8" xfId="16" applyNumberFormat="1" applyFont="1" applyBorder="1" applyAlignment="1">
      <alignment vertical="center"/>
    </xf>
    <xf numFmtId="177" fontId="5" fillId="0" borderId="7" xfId="0" applyNumberFormat="1" applyFont="1" applyBorder="1" applyAlignment="1">
      <alignment vertical="center"/>
    </xf>
    <xf numFmtId="38" fontId="6" fillId="0" borderId="7" xfId="16" applyFont="1" applyBorder="1" applyAlignment="1">
      <alignment vertical="center"/>
    </xf>
    <xf numFmtId="184" fontId="6" fillId="0" borderId="7" xfId="16" applyNumberFormat="1" applyFont="1" applyBorder="1" applyAlignment="1">
      <alignment vertical="center"/>
    </xf>
    <xf numFmtId="184" fontId="6" fillId="0" borderId="9" xfId="16" applyNumberFormat="1" applyFont="1" applyBorder="1" applyAlignment="1">
      <alignment vertical="center"/>
    </xf>
    <xf numFmtId="180" fontId="6" fillId="0" borderId="7" xfId="16" applyNumberFormat="1" applyFont="1" applyBorder="1" applyAlignment="1">
      <alignment vertical="center"/>
    </xf>
    <xf numFmtId="177" fontId="6" fillId="0" borderId="10" xfId="0" applyNumberFormat="1" applyFont="1" applyBorder="1" applyAlignment="1">
      <alignment vertical="center"/>
    </xf>
    <xf numFmtId="38" fontId="2" fillId="0" borderId="6" xfId="16" applyFont="1" applyBorder="1" applyAlignment="1">
      <alignment horizontal="center" vertical="center"/>
    </xf>
    <xf numFmtId="184" fontId="2" fillId="0" borderId="6" xfId="16" applyNumberFormat="1" applyFont="1" applyBorder="1" applyAlignment="1">
      <alignment horizontal="center" vertical="center"/>
    </xf>
    <xf numFmtId="184" fontId="2" fillId="0" borderId="7" xfId="16" applyNumberFormat="1" applyFont="1" applyBorder="1" applyAlignment="1">
      <alignment horizontal="center" vertical="center"/>
    </xf>
    <xf numFmtId="184" fontId="2" fillId="0" borderId="8" xfId="16" applyNumberFormat="1" applyFont="1" applyBorder="1" applyAlignment="1">
      <alignment horizontal="center" vertical="center"/>
    </xf>
    <xf numFmtId="186" fontId="2" fillId="0" borderId="7" xfId="16" applyNumberFormat="1" applyFont="1" applyBorder="1" applyAlignment="1">
      <alignment horizontal="center" vertical="center"/>
    </xf>
    <xf numFmtId="38" fontId="2" fillId="0" borderId="7" xfId="16" applyFont="1" applyBorder="1" applyAlignment="1">
      <alignment vertical="center"/>
    </xf>
    <xf numFmtId="184" fontId="2" fillId="0" borderId="7" xfId="16" applyNumberFormat="1" applyFont="1" applyBorder="1" applyAlignment="1">
      <alignment vertical="center"/>
    </xf>
    <xf numFmtId="184" fontId="2" fillId="0" borderId="9" xfId="16" applyNumberFormat="1" applyFont="1" applyBorder="1" applyAlignment="1">
      <alignment vertical="center"/>
    </xf>
    <xf numFmtId="180" fontId="2" fillId="0" borderId="7" xfId="16" applyNumberFormat="1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184" fontId="2" fillId="0" borderId="6" xfId="16" applyNumberFormat="1" applyFont="1" applyBorder="1" applyAlignment="1">
      <alignment vertical="center"/>
    </xf>
    <xf numFmtId="180" fontId="2" fillId="0" borderId="8" xfId="16" applyNumberFormat="1" applyFont="1" applyBorder="1" applyAlignment="1">
      <alignment vertical="center"/>
    </xf>
    <xf numFmtId="177" fontId="2" fillId="0" borderId="7" xfId="0" applyNumberFormat="1" applyFont="1" applyBorder="1" applyAlignment="1">
      <alignment vertical="center"/>
    </xf>
    <xf numFmtId="38" fontId="7" fillId="0" borderId="0" xfId="16" applyFont="1" applyAlignment="1">
      <alignment vertical="center"/>
    </xf>
    <xf numFmtId="186" fontId="8" fillId="0" borderId="11" xfId="16" applyNumberFormat="1" applyFont="1" applyBorder="1" applyAlignment="1">
      <alignment vertical="center"/>
    </xf>
    <xf numFmtId="38" fontId="4" fillId="0" borderId="6" xfId="16" applyFont="1" applyBorder="1" applyAlignment="1">
      <alignment vertical="center"/>
    </xf>
    <xf numFmtId="184" fontId="2" fillId="0" borderId="8" xfId="16" applyNumberFormat="1" applyFont="1" applyBorder="1" applyAlignment="1">
      <alignment vertical="center"/>
    </xf>
    <xf numFmtId="186" fontId="2" fillId="0" borderId="7" xfId="16" applyNumberFormat="1" applyFont="1" applyBorder="1" applyAlignment="1">
      <alignment vertical="center"/>
    </xf>
    <xf numFmtId="177" fontId="6" fillId="0" borderId="11" xfId="0" applyNumberFormat="1" applyFont="1" applyBorder="1" applyAlignment="1">
      <alignment vertical="center"/>
    </xf>
    <xf numFmtId="38" fontId="2" fillId="0" borderId="6" xfId="16" applyFont="1" applyBorder="1" applyAlignment="1">
      <alignment vertical="center"/>
    </xf>
    <xf numFmtId="186" fontId="8" fillId="0" borderId="12" xfId="16" applyNumberFormat="1" applyFont="1" applyBorder="1" applyAlignment="1">
      <alignment vertical="center"/>
    </xf>
    <xf numFmtId="186" fontId="9" fillId="0" borderId="12" xfId="16" applyNumberFormat="1" applyFont="1" applyBorder="1" applyAlignment="1">
      <alignment vertical="center"/>
    </xf>
    <xf numFmtId="38" fontId="10" fillId="0" borderId="0" xfId="16" applyFont="1" applyAlignment="1">
      <alignment vertical="center"/>
    </xf>
    <xf numFmtId="38" fontId="6" fillId="0" borderId="6" xfId="16" applyFont="1" applyBorder="1" applyAlignment="1">
      <alignment vertical="center"/>
    </xf>
    <xf numFmtId="184" fontId="6" fillId="0" borderId="6" xfId="16" applyNumberFormat="1" applyFont="1" applyBorder="1" applyAlignment="1">
      <alignment vertical="center"/>
    </xf>
    <xf numFmtId="180" fontId="6" fillId="0" borderId="8" xfId="16" applyNumberFormat="1" applyFont="1" applyBorder="1" applyAlignment="1">
      <alignment vertical="center"/>
    </xf>
    <xf numFmtId="177" fontId="6" fillId="0" borderId="7" xfId="0" applyNumberFormat="1" applyFont="1" applyBorder="1" applyAlignment="1">
      <alignment vertical="center"/>
    </xf>
    <xf numFmtId="184" fontId="2" fillId="0" borderId="6" xfId="16" applyNumberFormat="1" applyFont="1" applyBorder="1" applyAlignment="1">
      <alignment horizontal="right" vertical="center"/>
    </xf>
    <xf numFmtId="184" fontId="2" fillId="0" borderId="7" xfId="16" applyNumberFormat="1" applyFont="1" applyBorder="1" applyAlignment="1">
      <alignment horizontal="right" vertical="center"/>
    </xf>
    <xf numFmtId="184" fontId="2" fillId="0" borderId="8" xfId="16" applyNumberFormat="1" applyFont="1" applyBorder="1" applyAlignment="1">
      <alignment horizontal="right" vertical="center"/>
    </xf>
    <xf numFmtId="186" fontId="2" fillId="0" borderId="7" xfId="16" applyNumberFormat="1" applyFont="1" applyBorder="1" applyAlignment="1">
      <alignment horizontal="right" vertical="center"/>
    </xf>
    <xf numFmtId="38" fontId="5" fillId="0" borderId="7" xfId="16" applyFont="1" applyBorder="1" applyAlignment="1">
      <alignment vertical="center"/>
    </xf>
    <xf numFmtId="184" fontId="5" fillId="0" borderId="9" xfId="16" applyNumberFormat="1" applyFont="1" applyBorder="1" applyAlignment="1">
      <alignment vertical="center"/>
    </xf>
    <xf numFmtId="180" fontId="5" fillId="0" borderId="7" xfId="16" applyNumberFormat="1" applyFont="1" applyBorder="1" applyAlignment="1">
      <alignment vertical="center"/>
    </xf>
    <xf numFmtId="177" fontId="5" fillId="0" borderId="11" xfId="0" applyNumberFormat="1" applyFont="1" applyBorder="1" applyAlignment="1">
      <alignment vertical="center"/>
    </xf>
    <xf numFmtId="38" fontId="11" fillId="0" borderId="7" xfId="16" applyFont="1" applyBorder="1" applyAlignment="1">
      <alignment vertical="center"/>
    </xf>
    <xf numFmtId="38" fontId="2" fillId="0" borderId="13" xfId="16" applyFont="1" applyBorder="1" applyAlignment="1">
      <alignment vertical="center"/>
    </xf>
    <xf numFmtId="184" fontId="2" fillId="0" borderId="14" xfId="16" applyNumberFormat="1" applyFont="1" applyBorder="1" applyAlignment="1">
      <alignment vertical="center"/>
    </xf>
    <xf numFmtId="184" fontId="2" fillId="0" borderId="15" xfId="16" applyNumberFormat="1" applyFont="1" applyBorder="1" applyAlignment="1">
      <alignment vertical="center"/>
    </xf>
    <xf numFmtId="180" fontId="2" fillId="0" borderId="16" xfId="16" applyNumberFormat="1" applyFont="1" applyBorder="1" applyAlignment="1">
      <alignment vertical="center"/>
    </xf>
    <xf numFmtId="177" fontId="2" fillId="0" borderId="15" xfId="0" applyNumberFormat="1" applyFont="1" applyBorder="1" applyAlignment="1">
      <alignment vertical="center"/>
    </xf>
    <xf numFmtId="38" fontId="8" fillId="0" borderId="15" xfId="16" applyFont="1" applyBorder="1" applyAlignment="1">
      <alignment vertical="center"/>
    </xf>
    <xf numFmtId="184" fontId="8" fillId="0" borderId="15" xfId="16" applyNumberFormat="1" applyFont="1" applyBorder="1" applyAlignment="1">
      <alignment vertical="center"/>
    </xf>
    <xf numFmtId="184" fontId="8" fillId="0" borderId="17" xfId="16" applyNumberFormat="1" applyFont="1" applyBorder="1" applyAlignment="1">
      <alignment vertical="center"/>
    </xf>
    <xf numFmtId="186" fontId="8" fillId="0" borderId="18" xfId="16" applyNumberFormat="1" applyFont="1" applyBorder="1" applyAlignment="1">
      <alignment vertical="center"/>
    </xf>
    <xf numFmtId="38" fontId="2" fillId="0" borderId="0" xfId="16" applyFont="1" applyAlignment="1">
      <alignment/>
    </xf>
    <xf numFmtId="38" fontId="8" fillId="0" borderId="0" xfId="16" applyFont="1" applyAlignment="1">
      <alignment/>
    </xf>
    <xf numFmtId="184" fontId="11" fillId="0" borderId="6" xfId="16" applyNumberFormat="1" applyFont="1" applyBorder="1" applyAlignment="1">
      <alignment vertical="center"/>
    </xf>
    <xf numFmtId="184" fontId="11" fillId="0" borderId="7" xfId="16" applyNumberFormat="1" applyFont="1" applyBorder="1" applyAlignment="1">
      <alignment vertical="center"/>
    </xf>
    <xf numFmtId="177" fontId="5" fillId="0" borderId="19" xfId="0" applyNumberFormat="1" applyFont="1" applyBorder="1" applyAlignment="1">
      <alignment vertical="center"/>
    </xf>
    <xf numFmtId="184" fontId="12" fillId="0" borderId="6" xfId="16" applyNumberFormat="1" applyFont="1" applyBorder="1" applyAlignment="1">
      <alignment vertical="center"/>
    </xf>
    <xf numFmtId="184" fontId="12" fillId="0" borderId="7" xfId="16" applyNumberFormat="1" applyFont="1" applyBorder="1" applyAlignment="1">
      <alignment vertical="center"/>
    </xf>
    <xf numFmtId="38" fontId="8" fillId="0" borderId="6" xfId="16" applyFont="1" applyBorder="1" applyAlignment="1">
      <alignment vertical="center"/>
    </xf>
    <xf numFmtId="184" fontId="2" fillId="0" borderId="13" xfId="16" applyNumberFormat="1" applyFont="1" applyBorder="1" applyAlignment="1">
      <alignment vertical="center"/>
    </xf>
    <xf numFmtId="38" fontId="3" fillId="0" borderId="0" xfId="16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workbookViewId="0" topLeftCell="A1">
      <selection activeCell="A1" sqref="A1:J1"/>
    </sheetView>
  </sheetViews>
  <sheetFormatPr defaultColWidth="9.00390625" defaultRowHeight="13.5"/>
  <cols>
    <col min="1" max="1" width="13.25390625" style="1" customWidth="1"/>
    <col min="2" max="3" width="9.125" style="1" customWidth="1"/>
    <col min="4" max="4" width="8.625" style="1" customWidth="1"/>
    <col min="5" max="5" width="7.375" style="1" customWidth="1"/>
    <col min="6" max="6" width="13.25390625" style="1" customWidth="1"/>
    <col min="7" max="8" width="9.125" style="1" customWidth="1"/>
    <col min="9" max="9" width="8.625" style="1" customWidth="1"/>
    <col min="10" max="10" width="7.375" style="1" customWidth="1"/>
    <col min="11" max="16384" width="9.00390625" style="1" customWidth="1"/>
  </cols>
  <sheetData>
    <row r="1" spans="1:10" ht="33" customHeight="1">
      <c r="A1" s="76" t="s">
        <v>105</v>
      </c>
      <c r="B1" s="76"/>
      <c r="C1" s="76"/>
      <c r="D1" s="76"/>
      <c r="E1" s="76"/>
      <c r="F1" s="76"/>
      <c r="G1" s="76"/>
      <c r="H1" s="76"/>
      <c r="I1" s="76"/>
      <c r="J1" s="76"/>
    </row>
    <row r="2" spans="1:9" ht="33" customHeight="1" thickBot="1">
      <c r="A2" s="2"/>
      <c r="B2" s="2"/>
      <c r="C2" s="2"/>
      <c r="D2" s="2"/>
      <c r="E2" s="2"/>
      <c r="F2" s="2"/>
      <c r="G2" s="2"/>
      <c r="H2" s="2"/>
      <c r="I2" s="2"/>
    </row>
    <row r="3" spans="1:10" s="11" customFormat="1" ht="27.75" customHeight="1">
      <c r="A3" s="3"/>
      <c r="B3" s="4" t="s">
        <v>0</v>
      </c>
      <c r="C3" s="5" t="s">
        <v>1</v>
      </c>
      <c r="D3" s="6" t="s">
        <v>2</v>
      </c>
      <c r="E3" s="5" t="s">
        <v>3</v>
      </c>
      <c r="F3" s="7"/>
      <c r="G3" s="5" t="s">
        <v>0</v>
      </c>
      <c r="H3" s="8" t="s">
        <v>1</v>
      </c>
      <c r="I3" s="9" t="s">
        <v>2</v>
      </c>
      <c r="J3" s="10" t="s">
        <v>3</v>
      </c>
    </row>
    <row r="4" spans="1:10" s="11" customFormat="1" ht="13.5" customHeight="1">
      <c r="A4" s="12" t="s">
        <v>4</v>
      </c>
      <c r="B4" s="13">
        <f>SUM(B9:B29)+B31+B39+B50+B55+B58+G4+G8+G18+G25+G29+G39+G44</f>
        <v>203036</v>
      </c>
      <c r="C4" s="14">
        <f>SUM(C9:C29)+C31+C39+C50+C55+C58+H4+H8+H18+H25+H29+H39+H44</f>
        <v>213480</v>
      </c>
      <c r="D4" s="15">
        <f>SUM(B4-C4)</f>
        <v>-10444</v>
      </c>
      <c r="E4" s="16">
        <f>ROUND((+B4/C4-1)*100,1)</f>
        <v>-4.9</v>
      </c>
      <c r="F4" s="17" t="s">
        <v>5</v>
      </c>
      <c r="G4" s="18">
        <f>SUM(G5:G6)</f>
        <v>1707</v>
      </c>
      <c r="H4" s="19">
        <f>SUM(H5:H6)</f>
        <v>1708</v>
      </c>
      <c r="I4" s="20">
        <f>SUM(G4-H4)</f>
        <v>-1</v>
      </c>
      <c r="J4" s="21">
        <f>ROUND((+G4/H4-1)*100,1)</f>
        <v>-0.1</v>
      </c>
    </row>
    <row r="5" spans="1:10" s="11" customFormat="1" ht="13.5" customHeight="1">
      <c r="A5" s="22"/>
      <c r="B5" s="23"/>
      <c r="C5" s="24"/>
      <c r="D5" s="25"/>
      <c r="E5" s="26"/>
      <c r="F5" s="27" t="s">
        <v>6</v>
      </c>
      <c r="G5" s="28">
        <v>610</v>
      </c>
      <c r="H5" s="29">
        <v>583</v>
      </c>
      <c r="I5" s="30">
        <f>SUM(G5-H5)</f>
        <v>27</v>
      </c>
      <c r="J5" s="31">
        <f>ROUND((+G5/H5-1)*100,1)</f>
        <v>4.6</v>
      </c>
    </row>
    <row r="6" spans="1:10" s="35" customFormat="1" ht="13.5" customHeight="1">
      <c r="A6" s="22" t="s">
        <v>7</v>
      </c>
      <c r="B6" s="32">
        <f>SUM(B9:B29)</f>
        <v>160580</v>
      </c>
      <c r="C6" s="28">
        <f>SUM(C9:C29)</f>
        <v>169623</v>
      </c>
      <c r="D6" s="33">
        <f>SUM(B6-C6)</f>
        <v>-9043</v>
      </c>
      <c r="E6" s="34">
        <f>ROUND((+B6/C6-1)*100,1)</f>
        <v>-5.3</v>
      </c>
      <c r="F6" s="27" t="s">
        <v>8</v>
      </c>
      <c r="G6" s="28">
        <v>1097</v>
      </c>
      <c r="H6" s="29">
        <v>1125</v>
      </c>
      <c r="I6" s="30">
        <f>SUM(G6-H6)</f>
        <v>-28</v>
      </c>
      <c r="J6" s="31">
        <f>ROUND((+G6/H6-1)*100,1)</f>
        <v>-2.5</v>
      </c>
    </row>
    <row r="7" spans="1:10" s="11" customFormat="1" ht="13.5" customHeight="1">
      <c r="A7" s="22" t="s">
        <v>9</v>
      </c>
      <c r="B7" s="32">
        <f>SUM(B31+B39+B50+B55+B58+G4+G8+G18+G25+G29+G39+G44)</f>
        <v>42456</v>
      </c>
      <c r="C7" s="28">
        <f>SUM(C31+C39+C50+C55+C58+H4+H8+H18+H25+H29+H39+H44)</f>
        <v>43857</v>
      </c>
      <c r="D7" s="33">
        <f>SUM(B7-C7)</f>
        <v>-1401</v>
      </c>
      <c r="E7" s="34">
        <f>ROUND((+B7/C7-1)*100,1)</f>
        <v>-3.2</v>
      </c>
      <c r="F7" s="27"/>
      <c r="G7" s="28"/>
      <c r="H7" s="29"/>
      <c r="I7" s="28"/>
      <c r="J7" s="36"/>
    </row>
    <row r="8" spans="1:10" s="11" customFormat="1" ht="13.5" customHeight="1">
      <c r="A8" s="37"/>
      <c r="B8" s="32"/>
      <c r="C8" s="28"/>
      <c r="D8" s="38"/>
      <c r="E8" s="39"/>
      <c r="F8" s="17" t="s">
        <v>10</v>
      </c>
      <c r="G8" s="18">
        <f>SUM(G9:G16)</f>
        <v>7020</v>
      </c>
      <c r="H8" s="19">
        <f>SUM(H9:H16)</f>
        <v>7192</v>
      </c>
      <c r="I8" s="20">
        <f aca="true" t="shared" si="0" ref="I8:I16">SUM(G8-H8)</f>
        <v>-172</v>
      </c>
      <c r="J8" s="40">
        <f aca="true" t="shared" si="1" ref="J8:J16">ROUND((+G8/H8-1)*100,1)</f>
        <v>-2.4</v>
      </c>
    </row>
    <row r="9" spans="1:10" s="11" customFormat="1" ht="13.5" customHeight="1">
      <c r="A9" s="41" t="s">
        <v>11</v>
      </c>
      <c r="B9" s="32">
        <v>28296</v>
      </c>
      <c r="C9" s="28">
        <v>31335</v>
      </c>
      <c r="D9" s="33">
        <f aca="true" t="shared" si="2" ref="D9:D29">SUM(B9-C9)</f>
        <v>-3039</v>
      </c>
      <c r="E9" s="34">
        <f aca="true" t="shared" si="3" ref="E9:E29">ROUND((+B9/C9-1)*100,1)</f>
        <v>-9.7</v>
      </c>
      <c r="F9" s="27" t="s">
        <v>12</v>
      </c>
      <c r="G9" s="28">
        <v>526</v>
      </c>
      <c r="H9" s="29">
        <v>562</v>
      </c>
      <c r="I9" s="30">
        <f t="shared" si="0"/>
        <v>-36</v>
      </c>
      <c r="J9" s="31">
        <f t="shared" si="1"/>
        <v>-6.4</v>
      </c>
    </row>
    <row r="10" spans="1:10" s="11" customFormat="1" ht="13.5" customHeight="1">
      <c r="A10" s="41" t="s">
        <v>13</v>
      </c>
      <c r="B10" s="32">
        <v>29958</v>
      </c>
      <c r="C10" s="28">
        <v>31608</v>
      </c>
      <c r="D10" s="33">
        <f t="shared" si="2"/>
        <v>-1650</v>
      </c>
      <c r="E10" s="34">
        <f t="shared" si="3"/>
        <v>-5.2</v>
      </c>
      <c r="F10" s="27" t="s">
        <v>14</v>
      </c>
      <c r="G10" s="28">
        <v>1512</v>
      </c>
      <c r="H10" s="29">
        <v>1455</v>
      </c>
      <c r="I10" s="30">
        <f t="shared" si="0"/>
        <v>57</v>
      </c>
      <c r="J10" s="31">
        <f t="shared" si="1"/>
        <v>3.9</v>
      </c>
    </row>
    <row r="11" spans="1:10" s="11" customFormat="1" ht="13.5" customHeight="1">
      <c r="A11" s="41" t="s">
        <v>15</v>
      </c>
      <c r="B11" s="32">
        <v>12818</v>
      </c>
      <c r="C11" s="28">
        <v>13736</v>
      </c>
      <c r="D11" s="33">
        <f t="shared" si="2"/>
        <v>-918</v>
      </c>
      <c r="E11" s="34">
        <f t="shared" si="3"/>
        <v>-6.7</v>
      </c>
      <c r="F11" s="27" t="s">
        <v>16</v>
      </c>
      <c r="G11" s="28">
        <v>1456</v>
      </c>
      <c r="H11" s="29">
        <v>1557</v>
      </c>
      <c r="I11" s="30">
        <f t="shared" si="0"/>
        <v>-101</v>
      </c>
      <c r="J11" s="31">
        <f t="shared" si="1"/>
        <v>-6.5</v>
      </c>
    </row>
    <row r="12" spans="1:10" s="11" customFormat="1" ht="13.5" customHeight="1">
      <c r="A12" s="41" t="s">
        <v>17</v>
      </c>
      <c r="B12" s="32">
        <v>13262</v>
      </c>
      <c r="C12" s="28">
        <v>13959</v>
      </c>
      <c r="D12" s="33">
        <f t="shared" si="2"/>
        <v>-697</v>
      </c>
      <c r="E12" s="34">
        <f t="shared" si="3"/>
        <v>-5</v>
      </c>
      <c r="F12" s="27" t="s">
        <v>18</v>
      </c>
      <c r="G12" s="28">
        <v>1415</v>
      </c>
      <c r="H12" s="29">
        <v>1450</v>
      </c>
      <c r="I12" s="30">
        <f t="shared" si="0"/>
        <v>-35</v>
      </c>
      <c r="J12" s="31">
        <f t="shared" si="1"/>
        <v>-2.4</v>
      </c>
    </row>
    <row r="13" spans="1:10" s="11" customFormat="1" ht="13.5" customHeight="1">
      <c r="A13" s="41" t="s">
        <v>19</v>
      </c>
      <c r="B13" s="32">
        <v>3622</v>
      </c>
      <c r="C13" s="28">
        <v>4077</v>
      </c>
      <c r="D13" s="33">
        <f t="shared" si="2"/>
        <v>-455</v>
      </c>
      <c r="E13" s="34">
        <f t="shared" si="3"/>
        <v>-11.2</v>
      </c>
      <c r="F13" s="27" t="s">
        <v>20</v>
      </c>
      <c r="G13" s="28">
        <v>1092</v>
      </c>
      <c r="H13" s="29">
        <v>1085</v>
      </c>
      <c r="I13" s="30">
        <f t="shared" si="0"/>
        <v>7</v>
      </c>
      <c r="J13" s="31">
        <f t="shared" si="1"/>
        <v>0.6</v>
      </c>
    </row>
    <row r="14" spans="1:10" s="11" customFormat="1" ht="13.5" customHeight="1">
      <c r="A14" s="41" t="s">
        <v>21</v>
      </c>
      <c r="B14" s="32">
        <v>6150</v>
      </c>
      <c r="C14" s="28">
        <v>6205</v>
      </c>
      <c r="D14" s="33">
        <f t="shared" si="2"/>
        <v>-55</v>
      </c>
      <c r="E14" s="34">
        <f t="shared" si="3"/>
        <v>-0.9</v>
      </c>
      <c r="F14" s="27" t="s">
        <v>22</v>
      </c>
      <c r="G14" s="28">
        <v>369</v>
      </c>
      <c r="H14" s="29">
        <v>381</v>
      </c>
      <c r="I14" s="30">
        <f t="shared" si="0"/>
        <v>-12</v>
      </c>
      <c r="J14" s="31">
        <f t="shared" si="1"/>
        <v>-3.1</v>
      </c>
    </row>
    <row r="15" spans="1:10" s="11" customFormat="1" ht="13.5" customHeight="1">
      <c r="A15" s="41" t="s">
        <v>23</v>
      </c>
      <c r="B15" s="32">
        <v>5712</v>
      </c>
      <c r="C15" s="28">
        <v>6161</v>
      </c>
      <c r="D15" s="33">
        <f t="shared" si="2"/>
        <v>-449</v>
      </c>
      <c r="E15" s="34">
        <f t="shared" si="3"/>
        <v>-7.3</v>
      </c>
      <c r="F15" s="27" t="s">
        <v>24</v>
      </c>
      <c r="G15" s="28">
        <v>376</v>
      </c>
      <c r="H15" s="29">
        <v>402</v>
      </c>
      <c r="I15" s="30">
        <f t="shared" si="0"/>
        <v>-26</v>
      </c>
      <c r="J15" s="31">
        <f t="shared" si="1"/>
        <v>-6.5</v>
      </c>
    </row>
    <row r="16" spans="1:10" s="11" customFormat="1" ht="13.5" customHeight="1">
      <c r="A16" s="41" t="s">
        <v>25</v>
      </c>
      <c r="B16" s="32">
        <v>5674</v>
      </c>
      <c r="C16" s="28">
        <v>6025</v>
      </c>
      <c r="D16" s="33">
        <f t="shared" si="2"/>
        <v>-351</v>
      </c>
      <c r="E16" s="34">
        <f t="shared" si="3"/>
        <v>-5.8</v>
      </c>
      <c r="F16" s="27" t="s">
        <v>26</v>
      </c>
      <c r="G16" s="28">
        <v>274</v>
      </c>
      <c r="H16" s="29">
        <v>300</v>
      </c>
      <c r="I16" s="30">
        <f t="shared" si="0"/>
        <v>-26</v>
      </c>
      <c r="J16" s="31">
        <f t="shared" si="1"/>
        <v>-8.7</v>
      </c>
    </row>
    <row r="17" spans="1:10" s="11" customFormat="1" ht="13.5" customHeight="1">
      <c r="A17" s="41" t="s">
        <v>27</v>
      </c>
      <c r="B17" s="32">
        <v>3519</v>
      </c>
      <c r="C17" s="28">
        <v>3768</v>
      </c>
      <c r="D17" s="33">
        <f t="shared" si="2"/>
        <v>-249</v>
      </c>
      <c r="E17" s="34">
        <f t="shared" si="3"/>
        <v>-6.6</v>
      </c>
      <c r="F17" s="27"/>
      <c r="G17" s="28"/>
      <c r="H17" s="29"/>
      <c r="I17" s="28"/>
      <c r="J17" s="42"/>
    </row>
    <row r="18" spans="1:10" s="11" customFormat="1" ht="13.5" customHeight="1">
      <c r="A18" s="41" t="s">
        <v>28</v>
      </c>
      <c r="B18" s="32">
        <v>12917</v>
      </c>
      <c r="C18" s="28">
        <v>13404</v>
      </c>
      <c r="D18" s="33">
        <f t="shared" si="2"/>
        <v>-487</v>
      </c>
      <c r="E18" s="34">
        <f t="shared" si="3"/>
        <v>-3.6</v>
      </c>
      <c r="F18" s="17" t="s">
        <v>29</v>
      </c>
      <c r="G18" s="18">
        <f>SUM(G19:G23)</f>
        <v>4626</v>
      </c>
      <c r="H18" s="19">
        <f>SUM(H19:H23)</f>
        <v>4609</v>
      </c>
      <c r="I18" s="20">
        <f aca="true" t="shared" si="4" ref="I18:I23">SUM(G18-H18)</f>
        <v>17</v>
      </c>
      <c r="J18" s="40">
        <f aca="true" t="shared" si="5" ref="J18:J23">ROUND((+G18/H18-1)*100,1)</f>
        <v>0.4</v>
      </c>
    </row>
    <row r="19" spans="1:10" s="11" customFormat="1" ht="13.5" customHeight="1">
      <c r="A19" s="41" t="s">
        <v>30</v>
      </c>
      <c r="B19" s="32">
        <v>3850</v>
      </c>
      <c r="C19" s="28">
        <v>4146</v>
      </c>
      <c r="D19" s="33">
        <f t="shared" si="2"/>
        <v>-296</v>
      </c>
      <c r="E19" s="34">
        <f t="shared" si="3"/>
        <v>-7.1</v>
      </c>
      <c r="F19" s="27" t="s">
        <v>31</v>
      </c>
      <c r="G19" s="28">
        <v>588</v>
      </c>
      <c r="H19" s="29">
        <v>607</v>
      </c>
      <c r="I19" s="30">
        <f t="shared" si="4"/>
        <v>-19</v>
      </c>
      <c r="J19" s="31">
        <f t="shared" si="5"/>
        <v>-3.1</v>
      </c>
    </row>
    <row r="20" spans="1:10" s="11" customFormat="1" ht="13.5" customHeight="1">
      <c r="A20" s="41" t="s">
        <v>32</v>
      </c>
      <c r="B20" s="32">
        <v>6385</v>
      </c>
      <c r="C20" s="28">
        <v>6567</v>
      </c>
      <c r="D20" s="33">
        <f t="shared" si="2"/>
        <v>-182</v>
      </c>
      <c r="E20" s="34">
        <f t="shared" si="3"/>
        <v>-2.8</v>
      </c>
      <c r="F20" s="27" t="s">
        <v>33</v>
      </c>
      <c r="G20" s="28">
        <v>1256</v>
      </c>
      <c r="H20" s="29">
        <v>1082</v>
      </c>
      <c r="I20" s="30">
        <f t="shared" si="4"/>
        <v>174</v>
      </c>
      <c r="J20" s="31">
        <f t="shared" si="5"/>
        <v>16.1</v>
      </c>
    </row>
    <row r="21" spans="1:10" s="11" customFormat="1" ht="13.5" customHeight="1">
      <c r="A21" s="41" t="s">
        <v>34</v>
      </c>
      <c r="B21" s="32">
        <v>3850</v>
      </c>
      <c r="C21" s="28">
        <v>3727</v>
      </c>
      <c r="D21" s="33">
        <f t="shared" si="2"/>
        <v>123</v>
      </c>
      <c r="E21" s="34">
        <f t="shared" si="3"/>
        <v>3.3</v>
      </c>
      <c r="F21" s="27" t="s">
        <v>35</v>
      </c>
      <c r="G21" s="28">
        <v>651</v>
      </c>
      <c r="H21" s="29">
        <v>662</v>
      </c>
      <c r="I21" s="30">
        <f t="shared" si="4"/>
        <v>-11</v>
      </c>
      <c r="J21" s="31">
        <f t="shared" si="5"/>
        <v>-1.7</v>
      </c>
    </row>
    <row r="22" spans="1:10" s="11" customFormat="1" ht="13.5" customHeight="1">
      <c r="A22" s="41" t="s">
        <v>36</v>
      </c>
      <c r="B22" s="32">
        <v>6159</v>
      </c>
      <c r="C22" s="28">
        <v>6329</v>
      </c>
      <c r="D22" s="33">
        <f t="shared" si="2"/>
        <v>-170</v>
      </c>
      <c r="E22" s="34">
        <f t="shared" si="3"/>
        <v>-2.7</v>
      </c>
      <c r="F22" s="27" t="s">
        <v>37</v>
      </c>
      <c r="G22" s="28">
        <v>1217</v>
      </c>
      <c r="H22" s="29">
        <v>1300</v>
      </c>
      <c r="I22" s="30">
        <f t="shared" si="4"/>
        <v>-83</v>
      </c>
      <c r="J22" s="31">
        <f t="shared" si="5"/>
        <v>-6.4</v>
      </c>
    </row>
    <row r="23" spans="1:10" s="11" customFormat="1" ht="13.5" customHeight="1">
      <c r="A23" s="41" t="s">
        <v>38</v>
      </c>
      <c r="B23" s="32">
        <v>3909</v>
      </c>
      <c r="C23" s="28">
        <v>3900</v>
      </c>
      <c r="D23" s="33">
        <f t="shared" si="2"/>
        <v>9</v>
      </c>
      <c r="E23" s="34">
        <f t="shared" si="3"/>
        <v>0.2</v>
      </c>
      <c r="F23" s="27" t="s">
        <v>39</v>
      </c>
      <c r="G23" s="28">
        <v>914</v>
      </c>
      <c r="H23" s="29">
        <v>958</v>
      </c>
      <c r="I23" s="30">
        <f t="shared" si="4"/>
        <v>-44</v>
      </c>
      <c r="J23" s="31">
        <f t="shared" si="5"/>
        <v>-4.6</v>
      </c>
    </row>
    <row r="24" spans="1:10" s="11" customFormat="1" ht="13.5" customHeight="1">
      <c r="A24" s="41" t="s">
        <v>40</v>
      </c>
      <c r="B24" s="32">
        <v>3040</v>
      </c>
      <c r="C24" s="28">
        <v>2901</v>
      </c>
      <c r="D24" s="33">
        <f t="shared" si="2"/>
        <v>139</v>
      </c>
      <c r="E24" s="34">
        <f t="shared" si="3"/>
        <v>4.8</v>
      </c>
      <c r="F24" s="27"/>
      <c r="G24" s="28"/>
      <c r="H24" s="29"/>
      <c r="I24" s="28"/>
      <c r="J24" s="42"/>
    </row>
    <row r="25" spans="1:10" s="11" customFormat="1" ht="13.5" customHeight="1">
      <c r="A25" s="41" t="s">
        <v>41</v>
      </c>
      <c r="B25" s="32">
        <v>1091</v>
      </c>
      <c r="C25" s="28">
        <v>1208</v>
      </c>
      <c r="D25" s="33">
        <f t="shared" si="2"/>
        <v>-117</v>
      </c>
      <c r="E25" s="34">
        <f t="shared" si="3"/>
        <v>-9.7</v>
      </c>
      <c r="F25" s="17" t="s">
        <v>42</v>
      </c>
      <c r="G25" s="18">
        <f>SUM(G26:G27)</f>
        <v>1287</v>
      </c>
      <c r="H25" s="19">
        <f>SUM(H26:H27)</f>
        <v>1415</v>
      </c>
      <c r="I25" s="20">
        <f>SUM(G25-H25)</f>
        <v>-128</v>
      </c>
      <c r="J25" s="40">
        <f>ROUND((+G25/H25-1)*100,1)</f>
        <v>-9</v>
      </c>
    </row>
    <row r="26" spans="1:10" s="11" customFormat="1" ht="13.5" customHeight="1">
      <c r="A26" s="41" t="s">
        <v>43</v>
      </c>
      <c r="B26" s="32">
        <v>3936</v>
      </c>
      <c r="C26" s="28">
        <v>3921</v>
      </c>
      <c r="D26" s="33">
        <f t="shared" si="2"/>
        <v>15</v>
      </c>
      <c r="E26" s="34">
        <f t="shared" si="3"/>
        <v>0.4</v>
      </c>
      <c r="F26" s="27" t="s">
        <v>44</v>
      </c>
      <c r="G26" s="28">
        <v>932</v>
      </c>
      <c r="H26" s="29">
        <v>1031</v>
      </c>
      <c r="I26" s="30">
        <f>SUM(G26-H26)</f>
        <v>-99</v>
      </c>
      <c r="J26" s="31">
        <f>ROUND((+G26/H26-1)*100,1)</f>
        <v>-9.6</v>
      </c>
    </row>
    <row r="27" spans="1:10" s="11" customFormat="1" ht="13.5" customHeight="1">
      <c r="A27" s="41" t="s">
        <v>45</v>
      </c>
      <c r="B27" s="32">
        <v>2615</v>
      </c>
      <c r="C27" s="28">
        <v>2875</v>
      </c>
      <c r="D27" s="33">
        <f t="shared" si="2"/>
        <v>-260</v>
      </c>
      <c r="E27" s="34">
        <f t="shared" si="3"/>
        <v>-9</v>
      </c>
      <c r="F27" s="27" t="s">
        <v>46</v>
      </c>
      <c r="G27" s="28">
        <v>355</v>
      </c>
      <c r="H27" s="29">
        <v>384</v>
      </c>
      <c r="I27" s="30">
        <f>SUM(G27-H27)</f>
        <v>-29</v>
      </c>
      <c r="J27" s="31">
        <f>ROUND((+G27/H27-1)*100,1)</f>
        <v>-7.6</v>
      </c>
    </row>
    <row r="28" spans="1:10" s="44" customFormat="1" ht="13.5" customHeight="1">
      <c r="A28" s="41" t="s">
        <v>47</v>
      </c>
      <c r="B28" s="32">
        <v>2012</v>
      </c>
      <c r="C28" s="28">
        <v>1886</v>
      </c>
      <c r="D28" s="33">
        <f t="shared" si="2"/>
        <v>126</v>
      </c>
      <c r="E28" s="34">
        <f t="shared" si="3"/>
        <v>6.7</v>
      </c>
      <c r="F28" s="27"/>
      <c r="G28" s="28"/>
      <c r="H28" s="29"/>
      <c r="I28" s="28"/>
      <c r="J28" s="43"/>
    </row>
    <row r="29" spans="1:10" s="11" customFormat="1" ht="13.5" customHeight="1">
      <c r="A29" s="41" t="s">
        <v>48</v>
      </c>
      <c r="B29" s="32">
        <v>1805</v>
      </c>
      <c r="C29" s="28">
        <v>1885</v>
      </c>
      <c r="D29" s="33">
        <f t="shared" si="2"/>
        <v>-80</v>
      </c>
      <c r="E29" s="34">
        <f t="shared" si="3"/>
        <v>-4.2</v>
      </c>
      <c r="F29" s="17" t="s">
        <v>49</v>
      </c>
      <c r="G29" s="18">
        <f>SUM(G30:G37)</f>
        <v>5274</v>
      </c>
      <c r="H29" s="19">
        <f>SUM(H30:H37)</f>
        <v>5505</v>
      </c>
      <c r="I29" s="20">
        <f aca="true" t="shared" si="6" ref="I29:I37">SUM(G29-H29)</f>
        <v>-231</v>
      </c>
      <c r="J29" s="40">
        <f aca="true" t="shared" si="7" ref="J29:J37">ROUND((+G29/H29-1)*100,1)</f>
        <v>-4.2</v>
      </c>
    </row>
    <row r="30" spans="1:10" s="11" customFormat="1" ht="13.5" customHeight="1">
      <c r="A30" s="41"/>
      <c r="B30" s="37"/>
      <c r="C30" s="28"/>
      <c r="D30" s="38"/>
      <c r="E30" s="39"/>
      <c r="F30" s="27" t="s">
        <v>50</v>
      </c>
      <c r="G30" s="28">
        <v>720</v>
      </c>
      <c r="H30" s="29">
        <v>734</v>
      </c>
      <c r="I30" s="30">
        <f t="shared" si="6"/>
        <v>-14</v>
      </c>
      <c r="J30" s="31">
        <f t="shared" si="7"/>
        <v>-1.9</v>
      </c>
    </row>
    <row r="31" spans="1:10" s="11" customFormat="1" ht="13.5" customHeight="1">
      <c r="A31" s="45" t="s">
        <v>51</v>
      </c>
      <c r="B31" s="46">
        <f>SUM(B32:B37)</f>
        <v>4436</v>
      </c>
      <c r="C31" s="18">
        <f>SUM(C32:C37)</f>
        <v>4793</v>
      </c>
      <c r="D31" s="47">
        <f aca="true" t="shared" si="8" ref="D31:D37">SUM(B31-C31)</f>
        <v>-357</v>
      </c>
      <c r="E31" s="48">
        <f aca="true" t="shared" si="9" ref="E31:E37">ROUND((+B31/C31-1)*100,1)</f>
        <v>-7.4</v>
      </c>
      <c r="F31" s="27" t="s">
        <v>52</v>
      </c>
      <c r="G31" s="28">
        <v>971</v>
      </c>
      <c r="H31" s="29">
        <v>1094</v>
      </c>
      <c r="I31" s="30">
        <f t="shared" si="6"/>
        <v>-123</v>
      </c>
      <c r="J31" s="31">
        <f t="shared" si="7"/>
        <v>-11.2</v>
      </c>
    </row>
    <row r="32" spans="1:10" s="11" customFormat="1" ht="13.5" customHeight="1">
      <c r="A32" s="41" t="s">
        <v>53</v>
      </c>
      <c r="B32" s="32">
        <v>1181</v>
      </c>
      <c r="C32" s="28">
        <v>1294</v>
      </c>
      <c r="D32" s="33">
        <f t="shared" si="8"/>
        <v>-113</v>
      </c>
      <c r="E32" s="34">
        <f t="shared" si="9"/>
        <v>-8.7</v>
      </c>
      <c r="F32" s="27" t="s">
        <v>54</v>
      </c>
      <c r="G32" s="28">
        <v>999</v>
      </c>
      <c r="H32" s="29">
        <v>1025</v>
      </c>
      <c r="I32" s="30">
        <f t="shared" si="6"/>
        <v>-26</v>
      </c>
      <c r="J32" s="31">
        <f t="shared" si="7"/>
        <v>-2.5</v>
      </c>
    </row>
    <row r="33" spans="1:10" s="11" customFormat="1" ht="13.5" customHeight="1">
      <c r="A33" s="41" t="s">
        <v>55</v>
      </c>
      <c r="B33" s="32">
        <v>703</v>
      </c>
      <c r="C33" s="28">
        <v>708</v>
      </c>
      <c r="D33" s="33">
        <f t="shared" si="8"/>
        <v>-5</v>
      </c>
      <c r="E33" s="34">
        <f t="shared" si="9"/>
        <v>-0.7</v>
      </c>
      <c r="F33" s="27" t="s">
        <v>56</v>
      </c>
      <c r="G33" s="28">
        <v>1287</v>
      </c>
      <c r="H33" s="29">
        <v>1331</v>
      </c>
      <c r="I33" s="30">
        <f t="shared" si="6"/>
        <v>-44</v>
      </c>
      <c r="J33" s="31">
        <f t="shared" si="7"/>
        <v>-3.3</v>
      </c>
    </row>
    <row r="34" spans="1:10" s="11" customFormat="1" ht="13.5" customHeight="1">
      <c r="A34" s="41" t="s">
        <v>57</v>
      </c>
      <c r="B34" s="32">
        <v>860</v>
      </c>
      <c r="C34" s="28">
        <v>951</v>
      </c>
      <c r="D34" s="33">
        <f t="shared" si="8"/>
        <v>-91</v>
      </c>
      <c r="E34" s="34">
        <f t="shared" si="9"/>
        <v>-9.6</v>
      </c>
      <c r="F34" s="27" t="s">
        <v>58</v>
      </c>
      <c r="G34" s="28">
        <v>549</v>
      </c>
      <c r="H34" s="29">
        <v>480</v>
      </c>
      <c r="I34" s="30">
        <f t="shared" si="6"/>
        <v>69</v>
      </c>
      <c r="J34" s="31">
        <f t="shared" si="7"/>
        <v>14.4</v>
      </c>
    </row>
    <row r="35" spans="1:10" s="11" customFormat="1" ht="13.5" customHeight="1">
      <c r="A35" s="41" t="s">
        <v>59</v>
      </c>
      <c r="B35" s="32">
        <v>758</v>
      </c>
      <c r="C35" s="28">
        <v>825</v>
      </c>
      <c r="D35" s="33">
        <f t="shared" si="8"/>
        <v>-67</v>
      </c>
      <c r="E35" s="34">
        <f t="shared" si="9"/>
        <v>-8.1</v>
      </c>
      <c r="F35" s="27" t="s">
        <v>60</v>
      </c>
      <c r="G35" s="28">
        <v>103</v>
      </c>
      <c r="H35" s="29">
        <v>106</v>
      </c>
      <c r="I35" s="30">
        <f t="shared" si="6"/>
        <v>-3</v>
      </c>
      <c r="J35" s="31">
        <f t="shared" si="7"/>
        <v>-2.8</v>
      </c>
    </row>
    <row r="36" spans="1:10" s="11" customFormat="1" ht="13.5" customHeight="1">
      <c r="A36" s="41" t="s">
        <v>61</v>
      </c>
      <c r="B36" s="32">
        <v>669</v>
      </c>
      <c r="C36" s="28">
        <v>740</v>
      </c>
      <c r="D36" s="33">
        <f t="shared" si="8"/>
        <v>-71</v>
      </c>
      <c r="E36" s="34">
        <f t="shared" si="9"/>
        <v>-9.6</v>
      </c>
      <c r="F36" s="27" t="s">
        <v>62</v>
      </c>
      <c r="G36" s="28">
        <v>384</v>
      </c>
      <c r="H36" s="29">
        <v>434</v>
      </c>
      <c r="I36" s="30">
        <f t="shared" si="6"/>
        <v>-50</v>
      </c>
      <c r="J36" s="31">
        <f t="shared" si="7"/>
        <v>-11.5</v>
      </c>
    </row>
    <row r="37" spans="1:10" s="11" customFormat="1" ht="13.5" customHeight="1">
      <c r="A37" s="41" t="s">
        <v>63</v>
      </c>
      <c r="B37" s="32">
        <v>265</v>
      </c>
      <c r="C37" s="28">
        <v>275</v>
      </c>
      <c r="D37" s="33">
        <f t="shared" si="8"/>
        <v>-10</v>
      </c>
      <c r="E37" s="34">
        <f t="shared" si="9"/>
        <v>-3.6</v>
      </c>
      <c r="F37" s="27" t="s">
        <v>64</v>
      </c>
      <c r="G37" s="28">
        <v>261</v>
      </c>
      <c r="H37" s="29">
        <v>301</v>
      </c>
      <c r="I37" s="30">
        <f t="shared" si="6"/>
        <v>-40</v>
      </c>
      <c r="J37" s="31">
        <f t="shared" si="7"/>
        <v>-13.3</v>
      </c>
    </row>
    <row r="38" spans="1:10" s="11" customFormat="1" ht="13.5" customHeight="1">
      <c r="A38" s="41"/>
      <c r="B38" s="49"/>
      <c r="C38" s="50"/>
      <c r="D38" s="51"/>
      <c r="E38" s="52"/>
      <c r="F38" s="27"/>
      <c r="G38" s="28"/>
      <c r="H38" s="29"/>
      <c r="I38" s="28"/>
      <c r="J38" s="42"/>
    </row>
    <row r="39" spans="1:10" s="11" customFormat="1" ht="13.5" customHeight="1">
      <c r="A39" s="45" t="s">
        <v>65</v>
      </c>
      <c r="B39" s="46">
        <f>SUM(B40:B48)</f>
        <v>7225</v>
      </c>
      <c r="C39" s="18">
        <f>SUM(C40:C48)</f>
        <v>7532</v>
      </c>
      <c r="D39" s="47">
        <f aca="true" t="shared" si="10" ref="D39:D48">SUM(B39-C39)</f>
        <v>-307</v>
      </c>
      <c r="E39" s="48">
        <f aca="true" t="shared" si="11" ref="E39:E48">ROUND((+B39/C39-1)*100,1)</f>
        <v>-4.1</v>
      </c>
      <c r="F39" s="17" t="s">
        <v>66</v>
      </c>
      <c r="G39" s="18">
        <f>SUM(G40:G42)</f>
        <v>2058</v>
      </c>
      <c r="H39" s="19">
        <f>SUM(H40:H42)</f>
        <v>2211</v>
      </c>
      <c r="I39" s="20">
        <f>SUM(G39-H39)</f>
        <v>-153</v>
      </c>
      <c r="J39" s="40">
        <f>ROUND((+G39/H39-1)*100,1)</f>
        <v>-6.9</v>
      </c>
    </row>
    <row r="40" spans="1:10" s="11" customFormat="1" ht="13.5" customHeight="1">
      <c r="A40" s="41" t="s">
        <v>67</v>
      </c>
      <c r="B40" s="32">
        <v>960</v>
      </c>
      <c r="C40" s="28">
        <v>1079</v>
      </c>
      <c r="D40" s="33">
        <f t="shared" si="10"/>
        <v>-119</v>
      </c>
      <c r="E40" s="34">
        <f t="shared" si="11"/>
        <v>-11</v>
      </c>
      <c r="F40" s="27" t="s">
        <v>68</v>
      </c>
      <c r="G40" s="28">
        <v>553</v>
      </c>
      <c r="H40" s="29">
        <v>610</v>
      </c>
      <c r="I40" s="30">
        <f>SUM(G40-H40)</f>
        <v>-57</v>
      </c>
      <c r="J40" s="31">
        <f>ROUND((+G40/H40-1)*100,1)</f>
        <v>-9.3</v>
      </c>
    </row>
    <row r="41" spans="1:10" s="11" customFormat="1" ht="13.5" customHeight="1">
      <c r="A41" s="41" t="s">
        <v>69</v>
      </c>
      <c r="B41" s="32">
        <v>1091</v>
      </c>
      <c r="C41" s="28">
        <v>1143</v>
      </c>
      <c r="D41" s="33">
        <f t="shared" si="10"/>
        <v>-52</v>
      </c>
      <c r="E41" s="34">
        <f t="shared" si="11"/>
        <v>-4.5</v>
      </c>
      <c r="F41" s="27" t="s">
        <v>70</v>
      </c>
      <c r="G41" s="28">
        <v>961</v>
      </c>
      <c r="H41" s="29">
        <v>1042</v>
      </c>
      <c r="I41" s="30">
        <f>SUM(G41-H41)</f>
        <v>-81</v>
      </c>
      <c r="J41" s="31">
        <f>ROUND((+G41/H41-1)*100,1)</f>
        <v>-7.8</v>
      </c>
    </row>
    <row r="42" spans="1:10" s="11" customFormat="1" ht="13.5" customHeight="1">
      <c r="A42" s="41" t="s">
        <v>71</v>
      </c>
      <c r="B42" s="32">
        <v>410</v>
      </c>
      <c r="C42" s="28">
        <v>476</v>
      </c>
      <c r="D42" s="33">
        <f t="shared" si="10"/>
        <v>-66</v>
      </c>
      <c r="E42" s="34">
        <f t="shared" si="11"/>
        <v>-13.9</v>
      </c>
      <c r="F42" s="27" t="s">
        <v>72</v>
      </c>
      <c r="G42" s="28">
        <v>544</v>
      </c>
      <c r="H42" s="29">
        <v>559</v>
      </c>
      <c r="I42" s="30">
        <f>SUM(G42-H42)</f>
        <v>-15</v>
      </c>
      <c r="J42" s="31">
        <f>ROUND((+G42/H42-1)*100,1)</f>
        <v>-2.7</v>
      </c>
    </row>
    <row r="43" spans="1:10" s="11" customFormat="1" ht="13.5" customHeight="1">
      <c r="A43" s="41" t="s">
        <v>73</v>
      </c>
      <c r="B43" s="32">
        <v>469</v>
      </c>
      <c r="C43" s="28">
        <v>507</v>
      </c>
      <c r="D43" s="33">
        <f t="shared" si="10"/>
        <v>-38</v>
      </c>
      <c r="E43" s="34">
        <f t="shared" si="11"/>
        <v>-7.5</v>
      </c>
      <c r="F43" s="27"/>
      <c r="G43" s="28"/>
      <c r="H43" s="29"/>
      <c r="I43" s="28"/>
      <c r="J43" s="42"/>
    </row>
    <row r="44" spans="1:10" s="11" customFormat="1" ht="13.5" customHeight="1">
      <c r="A44" s="41" t="s">
        <v>74</v>
      </c>
      <c r="B44" s="32">
        <v>1480</v>
      </c>
      <c r="C44" s="28">
        <v>1500</v>
      </c>
      <c r="D44" s="33">
        <f t="shared" si="10"/>
        <v>-20</v>
      </c>
      <c r="E44" s="34">
        <f t="shared" si="11"/>
        <v>-1.3</v>
      </c>
      <c r="F44" s="17" t="s">
        <v>75</v>
      </c>
      <c r="G44" s="18">
        <f>SUM(G45:G47)</f>
        <v>2118</v>
      </c>
      <c r="H44" s="19">
        <f>SUM(H45:H47)</f>
        <v>2196</v>
      </c>
      <c r="I44" s="20">
        <f>SUM(G44-H44)</f>
        <v>-78</v>
      </c>
      <c r="J44" s="40">
        <f>ROUND((+G44/H44-1)*100,1)</f>
        <v>-3.6</v>
      </c>
    </row>
    <row r="45" spans="1:10" s="44" customFormat="1" ht="13.5" customHeight="1">
      <c r="A45" s="41" t="s">
        <v>76</v>
      </c>
      <c r="B45" s="32">
        <v>967</v>
      </c>
      <c r="C45" s="28">
        <v>1049</v>
      </c>
      <c r="D45" s="33">
        <f t="shared" si="10"/>
        <v>-82</v>
      </c>
      <c r="E45" s="34">
        <f t="shared" si="11"/>
        <v>-7.8</v>
      </c>
      <c r="F45" s="27" t="s">
        <v>77</v>
      </c>
      <c r="G45" s="28">
        <v>809</v>
      </c>
      <c r="H45" s="29">
        <v>843</v>
      </c>
      <c r="I45" s="30">
        <f>SUM(G45-H45)</f>
        <v>-34</v>
      </c>
      <c r="J45" s="31">
        <f>ROUND((+G45/H45-1)*100,1)</f>
        <v>-4</v>
      </c>
    </row>
    <row r="46" spans="1:10" s="11" customFormat="1" ht="13.5" customHeight="1">
      <c r="A46" s="41" t="s">
        <v>78</v>
      </c>
      <c r="B46" s="32">
        <v>1025</v>
      </c>
      <c r="C46" s="28">
        <v>940</v>
      </c>
      <c r="D46" s="33">
        <f t="shared" si="10"/>
        <v>85</v>
      </c>
      <c r="E46" s="34">
        <f t="shared" si="11"/>
        <v>9</v>
      </c>
      <c r="F46" s="27" t="s">
        <v>79</v>
      </c>
      <c r="G46" s="28">
        <v>577</v>
      </c>
      <c r="H46" s="29">
        <v>572</v>
      </c>
      <c r="I46" s="30">
        <f>SUM(G46-H46)</f>
        <v>5</v>
      </c>
      <c r="J46" s="31">
        <f>ROUND((+G46/H46-1)*100,1)</f>
        <v>0.9</v>
      </c>
    </row>
    <row r="47" spans="1:10" s="11" customFormat="1" ht="13.5" customHeight="1">
      <c r="A47" s="41" t="s">
        <v>80</v>
      </c>
      <c r="B47" s="32">
        <v>471</v>
      </c>
      <c r="C47" s="28">
        <v>496</v>
      </c>
      <c r="D47" s="33">
        <f t="shared" si="10"/>
        <v>-25</v>
      </c>
      <c r="E47" s="34">
        <f t="shared" si="11"/>
        <v>-5</v>
      </c>
      <c r="F47" s="27" t="s">
        <v>81</v>
      </c>
      <c r="G47" s="28">
        <v>732</v>
      </c>
      <c r="H47" s="29">
        <v>781</v>
      </c>
      <c r="I47" s="30">
        <f>SUM(G47-H47)</f>
        <v>-49</v>
      </c>
      <c r="J47" s="31">
        <f>ROUND((+G47/H47-1)*100,1)</f>
        <v>-6.3</v>
      </c>
    </row>
    <row r="48" spans="1:10" s="11" customFormat="1" ht="13.5" customHeight="1">
      <c r="A48" s="41" t="s">
        <v>82</v>
      </c>
      <c r="B48" s="32">
        <v>352</v>
      </c>
      <c r="C48" s="28">
        <v>342</v>
      </c>
      <c r="D48" s="33">
        <f t="shared" si="10"/>
        <v>10</v>
      </c>
      <c r="E48" s="34">
        <f t="shared" si="11"/>
        <v>2.9</v>
      </c>
      <c r="F48" s="27"/>
      <c r="G48" s="28"/>
      <c r="H48" s="29"/>
      <c r="I48" s="28"/>
      <c r="J48" s="42"/>
    </row>
    <row r="49" spans="1:10" s="44" customFormat="1" ht="13.5" customHeight="1">
      <c r="A49" s="41"/>
      <c r="B49" s="32"/>
      <c r="C49" s="28"/>
      <c r="D49" s="38"/>
      <c r="E49" s="39"/>
      <c r="F49" s="53" t="s">
        <v>83</v>
      </c>
      <c r="G49" s="14">
        <f>SUM(B27+B31)</f>
        <v>7051</v>
      </c>
      <c r="H49" s="54">
        <v>7668</v>
      </c>
      <c r="I49" s="55">
        <f aca="true" t="shared" si="12" ref="I49:I57">SUM(G49-H49)</f>
        <v>-617</v>
      </c>
      <c r="J49" s="56">
        <f aca="true" t="shared" si="13" ref="J49:J57">ROUND((+G49/H49-1)*100,1)</f>
        <v>-8</v>
      </c>
    </row>
    <row r="50" spans="1:10" s="11" customFormat="1" ht="13.5" customHeight="1">
      <c r="A50" s="45" t="s">
        <v>84</v>
      </c>
      <c r="B50" s="46">
        <f>SUM(B51:B53)</f>
        <v>4215</v>
      </c>
      <c r="C50" s="18">
        <f>SUM(C51:C53)</f>
        <v>4147</v>
      </c>
      <c r="D50" s="47">
        <f>SUM(B50-C50)</f>
        <v>68</v>
      </c>
      <c r="E50" s="48">
        <f>ROUND((+B50/C50-1)*100,1)</f>
        <v>1.6</v>
      </c>
      <c r="F50" s="57" t="s">
        <v>85</v>
      </c>
      <c r="G50" s="14">
        <f>SUM(B13+B16)</f>
        <v>9296</v>
      </c>
      <c r="H50" s="54">
        <v>10102</v>
      </c>
      <c r="I50" s="55">
        <f t="shared" si="12"/>
        <v>-806</v>
      </c>
      <c r="J50" s="56">
        <f t="shared" si="13"/>
        <v>-8</v>
      </c>
    </row>
    <row r="51" spans="1:10" s="44" customFormat="1" ht="13.5" customHeight="1">
      <c r="A51" s="41" t="s">
        <v>86</v>
      </c>
      <c r="B51" s="32">
        <v>1672</v>
      </c>
      <c r="C51" s="28">
        <v>1630</v>
      </c>
      <c r="D51" s="33">
        <f>SUM(B51-C51)</f>
        <v>42</v>
      </c>
      <c r="E51" s="34">
        <f>ROUND((+B51/C51-1)*100,1)</f>
        <v>2.6</v>
      </c>
      <c r="F51" s="57" t="s">
        <v>87</v>
      </c>
      <c r="G51" s="14">
        <f>SUM(B11+B14+B23+B28+B39+B50)</f>
        <v>36329</v>
      </c>
      <c r="H51" s="54">
        <v>37406</v>
      </c>
      <c r="I51" s="55">
        <f t="shared" si="12"/>
        <v>-1077</v>
      </c>
      <c r="J51" s="56">
        <f t="shared" si="13"/>
        <v>-2.9</v>
      </c>
    </row>
    <row r="52" spans="1:10" s="11" customFormat="1" ht="13.5" customHeight="1">
      <c r="A52" s="41" t="s">
        <v>88</v>
      </c>
      <c r="B52" s="32">
        <v>1675</v>
      </c>
      <c r="C52" s="28">
        <v>1600</v>
      </c>
      <c r="D52" s="33">
        <f>SUM(B52-C52)</f>
        <v>75</v>
      </c>
      <c r="E52" s="34">
        <f>ROUND((+B52/C52-1)*100,1)</f>
        <v>4.7</v>
      </c>
      <c r="F52" s="53" t="s">
        <v>89</v>
      </c>
      <c r="G52" s="14">
        <f>SUM(B15+B18+B55)</f>
        <v>19051</v>
      </c>
      <c r="H52" s="54">
        <v>19980</v>
      </c>
      <c r="I52" s="55">
        <f t="shared" si="12"/>
        <v>-929</v>
      </c>
      <c r="J52" s="56">
        <f t="shared" si="13"/>
        <v>-4.6</v>
      </c>
    </row>
    <row r="53" spans="1:10" s="11" customFormat="1" ht="13.5" customHeight="1">
      <c r="A53" s="41" t="s">
        <v>90</v>
      </c>
      <c r="B53" s="32">
        <v>868</v>
      </c>
      <c r="C53" s="28">
        <v>917</v>
      </c>
      <c r="D53" s="33">
        <f>SUM(B53-C53)</f>
        <v>-49</v>
      </c>
      <c r="E53" s="34">
        <f>ROUND((+B53/C53-1)*100,1)</f>
        <v>-5.3</v>
      </c>
      <c r="F53" s="53" t="s">
        <v>91</v>
      </c>
      <c r="G53" s="14">
        <f>SUM(B9+B12+B58)</f>
        <v>43626</v>
      </c>
      <c r="H53" s="54">
        <v>47428</v>
      </c>
      <c r="I53" s="55">
        <f t="shared" si="12"/>
        <v>-3802</v>
      </c>
      <c r="J53" s="56">
        <f t="shared" si="13"/>
        <v>-8</v>
      </c>
    </row>
    <row r="54" spans="1:10" s="11" customFormat="1" ht="13.5" customHeight="1">
      <c r="A54" s="41"/>
      <c r="B54" s="32"/>
      <c r="C54" s="28"/>
      <c r="D54" s="38"/>
      <c r="E54" s="39"/>
      <c r="F54" s="57" t="s">
        <v>92</v>
      </c>
      <c r="G54" s="14">
        <f>SUM(B17+B20+B22+G4+G8)</f>
        <v>24790</v>
      </c>
      <c r="H54" s="54">
        <v>25564</v>
      </c>
      <c r="I54" s="55">
        <f t="shared" si="12"/>
        <v>-774</v>
      </c>
      <c r="J54" s="56">
        <f t="shared" si="13"/>
        <v>-3</v>
      </c>
    </row>
    <row r="55" spans="1:10" s="44" customFormat="1" ht="13.5" customHeight="1">
      <c r="A55" s="45" t="s">
        <v>93</v>
      </c>
      <c r="B55" s="46">
        <v>422</v>
      </c>
      <c r="C55" s="18">
        <v>415</v>
      </c>
      <c r="D55" s="47">
        <f>SUM(B55-C55)</f>
        <v>7</v>
      </c>
      <c r="E55" s="48">
        <f>ROUND((+B55/C55-1)*100,1)</f>
        <v>1.7</v>
      </c>
      <c r="F55" s="53" t="s">
        <v>94</v>
      </c>
      <c r="G55" s="14">
        <f>SUM(B19+B21+B24+G18+G26+G30+G31+G32+G33+G34)</f>
        <v>20824</v>
      </c>
      <c r="H55" s="54">
        <v>21078</v>
      </c>
      <c r="I55" s="55">
        <f t="shared" si="12"/>
        <v>-254</v>
      </c>
      <c r="J55" s="56">
        <f t="shared" si="13"/>
        <v>-1.2</v>
      </c>
    </row>
    <row r="56" spans="1:10" s="11" customFormat="1" ht="13.5" customHeight="1">
      <c r="A56" s="41" t="s">
        <v>95</v>
      </c>
      <c r="B56" s="32">
        <v>422</v>
      </c>
      <c r="C56" s="28">
        <v>415</v>
      </c>
      <c r="D56" s="33">
        <f>SUM(B56-C56)</f>
        <v>7</v>
      </c>
      <c r="E56" s="34">
        <f>ROUND((+B56/C56-1)*100,1)</f>
        <v>1.7</v>
      </c>
      <c r="F56" s="53" t="s">
        <v>96</v>
      </c>
      <c r="G56" s="14">
        <f>SUM(B25+G27+G35+G36+G37)</f>
        <v>2194</v>
      </c>
      <c r="H56" s="54">
        <v>2433</v>
      </c>
      <c r="I56" s="55">
        <f t="shared" si="12"/>
        <v>-239</v>
      </c>
      <c r="J56" s="56">
        <f t="shared" si="13"/>
        <v>-9.8</v>
      </c>
    </row>
    <row r="57" spans="1:10" s="11" customFormat="1" ht="13.5" customHeight="1">
      <c r="A57" s="41"/>
      <c r="B57" s="32"/>
      <c r="C57" s="28"/>
      <c r="D57" s="38"/>
      <c r="E57" s="39"/>
      <c r="F57" s="53" t="s">
        <v>97</v>
      </c>
      <c r="G57" s="14">
        <f>SUM(B10+B26+B29+G39+G44)</f>
        <v>39875</v>
      </c>
      <c r="H57" s="54">
        <v>41821</v>
      </c>
      <c r="I57" s="55">
        <f t="shared" si="12"/>
        <v>-1946</v>
      </c>
      <c r="J57" s="56">
        <f t="shared" si="13"/>
        <v>-4.7</v>
      </c>
    </row>
    <row r="58" spans="1:10" s="44" customFormat="1" ht="13.5" customHeight="1">
      <c r="A58" s="45" t="s">
        <v>98</v>
      </c>
      <c r="B58" s="46">
        <f>SUM(B59:B61)</f>
        <v>2068</v>
      </c>
      <c r="C58" s="18">
        <f>SUM(C59:C61)</f>
        <v>2134</v>
      </c>
      <c r="D58" s="47">
        <f>SUM(B58-C58)</f>
        <v>-66</v>
      </c>
      <c r="E58" s="48">
        <f>ROUND((+B58/C58-1)*100,1)</f>
        <v>-3.1</v>
      </c>
      <c r="F58" s="27"/>
      <c r="G58" s="28"/>
      <c r="H58" s="29"/>
      <c r="I58" s="28"/>
      <c r="J58" s="43"/>
    </row>
    <row r="59" spans="1:10" s="11" customFormat="1" ht="13.5" customHeight="1">
      <c r="A59" s="41" t="s">
        <v>99</v>
      </c>
      <c r="B59" s="32">
        <v>724</v>
      </c>
      <c r="C59" s="28">
        <v>724</v>
      </c>
      <c r="D59" s="33">
        <f>SUM(B59-C59)</f>
        <v>0</v>
      </c>
      <c r="E59" s="34">
        <f>ROUND((+B59/C59-1)*100,1)</f>
        <v>0</v>
      </c>
      <c r="F59" s="27"/>
      <c r="G59" s="28"/>
      <c r="H59" s="29"/>
      <c r="I59" s="28"/>
      <c r="J59" s="42"/>
    </row>
    <row r="60" spans="1:10" s="11" customFormat="1" ht="13.5" customHeight="1">
      <c r="A60" s="41" t="s">
        <v>100</v>
      </c>
      <c r="B60" s="32">
        <v>830</v>
      </c>
      <c r="C60" s="28">
        <v>865</v>
      </c>
      <c r="D60" s="33">
        <f>SUM(B60-C60)</f>
        <v>-35</v>
      </c>
      <c r="E60" s="34">
        <f>ROUND((+B60/C60-1)*100,1)</f>
        <v>-4</v>
      </c>
      <c r="F60" s="27"/>
      <c r="G60" s="28"/>
      <c r="H60" s="29"/>
      <c r="I60" s="28"/>
      <c r="J60" s="42"/>
    </row>
    <row r="61" spans="1:10" s="11" customFormat="1" ht="13.5" customHeight="1" thickBot="1">
      <c r="A61" s="58" t="s">
        <v>101</v>
      </c>
      <c r="B61" s="59">
        <v>514</v>
      </c>
      <c r="C61" s="60">
        <v>545</v>
      </c>
      <c r="D61" s="61">
        <f>SUM(B61-C61)</f>
        <v>-31</v>
      </c>
      <c r="E61" s="62">
        <f>ROUND((+B61/C61-1)*100,1)</f>
        <v>-5.7</v>
      </c>
      <c r="F61" s="63"/>
      <c r="G61" s="64"/>
      <c r="H61" s="65"/>
      <c r="I61" s="64"/>
      <c r="J61" s="66"/>
    </row>
  </sheetData>
  <mergeCells count="1">
    <mergeCell ref="A1:J1"/>
  </mergeCells>
  <printOptions/>
  <pageMargins left="0.7874015748031497" right="0.7874015748031497" top="0.5905511811023623" bottom="0.6692913385826772" header="0.5118110236220472" footer="0.5118110236220472"/>
  <pageSetup horizontalDpi="300" verticalDpi="300" orientation="portrait" paperSize="9" scale="91" r:id="rId1"/>
  <headerFooter alignWithMargins="0">
    <oddFooter>&amp;C&amp;"ＭＳ Ｐ明朝,標準"&amp;12８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61"/>
  <sheetViews>
    <sheetView zoomScaleSheetLayoutView="75" workbookViewId="0" topLeftCell="A1">
      <selection activeCell="A1" sqref="A1:J1"/>
    </sheetView>
  </sheetViews>
  <sheetFormatPr defaultColWidth="9.00390625" defaultRowHeight="13.5"/>
  <cols>
    <col min="1" max="1" width="12.75390625" style="1" customWidth="1"/>
    <col min="2" max="3" width="11.375" style="1" bestFit="1" customWidth="1"/>
    <col min="4" max="4" width="9.375" style="1" bestFit="1" customWidth="1"/>
    <col min="5" max="5" width="7.00390625" style="1" customWidth="1"/>
    <col min="6" max="6" width="13.25390625" style="1" customWidth="1"/>
    <col min="7" max="8" width="8.875" style="1" customWidth="1"/>
    <col min="9" max="9" width="9.375" style="1" bestFit="1" customWidth="1"/>
    <col min="10" max="10" width="7.00390625" style="1" customWidth="1"/>
    <col min="11" max="16384" width="9.00390625" style="1" customWidth="1"/>
  </cols>
  <sheetData>
    <row r="1" spans="1:10" ht="33" customHeight="1">
      <c r="A1" s="76" t="s">
        <v>106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33" customHeight="1" thickBot="1">
      <c r="A2" s="67" t="s">
        <v>102</v>
      </c>
      <c r="B2" s="67"/>
      <c r="C2" s="67"/>
      <c r="D2" s="67"/>
      <c r="E2" s="67"/>
      <c r="F2" s="67"/>
      <c r="G2" s="67"/>
      <c r="H2" s="67"/>
      <c r="I2" s="67"/>
      <c r="J2" s="68"/>
    </row>
    <row r="3" spans="1:10" s="11" customFormat="1" ht="27.75" customHeight="1">
      <c r="A3" s="3"/>
      <c r="B3" s="4" t="s">
        <v>103</v>
      </c>
      <c r="C3" s="5" t="s">
        <v>104</v>
      </c>
      <c r="D3" s="6" t="s">
        <v>2</v>
      </c>
      <c r="E3" s="5" t="s">
        <v>3</v>
      </c>
      <c r="F3" s="7"/>
      <c r="G3" s="4" t="s">
        <v>103</v>
      </c>
      <c r="H3" s="5" t="s">
        <v>104</v>
      </c>
      <c r="I3" s="9" t="s">
        <v>2</v>
      </c>
      <c r="J3" s="10" t="s">
        <v>3</v>
      </c>
    </row>
    <row r="4" spans="1:10" s="11" customFormat="1" ht="13.5" customHeight="1">
      <c r="A4" s="12" t="s">
        <v>4</v>
      </c>
      <c r="B4" s="69">
        <f>SUM(B9:B29)+B31+B39+B50+B55+B58+G4+G8+G18+G25+G29+G39+G44</f>
        <v>1748894</v>
      </c>
      <c r="C4" s="70">
        <f>SUM(C9:C29)+C31+C39+C50+C55+C58+H4+H8+H18+H25+H29+H39+H44</f>
        <v>1800876</v>
      </c>
      <c r="D4" s="15">
        <f>SUM(B4-C4)</f>
        <v>-51982</v>
      </c>
      <c r="E4" s="71">
        <f>ROUND((+B4/C4-1)*100,1)</f>
        <v>-2.9</v>
      </c>
      <c r="F4" s="17" t="s">
        <v>5</v>
      </c>
      <c r="G4" s="18">
        <f>SUM(G5:G6)</f>
        <v>18529</v>
      </c>
      <c r="H4" s="19">
        <f>SUM(H5:H6)</f>
        <v>18196</v>
      </c>
      <c r="I4" s="20">
        <f>SUM(G4-H4)</f>
        <v>333</v>
      </c>
      <c r="J4" s="21">
        <f>ROUND((+G4/H4-1)*100,1)</f>
        <v>1.8</v>
      </c>
    </row>
    <row r="5" spans="1:10" s="11" customFormat="1" ht="13.5" customHeight="1">
      <c r="A5" s="22"/>
      <c r="B5" s="23"/>
      <c r="C5" s="24"/>
      <c r="D5" s="25"/>
      <c r="E5" s="26"/>
      <c r="F5" s="27" t="s">
        <v>6</v>
      </c>
      <c r="G5" s="28">
        <v>4116</v>
      </c>
      <c r="H5" s="29">
        <v>3824</v>
      </c>
      <c r="I5" s="30">
        <f>SUM(G5-H5)</f>
        <v>292</v>
      </c>
      <c r="J5" s="31">
        <f>ROUND((+G5/H5-1)*100,1)</f>
        <v>7.6</v>
      </c>
    </row>
    <row r="6" spans="1:10" s="35" customFormat="1" ht="13.5" customHeight="1">
      <c r="A6" s="22" t="s">
        <v>7</v>
      </c>
      <c r="B6" s="72">
        <f>SUM(B9:B29)</f>
        <v>1395919</v>
      </c>
      <c r="C6" s="73">
        <f>SUM(C9:C29)</f>
        <v>1444331</v>
      </c>
      <c r="D6" s="33">
        <f>SUM(B6-C6)</f>
        <v>-48412</v>
      </c>
      <c r="E6" s="34">
        <f>ROUND((+B6/C6-1)*100,1)</f>
        <v>-3.4</v>
      </c>
      <c r="F6" s="27" t="s">
        <v>8</v>
      </c>
      <c r="G6" s="28">
        <v>14413</v>
      </c>
      <c r="H6" s="29">
        <v>14372</v>
      </c>
      <c r="I6" s="30">
        <f>SUM(G6-H6)</f>
        <v>41</v>
      </c>
      <c r="J6" s="31">
        <f>ROUND((+G6/H6-1)*100,1)</f>
        <v>0.3</v>
      </c>
    </row>
    <row r="7" spans="1:10" s="11" customFormat="1" ht="13.5" customHeight="1">
      <c r="A7" s="22" t="s">
        <v>9</v>
      </c>
      <c r="B7" s="32">
        <f>SUM(B31+B39+B50+B55+B58+G4+G8+G18+G25+G29+G39+G44)</f>
        <v>352975</v>
      </c>
      <c r="C7" s="28">
        <f>SUM(C31+C39+C50+C55+C58+H4+H8+H18+H25+H29+H39+H44)</f>
        <v>356545</v>
      </c>
      <c r="D7" s="33">
        <f>SUM(B7-C7)</f>
        <v>-3570</v>
      </c>
      <c r="E7" s="34">
        <f>ROUND((+B7/C7-1)*100,1)</f>
        <v>-1</v>
      </c>
      <c r="F7" s="27"/>
      <c r="G7" s="28"/>
      <c r="H7" s="29"/>
      <c r="I7" s="28"/>
      <c r="J7" s="36"/>
    </row>
    <row r="8" spans="1:10" s="11" customFormat="1" ht="13.5" customHeight="1">
      <c r="A8" s="74"/>
      <c r="B8" s="32"/>
      <c r="C8" s="28"/>
      <c r="D8" s="38"/>
      <c r="E8" s="39"/>
      <c r="F8" s="17" t="s">
        <v>10</v>
      </c>
      <c r="G8" s="18">
        <f>SUM(G9:G16)</f>
        <v>58338</v>
      </c>
      <c r="H8" s="19">
        <f>SUM(H9:H16)</f>
        <v>57234</v>
      </c>
      <c r="I8" s="20">
        <f aca="true" t="shared" si="0" ref="I8:I16">SUM(G8-H8)</f>
        <v>1104</v>
      </c>
      <c r="J8" s="40">
        <f aca="true" t="shared" si="1" ref="J8:J16">ROUND((+G8/H8-1)*100,1)</f>
        <v>1.9</v>
      </c>
    </row>
    <row r="9" spans="1:10" s="11" customFormat="1" ht="13.5" customHeight="1">
      <c r="A9" s="41" t="s">
        <v>11</v>
      </c>
      <c r="B9" s="32">
        <v>234271</v>
      </c>
      <c r="C9" s="28">
        <v>257571</v>
      </c>
      <c r="D9" s="33">
        <f aca="true" t="shared" si="2" ref="D9:D29">SUM(B9-C9)</f>
        <v>-23300</v>
      </c>
      <c r="E9" s="34">
        <f aca="true" t="shared" si="3" ref="E9:E29">ROUND((+B9/C9-1)*100,1)</f>
        <v>-9</v>
      </c>
      <c r="F9" s="27" t="s">
        <v>12</v>
      </c>
      <c r="G9" s="28">
        <v>3653</v>
      </c>
      <c r="H9" s="29">
        <v>3924</v>
      </c>
      <c r="I9" s="30">
        <f t="shared" si="0"/>
        <v>-271</v>
      </c>
      <c r="J9" s="31">
        <f t="shared" si="1"/>
        <v>-6.9</v>
      </c>
    </row>
    <row r="10" spans="1:10" s="11" customFormat="1" ht="13.5" customHeight="1">
      <c r="A10" s="41" t="s">
        <v>13</v>
      </c>
      <c r="B10" s="32">
        <v>290159</v>
      </c>
      <c r="C10" s="28">
        <v>290703</v>
      </c>
      <c r="D10" s="33">
        <f t="shared" si="2"/>
        <v>-544</v>
      </c>
      <c r="E10" s="34">
        <f t="shared" si="3"/>
        <v>-0.2</v>
      </c>
      <c r="F10" s="27" t="s">
        <v>14</v>
      </c>
      <c r="G10" s="28">
        <v>12101</v>
      </c>
      <c r="H10" s="29">
        <v>10879</v>
      </c>
      <c r="I10" s="30">
        <f t="shared" si="0"/>
        <v>1222</v>
      </c>
      <c r="J10" s="31">
        <f t="shared" si="1"/>
        <v>11.2</v>
      </c>
    </row>
    <row r="11" spans="1:10" s="11" customFormat="1" ht="13.5" customHeight="1">
      <c r="A11" s="41" t="s">
        <v>15</v>
      </c>
      <c r="B11" s="32">
        <v>111907</v>
      </c>
      <c r="C11" s="28">
        <v>123325</v>
      </c>
      <c r="D11" s="33">
        <f t="shared" si="2"/>
        <v>-11418</v>
      </c>
      <c r="E11" s="34">
        <f t="shared" si="3"/>
        <v>-9.3</v>
      </c>
      <c r="F11" s="27" t="s">
        <v>16</v>
      </c>
      <c r="G11" s="28">
        <v>13011</v>
      </c>
      <c r="H11" s="29">
        <v>13048</v>
      </c>
      <c r="I11" s="30">
        <f t="shared" si="0"/>
        <v>-37</v>
      </c>
      <c r="J11" s="31">
        <f t="shared" si="1"/>
        <v>-0.3</v>
      </c>
    </row>
    <row r="12" spans="1:10" s="11" customFormat="1" ht="13.5" customHeight="1">
      <c r="A12" s="41" t="s">
        <v>17</v>
      </c>
      <c r="B12" s="32">
        <v>105793</v>
      </c>
      <c r="C12" s="28">
        <v>112385</v>
      </c>
      <c r="D12" s="33">
        <f t="shared" si="2"/>
        <v>-6592</v>
      </c>
      <c r="E12" s="34">
        <f t="shared" si="3"/>
        <v>-5.9</v>
      </c>
      <c r="F12" s="27" t="s">
        <v>18</v>
      </c>
      <c r="G12" s="28">
        <v>14899</v>
      </c>
      <c r="H12" s="29">
        <v>14651</v>
      </c>
      <c r="I12" s="30">
        <f t="shared" si="0"/>
        <v>248</v>
      </c>
      <c r="J12" s="31">
        <f t="shared" si="1"/>
        <v>1.7</v>
      </c>
    </row>
    <row r="13" spans="1:10" s="11" customFormat="1" ht="13.5" customHeight="1">
      <c r="A13" s="41" t="s">
        <v>19</v>
      </c>
      <c r="B13" s="32">
        <v>22604</v>
      </c>
      <c r="C13" s="28">
        <v>26226</v>
      </c>
      <c r="D13" s="33">
        <f t="shared" si="2"/>
        <v>-3622</v>
      </c>
      <c r="E13" s="34">
        <f t="shared" si="3"/>
        <v>-13.8</v>
      </c>
      <c r="F13" s="27" t="s">
        <v>20</v>
      </c>
      <c r="G13" s="28">
        <v>8268</v>
      </c>
      <c r="H13" s="29">
        <v>8378</v>
      </c>
      <c r="I13" s="30">
        <f t="shared" si="0"/>
        <v>-110</v>
      </c>
      <c r="J13" s="31">
        <f t="shared" si="1"/>
        <v>-1.3</v>
      </c>
    </row>
    <row r="14" spans="1:10" s="11" customFormat="1" ht="13.5" customHeight="1">
      <c r="A14" s="41" t="s">
        <v>21</v>
      </c>
      <c r="B14" s="32">
        <v>47261</v>
      </c>
      <c r="C14" s="28">
        <v>48978</v>
      </c>
      <c r="D14" s="33">
        <f t="shared" si="2"/>
        <v>-1717</v>
      </c>
      <c r="E14" s="34">
        <f t="shared" si="3"/>
        <v>-3.5</v>
      </c>
      <c r="F14" s="27" t="s">
        <v>22</v>
      </c>
      <c r="G14" s="28">
        <v>2425</v>
      </c>
      <c r="H14" s="29">
        <v>2287</v>
      </c>
      <c r="I14" s="30">
        <f t="shared" si="0"/>
        <v>138</v>
      </c>
      <c r="J14" s="31">
        <f t="shared" si="1"/>
        <v>6</v>
      </c>
    </row>
    <row r="15" spans="1:10" s="11" customFormat="1" ht="13.5" customHeight="1">
      <c r="A15" s="41" t="s">
        <v>23</v>
      </c>
      <c r="B15" s="32">
        <v>46299</v>
      </c>
      <c r="C15" s="28">
        <v>47023</v>
      </c>
      <c r="D15" s="33">
        <f t="shared" si="2"/>
        <v>-724</v>
      </c>
      <c r="E15" s="34">
        <f t="shared" si="3"/>
        <v>-1.5</v>
      </c>
      <c r="F15" s="27" t="s">
        <v>24</v>
      </c>
      <c r="G15" s="28">
        <v>2198</v>
      </c>
      <c r="H15" s="29">
        <v>2224</v>
      </c>
      <c r="I15" s="30">
        <f t="shared" si="0"/>
        <v>-26</v>
      </c>
      <c r="J15" s="31">
        <f t="shared" si="1"/>
        <v>-1.2</v>
      </c>
    </row>
    <row r="16" spans="1:10" s="11" customFormat="1" ht="13.5" customHeight="1">
      <c r="A16" s="41" t="s">
        <v>25</v>
      </c>
      <c r="B16" s="32">
        <v>31162</v>
      </c>
      <c r="C16" s="28">
        <v>35821</v>
      </c>
      <c r="D16" s="33">
        <f t="shared" si="2"/>
        <v>-4659</v>
      </c>
      <c r="E16" s="34">
        <f t="shared" si="3"/>
        <v>-13</v>
      </c>
      <c r="F16" s="27" t="s">
        <v>26</v>
      </c>
      <c r="G16" s="28">
        <v>1783</v>
      </c>
      <c r="H16" s="29">
        <v>1843</v>
      </c>
      <c r="I16" s="30">
        <f t="shared" si="0"/>
        <v>-60</v>
      </c>
      <c r="J16" s="31">
        <f t="shared" si="1"/>
        <v>-3.3</v>
      </c>
    </row>
    <row r="17" spans="1:10" s="11" customFormat="1" ht="13.5" customHeight="1">
      <c r="A17" s="41" t="s">
        <v>27</v>
      </c>
      <c r="B17" s="32">
        <v>30030</v>
      </c>
      <c r="C17" s="28">
        <v>30770</v>
      </c>
      <c r="D17" s="33">
        <f t="shared" si="2"/>
        <v>-740</v>
      </c>
      <c r="E17" s="34">
        <f t="shared" si="3"/>
        <v>-2.4</v>
      </c>
      <c r="F17" s="27"/>
      <c r="G17" s="28"/>
      <c r="H17" s="29"/>
      <c r="I17" s="28"/>
      <c r="J17" s="42"/>
    </row>
    <row r="18" spans="1:10" s="11" customFormat="1" ht="13.5" customHeight="1">
      <c r="A18" s="41" t="s">
        <v>28</v>
      </c>
      <c r="B18" s="32">
        <v>121217</v>
      </c>
      <c r="C18" s="28">
        <v>123654</v>
      </c>
      <c r="D18" s="33">
        <f t="shared" si="2"/>
        <v>-2437</v>
      </c>
      <c r="E18" s="34">
        <f t="shared" si="3"/>
        <v>-2</v>
      </c>
      <c r="F18" s="17" t="s">
        <v>29</v>
      </c>
      <c r="G18" s="18">
        <f>SUM(G19:G23)</f>
        <v>47761</v>
      </c>
      <c r="H18" s="19">
        <f>SUM(H19:H23)</f>
        <v>46232</v>
      </c>
      <c r="I18" s="20">
        <f aca="true" t="shared" si="4" ref="I18:I23">SUM(G18-H18)</f>
        <v>1529</v>
      </c>
      <c r="J18" s="40">
        <f aca="true" t="shared" si="5" ref="J18:J23">ROUND((+G18/H18-1)*100,1)</f>
        <v>3.3</v>
      </c>
    </row>
    <row r="19" spans="1:10" s="11" customFormat="1" ht="13.5" customHeight="1">
      <c r="A19" s="41" t="s">
        <v>30</v>
      </c>
      <c r="B19" s="32">
        <v>44817</v>
      </c>
      <c r="C19" s="28">
        <v>41667</v>
      </c>
      <c r="D19" s="33">
        <f t="shared" si="2"/>
        <v>3150</v>
      </c>
      <c r="E19" s="34">
        <f t="shared" si="3"/>
        <v>7.6</v>
      </c>
      <c r="F19" s="27" t="s">
        <v>31</v>
      </c>
      <c r="G19" s="28">
        <v>5275</v>
      </c>
      <c r="H19" s="29">
        <v>4975</v>
      </c>
      <c r="I19" s="30">
        <f t="shared" si="4"/>
        <v>300</v>
      </c>
      <c r="J19" s="31">
        <f t="shared" si="5"/>
        <v>6</v>
      </c>
    </row>
    <row r="20" spans="1:10" s="11" customFormat="1" ht="13.5" customHeight="1">
      <c r="A20" s="41" t="s">
        <v>32</v>
      </c>
      <c r="B20" s="32">
        <v>47033</v>
      </c>
      <c r="C20" s="28">
        <v>48166</v>
      </c>
      <c r="D20" s="33">
        <f t="shared" si="2"/>
        <v>-1133</v>
      </c>
      <c r="E20" s="34">
        <f t="shared" si="3"/>
        <v>-2.4</v>
      </c>
      <c r="F20" s="27" t="s">
        <v>33</v>
      </c>
      <c r="G20" s="28">
        <v>12239</v>
      </c>
      <c r="H20" s="29">
        <v>10436</v>
      </c>
      <c r="I20" s="30">
        <f t="shared" si="4"/>
        <v>1803</v>
      </c>
      <c r="J20" s="31">
        <f t="shared" si="5"/>
        <v>17.3</v>
      </c>
    </row>
    <row r="21" spans="1:10" s="11" customFormat="1" ht="13.5" customHeight="1">
      <c r="A21" s="41" t="s">
        <v>34</v>
      </c>
      <c r="B21" s="32">
        <v>37678</v>
      </c>
      <c r="C21" s="28">
        <v>34497</v>
      </c>
      <c r="D21" s="33">
        <f t="shared" si="2"/>
        <v>3181</v>
      </c>
      <c r="E21" s="34">
        <f t="shared" si="3"/>
        <v>9.2</v>
      </c>
      <c r="F21" s="27" t="s">
        <v>35</v>
      </c>
      <c r="G21" s="28">
        <v>6088</v>
      </c>
      <c r="H21" s="29">
        <v>5673</v>
      </c>
      <c r="I21" s="30">
        <f t="shared" si="4"/>
        <v>415</v>
      </c>
      <c r="J21" s="31">
        <f t="shared" si="5"/>
        <v>7.3</v>
      </c>
    </row>
    <row r="22" spans="1:10" s="11" customFormat="1" ht="13.5" customHeight="1">
      <c r="A22" s="41" t="s">
        <v>36</v>
      </c>
      <c r="B22" s="32">
        <v>50152</v>
      </c>
      <c r="C22" s="28">
        <v>52182</v>
      </c>
      <c r="D22" s="33">
        <f t="shared" si="2"/>
        <v>-2030</v>
      </c>
      <c r="E22" s="34">
        <f t="shared" si="3"/>
        <v>-3.9</v>
      </c>
      <c r="F22" s="27" t="s">
        <v>37</v>
      </c>
      <c r="G22" s="28">
        <v>13079</v>
      </c>
      <c r="H22" s="29">
        <v>13743</v>
      </c>
      <c r="I22" s="30">
        <f t="shared" si="4"/>
        <v>-664</v>
      </c>
      <c r="J22" s="31">
        <f t="shared" si="5"/>
        <v>-4.8</v>
      </c>
    </row>
    <row r="23" spans="1:10" s="11" customFormat="1" ht="13.5" customHeight="1">
      <c r="A23" s="41" t="s">
        <v>38</v>
      </c>
      <c r="B23" s="32">
        <v>37315</v>
      </c>
      <c r="C23" s="28">
        <v>37296</v>
      </c>
      <c r="D23" s="33">
        <f t="shared" si="2"/>
        <v>19</v>
      </c>
      <c r="E23" s="34">
        <f t="shared" si="3"/>
        <v>0.1</v>
      </c>
      <c r="F23" s="27" t="s">
        <v>39</v>
      </c>
      <c r="G23" s="28">
        <v>11080</v>
      </c>
      <c r="H23" s="29">
        <v>11405</v>
      </c>
      <c r="I23" s="30">
        <f t="shared" si="4"/>
        <v>-325</v>
      </c>
      <c r="J23" s="31">
        <f t="shared" si="5"/>
        <v>-2.8</v>
      </c>
    </row>
    <row r="24" spans="1:10" s="11" customFormat="1" ht="13.5" customHeight="1">
      <c r="A24" s="41" t="s">
        <v>40</v>
      </c>
      <c r="B24" s="32">
        <v>29135</v>
      </c>
      <c r="C24" s="28">
        <v>27013</v>
      </c>
      <c r="D24" s="33">
        <f t="shared" si="2"/>
        <v>2122</v>
      </c>
      <c r="E24" s="34">
        <f t="shared" si="3"/>
        <v>7.9</v>
      </c>
      <c r="F24" s="27"/>
      <c r="G24" s="28"/>
      <c r="H24" s="29"/>
      <c r="I24" s="28"/>
      <c r="J24" s="42"/>
    </row>
    <row r="25" spans="1:10" s="11" customFormat="1" ht="13.5" customHeight="1">
      <c r="A25" s="41" t="s">
        <v>41</v>
      </c>
      <c r="B25" s="32">
        <v>8285</v>
      </c>
      <c r="C25" s="28">
        <v>8546</v>
      </c>
      <c r="D25" s="33">
        <f t="shared" si="2"/>
        <v>-261</v>
      </c>
      <c r="E25" s="34">
        <f t="shared" si="3"/>
        <v>-3.1</v>
      </c>
      <c r="F25" s="17" t="s">
        <v>42</v>
      </c>
      <c r="G25" s="18">
        <f>SUM(G26:G27)</f>
        <v>9720</v>
      </c>
      <c r="H25" s="19">
        <f>SUM(H26:H27)</f>
        <v>10310</v>
      </c>
      <c r="I25" s="20">
        <f>SUM(G25-H25)</f>
        <v>-590</v>
      </c>
      <c r="J25" s="40">
        <f>ROUND((+G25/H25-1)*100,1)</f>
        <v>-5.7</v>
      </c>
    </row>
    <row r="26" spans="1:10" s="11" customFormat="1" ht="13.5" customHeight="1">
      <c r="A26" s="41" t="s">
        <v>43</v>
      </c>
      <c r="B26" s="32">
        <v>31839</v>
      </c>
      <c r="C26" s="28">
        <v>29930</v>
      </c>
      <c r="D26" s="33">
        <f t="shared" si="2"/>
        <v>1909</v>
      </c>
      <c r="E26" s="34">
        <f t="shared" si="3"/>
        <v>6.4</v>
      </c>
      <c r="F26" s="27" t="s">
        <v>44</v>
      </c>
      <c r="G26" s="28">
        <v>7666</v>
      </c>
      <c r="H26" s="29">
        <v>7919</v>
      </c>
      <c r="I26" s="30">
        <f>SUM(G26-H26)</f>
        <v>-253</v>
      </c>
      <c r="J26" s="31">
        <f>ROUND((+G26/H26-1)*100,1)</f>
        <v>-3.2</v>
      </c>
    </row>
    <row r="27" spans="1:10" s="11" customFormat="1" ht="13.5" customHeight="1">
      <c r="A27" s="41" t="s">
        <v>45</v>
      </c>
      <c r="B27" s="32">
        <v>13363</v>
      </c>
      <c r="C27" s="28">
        <v>15660</v>
      </c>
      <c r="D27" s="33">
        <f t="shared" si="2"/>
        <v>-2297</v>
      </c>
      <c r="E27" s="34">
        <f t="shared" si="3"/>
        <v>-14.7</v>
      </c>
      <c r="F27" s="27" t="s">
        <v>46</v>
      </c>
      <c r="G27" s="28">
        <v>2054</v>
      </c>
      <c r="H27" s="29">
        <v>2391</v>
      </c>
      <c r="I27" s="30">
        <f>SUM(G27-H27)</f>
        <v>-337</v>
      </c>
      <c r="J27" s="31">
        <f>ROUND((+G27/H27-1)*100,1)</f>
        <v>-14.1</v>
      </c>
    </row>
    <row r="28" spans="1:10" s="44" customFormat="1" ht="13.5" customHeight="1">
      <c r="A28" s="41" t="s">
        <v>47</v>
      </c>
      <c r="B28" s="32">
        <v>27524</v>
      </c>
      <c r="C28" s="28">
        <v>24523</v>
      </c>
      <c r="D28" s="33">
        <f t="shared" si="2"/>
        <v>3001</v>
      </c>
      <c r="E28" s="34">
        <f t="shared" si="3"/>
        <v>12.2</v>
      </c>
      <c r="F28" s="27"/>
      <c r="G28" s="28"/>
      <c r="H28" s="29"/>
      <c r="I28" s="28"/>
      <c r="J28" s="43"/>
    </row>
    <row r="29" spans="1:10" s="11" customFormat="1" ht="13.5" customHeight="1">
      <c r="A29" s="41" t="s">
        <v>48</v>
      </c>
      <c r="B29" s="32">
        <v>28075</v>
      </c>
      <c r="C29" s="28">
        <v>28395</v>
      </c>
      <c r="D29" s="33">
        <f t="shared" si="2"/>
        <v>-320</v>
      </c>
      <c r="E29" s="34">
        <f t="shared" si="3"/>
        <v>-1.1</v>
      </c>
      <c r="F29" s="17" t="s">
        <v>49</v>
      </c>
      <c r="G29" s="18">
        <f>SUM(G30:G37)</f>
        <v>47589</v>
      </c>
      <c r="H29" s="19">
        <f>SUM(H30:H37)</f>
        <v>48108</v>
      </c>
      <c r="I29" s="20">
        <f aca="true" t="shared" si="6" ref="I29:I37">SUM(G29-H29)</f>
        <v>-519</v>
      </c>
      <c r="J29" s="40">
        <f aca="true" t="shared" si="7" ref="J29:J37">ROUND((+G29/H29-1)*100,1)</f>
        <v>-1.1</v>
      </c>
    </row>
    <row r="30" spans="1:10" s="11" customFormat="1" ht="13.5" customHeight="1">
      <c r="A30" s="41"/>
      <c r="B30" s="74"/>
      <c r="C30" s="28"/>
      <c r="D30" s="38"/>
      <c r="E30" s="39"/>
      <c r="F30" s="27" t="s">
        <v>50</v>
      </c>
      <c r="G30" s="28">
        <v>8379</v>
      </c>
      <c r="H30" s="29">
        <v>8307</v>
      </c>
      <c r="I30" s="30">
        <f t="shared" si="6"/>
        <v>72</v>
      </c>
      <c r="J30" s="31">
        <f t="shared" si="7"/>
        <v>0.9</v>
      </c>
    </row>
    <row r="31" spans="1:10" s="11" customFormat="1" ht="13.5" customHeight="1">
      <c r="A31" s="45" t="s">
        <v>51</v>
      </c>
      <c r="B31" s="46">
        <f>SUM(B32:B37)</f>
        <v>22702</v>
      </c>
      <c r="C31" s="18">
        <f>SUM(C32:C37)</f>
        <v>25352</v>
      </c>
      <c r="D31" s="47">
        <f aca="true" t="shared" si="8" ref="D31:D37">SUM(B31-C31)</f>
        <v>-2650</v>
      </c>
      <c r="E31" s="48">
        <f aca="true" t="shared" si="9" ref="E31:E37">ROUND((+B31/C31-1)*100,1)</f>
        <v>-10.5</v>
      </c>
      <c r="F31" s="27" t="s">
        <v>52</v>
      </c>
      <c r="G31" s="28">
        <v>6357</v>
      </c>
      <c r="H31" s="29">
        <v>6080</v>
      </c>
      <c r="I31" s="30">
        <f t="shared" si="6"/>
        <v>277</v>
      </c>
      <c r="J31" s="31">
        <f t="shared" si="7"/>
        <v>4.6</v>
      </c>
    </row>
    <row r="32" spans="1:10" s="11" customFormat="1" ht="13.5" customHeight="1">
      <c r="A32" s="41" t="s">
        <v>53</v>
      </c>
      <c r="B32" s="32">
        <v>7532</v>
      </c>
      <c r="C32" s="28">
        <v>8639</v>
      </c>
      <c r="D32" s="33">
        <f t="shared" si="8"/>
        <v>-1107</v>
      </c>
      <c r="E32" s="34">
        <f t="shared" si="9"/>
        <v>-12.8</v>
      </c>
      <c r="F32" s="27" t="s">
        <v>54</v>
      </c>
      <c r="G32" s="28">
        <v>10807</v>
      </c>
      <c r="H32" s="29">
        <v>10718</v>
      </c>
      <c r="I32" s="30">
        <f t="shared" si="6"/>
        <v>89</v>
      </c>
      <c r="J32" s="31">
        <f t="shared" si="7"/>
        <v>0.8</v>
      </c>
    </row>
    <row r="33" spans="1:10" s="11" customFormat="1" ht="13.5" customHeight="1">
      <c r="A33" s="41" t="s">
        <v>55</v>
      </c>
      <c r="B33" s="32">
        <v>3464</v>
      </c>
      <c r="C33" s="28">
        <v>3442</v>
      </c>
      <c r="D33" s="33">
        <f t="shared" si="8"/>
        <v>22</v>
      </c>
      <c r="E33" s="34">
        <f t="shared" si="9"/>
        <v>0.6</v>
      </c>
      <c r="F33" s="27" t="s">
        <v>56</v>
      </c>
      <c r="G33" s="28">
        <v>11218</v>
      </c>
      <c r="H33" s="29">
        <v>11203</v>
      </c>
      <c r="I33" s="30">
        <f t="shared" si="6"/>
        <v>15</v>
      </c>
      <c r="J33" s="31">
        <f t="shared" si="7"/>
        <v>0.1</v>
      </c>
    </row>
    <row r="34" spans="1:10" s="11" customFormat="1" ht="13.5" customHeight="1">
      <c r="A34" s="41" t="s">
        <v>57</v>
      </c>
      <c r="B34" s="32">
        <v>3618</v>
      </c>
      <c r="C34" s="28">
        <v>3969</v>
      </c>
      <c r="D34" s="33">
        <f t="shared" si="8"/>
        <v>-351</v>
      </c>
      <c r="E34" s="34">
        <f t="shared" si="9"/>
        <v>-8.8</v>
      </c>
      <c r="F34" s="27" t="s">
        <v>58</v>
      </c>
      <c r="G34" s="28">
        <v>7288</v>
      </c>
      <c r="H34" s="29">
        <v>7474</v>
      </c>
      <c r="I34" s="30">
        <f t="shared" si="6"/>
        <v>-186</v>
      </c>
      <c r="J34" s="31">
        <f t="shared" si="7"/>
        <v>-2.5</v>
      </c>
    </row>
    <row r="35" spans="1:10" s="11" customFormat="1" ht="13.5" customHeight="1">
      <c r="A35" s="41" t="s">
        <v>59</v>
      </c>
      <c r="B35" s="32">
        <v>3107</v>
      </c>
      <c r="C35" s="28">
        <v>3612</v>
      </c>
      <c r="D35" s="33">
        <f t="shared" si="8"/>
        <v>-505</v>
      </c>
      <c r="E35" s="34">
        <f t="shared" si="9"/>
        <v>-14</v>
      </c>
      <c r="F35" s="27" t="s">
        <v>60</v>
      </c>
      <c r="G35" s="28">
        <v>502</v>
      </c>
      <c r="H35" s="29">
        <v>535</v>
      </c>
      <c r="I35" s="30">
        <f t="shared" si="6"/>
        <v>-33</v>
      </c>
      <c r="J35" s="31">
        <f t="shared" si="7"/>
        <v>-6.2</v>
      </c>
    </row>
    <row r="36" spans="1:10" s="11" customFormat="1" ht="13.5" customHeight="1">
      <c r="A36" s="41" t="s">
        <v>61</v>
      </c>
      <c r="B36" s="32">
        <v>3532</v>
      </c>
      <c r="C36" s="28">
        <v>4237</v>
      </c>
      <c r="D36" s="33">
        <f t="shared" si="8"/>
        <v>-705</v>
      </c>
      <c r="E36" s="34">
        <f t="shared" si="9"/>
        <v>-16.6</v>
      </c>
      <c r="F36" s="27" t="s">
        <v>62</v>
      </c>
      <c r="G36" s="28">
        <v>1863</v>
      </c>
      <c r="H36" s="29">
        <v>2290</v>
      </c>
      <c r="I36" s="30">
        <f t="shared" si="6"/>
        <v>-427</v>
      </c>
      <c r="J36" s="31">
        <f t="shared" si="7"/>
        <v>-18.6</v>
      </c>
    </row>
    <row r="37" spans="1:10" s="11" customFormat="1" ht="13.5" customHeight="1">
      <c r="A37" s="41" t="s">
        <v>63</v>
      </c>
      <c r="B37" s="32">
        <v>1449</v>
      </c>
      <c r="C37" s="28">
        <v>1453</v>
      </c>
      <c r="D37" s="33">
        <f t="shared" si="8"/>
        <v>-4</v>
      </c>
      <c r="E37" s="34">
        <f t="shared" si="9"/>
        <v>-0.3</v>
      </c>
      <c r="F37" s="27" t="s">
        <v>64</v>
      </c>
      <c r="G37" s="28">
        <v>1175</v>
      </c>
      <c r="H37" s="29">
        <v>1501</v>
      </c>
      <c r="I37" s="30">
        <f t="shared" si="6"/>
        <v>-326</v>
      </c>
      <c r="J37" s="31">
        <f t="shared" si="7"/>
        <v>-21.7</v>
      </c>
    </row>
    <row r="38" spans="1:10" s="11" customFormat="1" ht="13.5" customHeight="1">
      <c r="A38" s="41"/>
      <c r="B38" s="49"/>
      <c r="C38" s="50"/>
      <c r="D38" s="51"/>
      <c r="E38" s="52"/>
      <c r="F38" s="27"/>
      <c r="G38" s="28"/>
      <c r="H38" s="29"/>
      <c r="I38" s="28"/>
      <c r="J38" s="42"/>
    </row>
    <row r="39" spans="1:10" s="11" customFormat="1" ht="13.5" customHeight="1">
      <c r="A39" s="45" t="s">
        <v>65</v>
      </c>
      <c r="B39" s="46">
        <f>SUM(B40:B48)</f>
        <v>50891</v>
      </c>
      <c r="C39" s="18">
        <f>SUM(C40:C48)</f>
        <v>52578</v>
      </c>
      <c r="D39" s="47">
        <f aca="true" t="shared" si="10" ref="D39:D48">SUM(B39-C39)</f>
        <v>-1687</v>
      </c>
      <c r="E39" s="48">
        <f aca="true" t="shared" si="11" ref="E39:E48">ROUND((+B39/C39-1)*100,1)</f>
        <v>-3.2</v>
      </c>
      <c r="F39" s="17" t="s">
        <v>66</v>
      </c>
      <c r="G39" s="18">
        <f>SUM(G40:G42)</f>
        <v>13223</v>
      </c>
      <c r="H39" s="19">
        <f>SUM(H40:H42)</f>
        <v>13956</v>
      </c>
      <c r="I39" s="20">
        <f>SUM(G39-H39)</f>
        <v>-733</v>
      </c>
      <c r="J39" s="40">
        <f>ROUND((+G39/H39-1)*100,1)</f>
        <v>-5.3</v>
      </c>
    </row>
    <row r="40" spans="1:10" s="11" customFormat="1" ht="13.5" customHeight="1">
      <c r="A40" s="41" t="s">
        <v>67</v>
      </c>
      <c r="B40" s="32">
        <v>7023</v>
      </c>
      <c r="C40" s="28">
        <v>7552</v>
      </c>
      <c r="D40" s="33">
        <f t="shared" si="10"/>
        <v>-529</v>
      </c>
      <c r="E40" s="34">
        <f t="shared" si="11"/>
        <v>-7</v>
      </c>
      <c r="F40" s="27" t="s">
        <v>68</v>
      </c>
      <c r="G40" s="28">
        <v>2940</v>
      </c>
      <c r="H40" s="29">
        <v>3348</v>
      </c>
      <c r="I40" s="30">
        <f>SUM(G40-H40)</f>
        <v>-408</v>
      </c>
      <c r="J40" s="31">
        <f>ROUND((+G40/H40-1)*100,1)</f>
        <v>-12.2</v>
      </c>
    </row>
    <row r="41" spans="1:10" s="11" customFormat="1" ht="13.5" customHeight="1">
      <c r="A41" s="41" t="s">
        <v>69</v>
      </c>
      <c r="B41" s="32">
        <v>7188</v>
      </c>
      <c r="C41" s="28">
        <v>7642</v>
      </c>
      <c r="D41" s="33">
        <f t="shared" si="10"/>
        <v>-454</v>
      </c>
      <c r="E41" s="34">
        <f t="shared" si="11"/>
        <v>-5.9</v>
      </c>
      <c r="F41" s="27" t="s">
        <v>70</v>
      </c>
      <c r="G41" s="28">
        <v>6469</v>
      </c>
      <c r="H41" s="29">
        <v>6812</v>
      </c>
      <c r="I41" s="30">
        <f>SUM(G41-H41)</f>
        <v>-343</v>
      </c>
      <c r="J41" s="31">
        <f>ROUND((+G41/H41-1)*100,1)</f>
        <v>-5</v>
      </c>
    </row>
    <row r="42" spans="1:10" s="11" customFormat="1" ht="13.5" customHeight="1">
      <c r="A42" s="41" t="s">
        <v>71</v>
      </c>
      <c r="B42" s="32">
        <v>2050</v>
      </c>
      <c r="C42" s="28">
        <v>2133</v>
      </c>
      <c r="D42" s="33">
        <f t="shared" si="10"/>
        <v>-83</v>
      </c>
      <c r="E42" s="34">
        <f t="shared" si="11"/>
        <v>-3.9</v>
      </c>
      <c r="F42" s="27" t="s">
        <v>72</v>
      </c>
      <c r="G42" s="28">
        <v>3814</v>
      </c>
      <c r="H42" s="29">
        <v>3796</v>
      </c>
      <c r="I42" s="30">
        <f>SUM(G42-H42)</f>
        <v>18</v>
      </c>
      <c r="J42" s="31">
        <f>ROUND((+G42/H42-1)*100,1)</f>
        <v>0.5</v>
      </c>
    </row>
    <row r="43" spans="1:10" s="11" customFormat="1" ht="13.5" customHeight="1">
      <c r="A43" s="41" t="s">
        <v>73</v>
      </c>
      <c r="B43" s="32">
        <v>2661</v>
      </c>
      <c r="C43" s="28">
        <v>3054</v>
      </c>
      <c r="D43" s="33">
        <f t="shared" si="10"/>
        <v>-393</v>
      </c>
      <c r="E43" s="34">
        <f t="shared" si="11"/>
        <v>-12.9</v>
      </c>
      <c r="F43" s="27"/>
      <c r="G43" s="28"/>
      <c r="H43" s="29"/>
      <c r="I43" s="28"/>
      <c r="J43" s="42"/>
    </row>
    <row r="44" spans="1:10" s="11" customFormat="1" ht="13.5" customHeight="1">
      <c r="A44" s="41" t="s">
        <v>74</v>
      </c>
      <c r="B44" s="32">
        <v>11413</v>
      </c>
      <c r="C44" s="28">
        <v>10662</v>
      </c>
      <c r="D44" s="33">
        <f t="shared" si="10"/>
        <v>751</v>
      </c>
      <c r="E44" s="34">
        <f t="shared" si="11"/>
        <v>7</v>
      </c>
      <c r="F44" s="17" t="s">
        <v>75</v>
      </c>
      <c r="G44" s="18">
        <f>SUM(G45:G47)</f>
        <v>18394</v>
      </c>
      <c r="H44" s="19">
        <f>SUM(H45:H47)</f>
        <v>18004</v>
      </c>
      <c r="I44" s="20">
        <f>SUM(G44-H44)</f>
        <v>390</v>
      </c>
      <c r="J44" s="40">
        <f>ROUND((+G44/H44-1)*100,1)</f>
        <v>2.2</v>
      </c>
    </row>
    <row r="45" spans="1:10" s="44" customFormat="1" ht="13.5" customHeight="1">
      <c r="A45" s="41" t="s">
        <v>76</v>
      </c>
      <c r="B45" s="32">
        <v>5485</v>
      </c>
      <c r="C45" s="28">
        <v>6302</v>
      </c>
      <c r="D45" s="33">
        <f t="shared" si="10"/>
        <v>-817</v>
      </c>
      <c r="E45" s="34">
        <f t="shared" si="11"/>
        <v>-13</v>
      </c>
      <c r="F45" s="27" t="s">
        <v>77</v>
      </c>
      <c r="G45" s="28">
        <v>8614</v>
      </c>
      <c r="H45" s="29">
        <v>8306</v>
      </c>
      <c r="I45" s="30">
        <f>SUM(G45-H45)</f>
        <v>308</v>
      </c>
      <c r="J45" s="31">
        <f>ROUND((+G45/H45-1)*100,1)</f>
        <v>3.7</v>
      </c>
    </row>
    <row r="46" spans="1:10" s="11" customFormat="1" ht="13.5" customHeight="1">
      <c r="A46" s="41" t="s">
        <v>78</v>
      </c>
      <c r="B46" s="32">
        <v>9041</v>
      </c>
      <c r="C46" s="28">
        <v>8960</v>
      </c>
      <c r="D46" s="33">
        <f t="shared" si="10"/>
        <v>81</v>
      </c>
      <c r="E46" s="34">
        <f t="shared" si="11"/>
        <v>0.9</v>
      </c>
      <c r="F46" s="27" t="s">
        <v>79</v>
      </c>
      <c r="G46" s="28">
        <v>4585</v>
      </c>
      <c r="H46" s="29">
        <v>4336</v>
      </c>
      <c r="I46" s="30">
        <f>SUM(G46-H46)</f>
        <v>249</v>
      </c>
      <c r="J46" s="31">
        <f>ROUND((+G46/H46-1)*100,1)</f>
        <v>5.7</v>
      </c>
    </row>
    <row r="47" spans="1:10" s="11" customFormat="1" ht="13.5" customHeight="1">
      <c r="A47" s="41" t="s">
        <v>80</v>
      </c>
      <c r="B47" s="32">
        <v>2799</v>
      </c>
      <c r="C47" s="28">
        <v>3307</v>
      </c>
      <c r="D47" s="33">
        <f t="shared" si="10"/>
        <v>-508</v>
      </c>
      <c r="E47" s="34">
        <f t="shared" si="11"/>
        <v>-15.4</v>
      </c>
      <c r="F47" s="27" t="s">
        <v>81</v>
      </c>
      <c r="G47" s="28">
        <v>5195</v>
      </c>
      <c r="H47" s="29">
        <v>5362</v>
      </c>
      <c r="I47" s="30">
        <f>SUM(G47-H47)</f>
        <v>-167</v>
      </c>
      <c r="J47" s="31">
        <f>ROUND((+G47/H47-1)*100,1)</f>
        <v>-3.1</v>
      </c>
    </row>
    <row r="48" spans="1:10" s="11" customFormat="1" ht="13.5" customHeight="1">
      <c r="A48" s="41" t="s">
        <v>82</v>
      </c>
      <c r="B48" s="32">
        <v>3231</v>
      </c>
      <c r="C48" s="28">
        <v>2966</v>
      </c>
      <c r="D48" s="33">
        <f t="shared" si="10"/>
        <v>265</v>
      </c>
      <c r="E48" s="34">
        <f t="shared" si="11"/>
        <v>8.9</v>
      </c>
      <c r="F48" s="27"/>
      <c r="G48" s="28"/>
      <c r="H48" s="29"/>
      <c r="I48" s="28"/>
      <c r="J48" s="42"/>
    </row>
    <row r="49" spans="1:10" s="44" customFormat="1" ht="13.5" customHeight="1">
      <c r="A49" s="41"/>
      <c r="B49" s="32"/>
      <c r="C49" s="28"/>
      <c r="D49" s="38"/>
      <c r="E49" s="39"/>
      <c r="F49" s="53" t="s">
        <v>83</v>
      </c>
      <c r="G49" s="14">
        <f>SUM(B27+B31)</f>
        <v>36065</v>
      </c>
      <c r="H49" s="14">
        <f>SUM(C27+C31)</f>
        <v>41012</v>
      </c>
      <c r="I49" s="55">
        <f aca="true" t="shared" si="12" ref="I49:I57">SUM(G49-H49)</f>
        <v>-4947</v>
      </c>
      <c r="J49" s="56">
        <f aca="true" t="shared" si="13" ref="J49:J57">ROUND((+G49/H49-1)*100,1)</f>
        <v>-12.1</v>
      </c>
    </row>
    <row r="50" spans="1:10" s="11" customFormat="1" ht="13.5" customHeight="1">
      <c r="A50" s="45" t="s">
        <v>84</v>
      </c>
      <c r="B50" s="46">
        <f>SUM(B51:B53)</f>
        <v>44812</v>
      </c>
      <c r="C50" s="18">
        <f>SUM(C51:C53)</f>
        <v>45166</v>
      </c>
      <c r="D50" s="47">
        <f>SUM(B50-C50)</f>
        <v>-354</v>
      </c>
      <c r="E50" s="48">
        <f>ROUND((+B50/C50-1)*100,1)</f>
        <v>-0.8</v>
      </c>
      <c r="F50" s="53" t="s">
        <v>85</v>
      </c>
      <c r="G50" s="14">
        <f>SUM(B13+B16)</f>
        <v>53766</v>
      </c>
      <c r="H50" s="14">
        <f>SUM(C13+C16)</f>
        <v>62047</v>
      </c>
      <c r="I50" s="55">
        <f t="shared" si="12"/>
        <v>-8281</v>
      </c>
      <c r="J50" s="56">
        <f t="shared" si="13"/>
        <v>-13.3</v>
      </c>
    </row>
    <row r="51" spans="1:10" s="44" customFormat="1" ht="13.5" customHeight="1">
      <c r="A51" s="41" t="s">
        <v>86</v>
      </c>
      <c r="B51" s="32">
        <v>16244</v>
      </c>
      <c r="C51" s="28">
        <v>15345</v>
      </c>
      <c r="D51" s="33">
        <f>SUM(B51-C51)</f>
        <v>899</v>
      </c>
      <c r="E51" s="34">
        <f>ROUND((+B51/C51-1)*100,1)</f>
        <v>5.9</v>
      </c>
      <c r="F51" s="53" t="s">
        <v>87</v>
      </c>
      <c r="G51" s="14">
        <f>SUM(B11+B14+B23+B28+B39+B50)</f>
        <v>319710</v>
      </c>
      <c r="H51" s="14">
        <f>SUM(C11+C14+C23+C28+C39+C50)</f>
        <v>331866</v>
      </c>
      <c r="I51" s="55">
        <f t="shared" si="12"/>
        <v>-12156</v>
      </c>
      <c r="J51" s="56">
        <f t="shared" si="13"/>
        <v>-3.7</v>
      </c>
    </row>
    <row r="52" spans="1:10" s="11" customFormat="1" ht="13.5" customHeight="1">
      <c r="A52" s="41" t="s">
        <v>88</v>
      </c>
      <c r="B52" s="32">
        <v>19809</v>
      </c>
      <c r="C52" s="28">
        <v>20193</v>
      </c>
      <c r="D52" s="33">
        <f>SUM(B52-C52)</f>
        <v>-384</v>
      </c>
      <c r="E52" s="34">
        <f>ROUND((+B52/C52-1)*100,1)</f>
        <v>-1.9</v>
      </c>
      <c r="F52" s="53" t="s">
        <v>89</v>
      </c>
      <c r="G52" s="14">
        <f>SUM(B15+B18+B55)</f>
        <v>170658</v>
      </c>
      <c r="H52" s="14">
        <f>SUM(C15+C18+C55)</f>
        <v>173688</v>
      </c>
      <c r="I52" s="55">
        <f t="shared" si="12"/>
        <v>-3030</v>
      </c>
      <c r="J52" s="56">
        <f t="shared" si="13"/>
        <v>-1.7</v>
      </c>
    </row>
    <row r="53" spans="1:10" s="11" customFormat="1" ht="13.5" customHeight="1">
      <c r="A53" s="41" t="s">
        <v>90</v>
      </c>
      <c r="B53" s="32">
        <v>8759</v>
      </c>
      <c r="C53" s="28">
        <v>9628</v>
      </c>
      <c r="D53" s="33">
        <f>SUM(B53-C53)</f>
        <v>-869</v>
      </c>
      <c r="E53" s="34">
        <f>ROUND((+B53/C53-1)*100,1)</f>
        <v>-9</v>
      </c>
      <c r="F53" s="53" t="s">
        <v>91</v>
      </c>
      <c r="G53" s="14">
        <f>SUM(B9+B12+B58)</f>
        <v>357938</v>
      </c>
      <c r="H53" s="14">
        <f>SUM(C9+C12+C58)</f>
        <v>388354</v>
      </c>
      <c r="I53" s="55">
        <f t="shared" si="12"/>
        <v>-30416</v>
      </c>
      <c r="J53" s="56">
        <f t="shared" si="13"/>
        <v>-7.8</v>
      </c>
    </row>
    <row r="54" spans="1:10" s="11" customFormat="1" ht="13.5" customHeight="1">
      <c r="A54" s="41"/>
      <c r="B54" s="32"/>
      <c r="C54" s="28"/>
      <c r="D54" s="38"/>
      <c r="E54" s="39"/>
      <c r="F54" s="53" t="s">
        <v>92</v>
      </c>
      <c r="G54" s="14">
        <f>SUM(B17+B20+B22+G4+G8)</f>
        <v>204082</v>
      </c>
      <c r="H54" s="14">
        <f>SUM(C17+C20+C22+H4+H8)</f>
        <v>206548</v>
      </c>
      <c r="I54" s="55">
        <f t="shared" si="12"/>
        <v>-2466</v>
      </c>
      <c r="J54" s="56">
        <f t="shared" si="13"/>
        <v>-1.2</v>
      </c>
    </row>
    <row r="55" spans="1:10" s="44" customFormat="1" ht="13.5" customHeight="1">
      <c r="A55" s="45" t="s">
        <v>93</v>
      </c>
      <c r="B55" s="46">
        <f>SUM(B56)</f>
        <v>3142</v>
      </c>
      <c r="C55" s="18">
        <f>SUM(C56)</f>
        <v>3011</v>
      </c>
      <c r="D55" s="47">
        <f>SUM(B55-C55)</f>
        <v>131</v>
      </c>
      <c r="E55" s="48">
        <f>ROUND((+B55/C55-1)*100,1)</f>
        <v>4.4</v>
      </c>
      <c r="F55" s="53" t="s">
        <v>94</v>
      </c>
      <c r="G55" s="14">
        <f>SUM(B19+B21+B24+G18+G26+G30+G31+G32+G33+G34)</f>
        <v>211106</v>
      </c>
      <c r="H55" s="14">
        <f>SUM(C19+C21+C24+H18+H26+H30+H31+H32+H33+H34)</f>
        <v>201110</v>
      </c>
      <c r="I55" s="55">
        <f t="shared" si="12"/>
        <v>9996</v>
      </c>
      <c r="J55" s="56">
        <f t="shared" si="13"/>
        <v>5</v>
      </c>
    </row>
    <row r="56" spans="1:10" s="11" customFormat="1" ht="13.5" customHeight="1">
      <c r="A56" s="41" t="s">
        <v>95</v>
      </c>
      <c r="B56" s="32">
        <v>3142</v>
      </c>
      <c r="C56" s="28">
        <v>3011</v>
      </c>
      <c r="D56" s="33">
        <f>SUM(B56-C56)</f>
        <v>131</v>
      </c>
      <c r="E56" s="34">
        <f>ROUND((+B56/C56-1)*100,1)</f>
        <v>4.4</v>
      </c>
      <c r="F56" s="53" t="s">
        <v>96</v>
      </c>
      <c r="G56" s="14">
        <f>SUM(B25+G27+G35+G36+G37)</f>
        <v>13879</v>
      </c>
      <c r="H56" s="14">
        <f>SUM(C25+H27+H35+H36+H37)</f>
        <v>15263</v>
      </c>
      <c r="I56" s="55">
        <f t="shared" si="12"/>
        <v>-1384</v>
      </c>
      <c r="J56" s="56">
        <f t="shared" si="13"/>
        <v>-9.1</v>
      </c>
    </row>
    <row r="57" spans="1:10" s="11" customFormat="1" ht="13.5" customHeight="1">
      <c r="A57" s="41"/>
      <c r="B57" s="32"/>
      <c r="C57" s="28"/>
      <c r="D57" s="38"/>
      <c r="E57" s="39"/>
      <c r="F57" s="53" t="s">
        <v>97</v>
      </c>
      <c r="G57" s="14">
        <f>SUM(B10+B26+B29+G39+G44)</f>
        <v>381690</v>
      </c>
      <c r="H57" s="14">
        <f>SUM(C10+C26+C29+H39+H44)</f>
        <v>380988</v>
      </c>
      <c r="I57" s="55">
        <f t="shared" si="12"/>
        <v>702</v>
      </c>
      <c r="J57" s="56">
        <f t="shared" si="13"/>
        <v>0.2</v>
      </c>
    </row>
    <row r="58" spans="1:10" s="44" customFormat="1" ht="13.5" customHeight="1">
      <c r="A58" s="45" t="s">
        <v>98</v>
      </c>
      <c r="B58" s="46">
        <f>SUM(B59:B61)</f>
        <v>17874</v>
      </c>
      <c r="C58" s="18">
        <f>SUM(C59:C61)</f>
        <v>18398</v>
      </c>
      <c r="D58" s="47">
        <f>SUM(B58-C58)</f>
        <v>-524</v>
      </c>
      <c r="E58" s="48">
        <f>ROUND((+B58/C58-1)*100,1)</f>
        <v>-2.8</v>
      </c>
      <c r="F58" s="27"/>
      <c r="G58" s="28"/>
      <c r="H58" s="29"/>
      <c r="I58" s="28"/>
      <c r="J58" s="43"/>
    </row>
    <row r="59" spans="1:10" s="11" customFormat="1" ht="13.5" customHeight="1">
      <c r="A59" s="41" t="s">
        <v>99</v>
      </c>
      <c r="B59" s="32">
        <v>6237</v>
      </c>
      <c r="C59" s="28">
        <v>6408</v>
      </c>
      <c r="D59" s="33">
        <f>SUM(B59-C59)</f>
        <v>-171</v>
      </c>
      <c r="E59" s="34">
        <f>ROUND((+B59/C59-1)*100,1)</f>
        <v>-2.7</v>
      </c>
      <c r="F59" s="27"/>
      <c r="G59" s="28"/>
      <c r="H59" s="29"/>
      <c r="I59" s="28"/>
      <c r="J59" s="42"/>
    </row>
    <row r="60" spans="1:10" s="11" customFormat="1" ht="13.5" customHeight="1">
      <c r="A60" s="41" t="s">
        <v>100</v>
      </c>
      <c r="B60" s="32">
        <v>8358</v>
      </c>
      <c r="C60" s="28">
        <v>8747</v>
      </c>
      <c r="D60" s="33">
        <f>SUM(B60-C60)</f>
        <v>-389</v>
      </c>
      <c r="E60" s="34">
        <f>ROUND((+B60/C60-1)*100,1)</f>
        <v>-4.4</v>
      </c>
      <c r="F60" s="27"/>
      <c r="G60" s="28"/>
      <c r="H60" s="29"/>
      <c r="I60" s="28"/>
      <c r="J60" s="42"/>
    </row>
    <row r="61" spans="1:10" s="11" customFormat="1" ht="13.5" customHeight="1" thickBot="1">
      <c r="A61" s="58" t="s">
        <v>101</v>
      </c>
      <c r="B61" s="75">
        <v>3279</v>
      </c>
      <c r="C61" s="60">
        <v>3243</v>
      </c>
      <c r="D61" s="61">
        <f>SUM(B61-C61)</f>
        <v>36</v>
      </c>
      <c r="E61" s="62">
        <f>ROUND((+B61/C61-1)*100,1)</f>
        <v>1.1</v>
      </c>
      <c r="F61" s="63"/>
      <c r="G61" s="64"/>
      <c r="H61" s="65"/>
      <c r="I61" s="64"/>
      <c r="J61" s="66"/>
    </row>
  </sheetData>
  <mergeCells count="1">
    <mergeCell ref="A1:J1"/>
  </mergeCells>
  <printOptions/>
  <pageMargins left="0.7874015748031497" right="0.2" top="0.5905511811023623" bottom="0.6692913385826772" header="0.5118110236220472" footer="0.5118110236220472"/>
  <pageSetup horizontalDpi="300" verticalDpi="300" orientation="portrait" paperSize="9" scale="91" r:id="rId1"/>
  <headerFooter alignWithMargins="0">
    <oddFooter>&amp;C&amp;"ＭＳ Ｐ明朝,標準"&amp;12９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ＦＵＪ９９０３Ｂ０３４１</dc:creator>
  <cp:keywords/>
  <dc:description/>
  <cp:lastModifiedBy>ＦＵＪ９９０３Ｂ０３４１</cp:lastModifiedBy>
  <cp:lastPrinted>2002-07-31T01:46:14Z</cp:lastPrinted>
  <dcterms:created xsi:type="dcterms:W3CDTF">2000-06-02T05:17:52Z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