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970" windowHeight="5925" activeTab="0"/>
  </bookViews>
  <sheets>
    <sheet name="富士登山" sheetId="1" r:id="rId1"/>
    <sheet name="海水浴客数" sheetId="2" r:id="rId2"/>
    <sheet name="推移" sheetId="3" r:id="rId3"/>
  </sheets>
  <definedNames>
    <definedName name="_xlnm.Print_Area" localSheetId="1">'海水浴客数'!$A$1:$L$74</definedName>
  </definedNames>
  <calcPr fullCalcOnLoad="1"/>
</workbook>
</file>

<file path=xl/sharedStrings.xml><?xml version="1.0" encoding="utf-8"?>
<sst xmlns="http://schemas.openxmlformats.org/spreadsheetml/2006/main" count="302" uniqueCount="201">
  <si>
    <t>平成２４年度海水浴場入込客数一覧</t>
  </si>
  <si>
    <t>（単位：人）</t>
  </si>
  <si>
    <t>市町名</t>
  </si>
  <si>
    <t>海水浴場名</t>
  </si>
  <si>
    <t>７月</t>
  </si>
  <si>
    <t>８月</t>
  </si>
  <si>
    <t>Ｈ２３年計</t>
  </si>
  <si>
    <t>Ｈ２４年計</t>
  </si>
  <si>
    <t>対Ｈ２３年比</t>
  </si>
  <si>
    <t>増減</t>
  </si>
  <si>
    <t>Ｈ２２年計</t>
  </si>
  <si>
    <t>対Ｈ２２年比</t>
  </si>
  <si>
    <t>千本浜海水浴場</t>
  </si>
  <si>
    <t>島郷海水浴場</t>
  </si>
  <si>
    <t>らららサンビーチ（平沢海水浴場）</t>
  </si>
  <si>
    <t>大瀬海水浴場</t>
  </si>
  <si>
    <t>御浜海水浴場</t>
  </si>
  <si>
    <t>井田海水浴場</t>
  </si>
  <si>
    <t>計</t>
  </si>
  <si>
    <t>熱海サンビーチ</t>
  </si>
  <si>
    <t>長浜海水浴場</t>
  </si>
  <si>
    <t>網代温泉海水浴場（大縄）</t>
  </si>
  <si>
    <t>熱海市</t>
  </si>
  <si>
    <t>沼津市</t>
  </si>
  <si>
    <t>宇佐美海水浴場</t>
  </si>
  <si>
    <t>川奈海水浴場</t>
  </si>
  <si>
    <t>川奈いるか浜公園</t>
  </si>
  <si>
    <t>伊東市</t>
  </si>
  <si>
    <t>白浜中央海水浴場</t>
  </si>
  <si>
    <t>白浜大浜海水浴場</t>
  </si>
  <si>
    <t>外浦海水浴場</t>
  </si>
  <si>
    <t>九十浜海水浴場</t>
  </si>
  <si>
    <t>鍋田浜海水浴場</t>
  </si>
  <si>
    <t>多々戸浜海水浴場</t>
  </si>
  <si>
    <t>入田浜海水浴場</t>
  </si>
  <si>
    <t>吉佐美大浜海水浴場</t>
  </si>
  <si>
    <t>田牛海水浴場</t>
  </si>
  <si>
    <t>下田市</t>
  </si>
  <si>
    <t>大川海岸</t>
  </si>
  <si>
    <t>東伊豆町</t>
  </si>
  <si>
    <t>今井浜海水浴場</t>
  </si>
  <si>
    <t>河津浜海水浴場</t>
  </si>
  <si>
    <t>河津町</t>
  </si>
  <si>
    <t>弓ヶ浜海水浴場</t>
  </si>
  <si>
    <t>子浦海水浴場</t>
  </si>
  <si>
    <t>大浜海水浴場</t>
  </si>
  <si>
    <t>乗浜海水浴場</t>
  </si>
  <si>
    <t>浮島海水浴場</t>
  </si>
  <si>
    <t>田子瀬浜海水浴場</t>
  </si>
  <si>
    <t>大田子海水浴場</t>
  </si>
  <si>
    <t>黄金崎海水浴場</t>
  </si>
  <si>
    <t>安良里海水浴場</t>
  </si>
  <si>
    <t>宇久須海水浴場</t>
  </si>
  <si>
    <t>土肥海水浴場</t>
  </si>
  <si>
    <t>小土肥海水浴場</t>
  </si>
  <si>
    <t>用宗海水浴場</t>
  </si>
  <si>
    <t>三保真崎海水浴場</t>
  </si>
  <si>
    <t>三保内浜海水浴場</t>
  </si>
  <si>
    <t>浜当目海水浴場</t>
  </si>
  <si>
    <t>御前崎海水浴場</t>
  </si>
  <si>
    <t>静波海水浴場</t>
  </si>
  <si>
    <t>舘山寺海水浴場</t>
  </si>
  <si>
    <t>村櫛海水浴場</t>
  </si>
  <si>
    <t>弁天島海水浴場</t>
  </si>
  <si>
    <t>女河浦海水浴場</t>
  </si>
  <si>
    <t>新居弁天海水浴場</t>
  </si>
  <si>
    <t>合計</t>
  </si>
  <si>
    <t>南伊豆町</t>
  </si>
  <si>
    <t>松崎町</t>
  </si>
  <si>
    <t>西伊豆町</t>
  </si>
  <si>
    <t>伊豆市</t>
  </si>
  <si>
    <t>静岡市</t>
  </si>
  <si>
    <t>焼津市</t>
  </si>
  <si>
    <t>御前崎市</t>
  </si>
  <si>
    <t>牧之原市</t>
  </si>
  <si>
    <t>浜松市</t>
  </si>
  <si>
    <t>湖西市</t>
  </si>
  <si>
    <t>伊東オレンジビーチ</t>
  </si>
  <si>
    <t>沼津市</t>
  </si>
  <si>
    <t>熱海市</t>
  </si>
  <si>
    <t>伊東市</t>
  </si>
  <si>
    <t>下田市</t>
  </si>
  <si>
    <t>河津町</t>
  </si>
  <si>
    <t>南伊豆町</t>
  </si>
  <si>
    <t>松崎町</t>
  </si>
  <si>
    <t>西伊豆町</t>
  </si>
  <si>
    <t>焼津市</t>
  </si>
  <si>
    <t>浜松市</t>
  </si>
  <si>
    <t>東伊豆町</t>
  </si>
  <si>
    <t>静岡市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</si>
  <si>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</si>
  <si>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</si>
  <si>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</si>
  <si>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</si>
  <si>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</si>
  <si>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</si>
  <si>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</si>
  <si>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</si>
  <si>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</si>
  <si>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Ｈ23</t>
  </si>
  <si>
    <t>海水浴客の推移（対象：7～8月）</t>
  </si>
  <si>
    <t>市町村名</t>
  </si>
  <si>
    <t>Ｈ13</t>
  </si>
  <si>
    <t>県   計</t>
  </si>
  <si>
    <t>御前崎市</t>
  </si>
  <si>
    <t>牧之原市</t>
  </si>
  <si>
    <t>湖西市</t>
  </si>
  <si>
    <r>
      <t>H</t>
    </r>
    <r>
      <rPr>
        <sz val="11"/>
        <rFont val="ＭＳ Ｐゴシック"/>
        <family val="3"/>
      </rPr>
      <t>24</t>
    </r>
  </si>
  <si>
    <r>
      <t>H2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/H2</t>
    </r>
    <r>
      <rPr>
        <sz val="11"/>
        <rFont val="ＭＳ Ｐゴシック"/>
        <family val="3"/>
      </rPr>
      <t>3</t>
    </r>
  </si>
  <si>
    <r>
      <t>H2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/H2</t>
    </r>
    <r>
      <rPr>
        <sz val="11"/>
        <rFont val="ＭＳ Ｐゴシック"/>
        <family val="3"/>
      </rPr>
      <t>2</t>
    </r>
  </si>
  <si>
    <t>熱川ＹＯＵ湯ビーチ</t>
  </si>
  <si>
    <t>稲取ウキウキビーチ</t>
  </si>
  <si>
    <t>９月</t>
  </si>
  <si>
    <t>Ｈ24/Ｈ21</t>
  </si>
  <si>
    <t>クリスタルビーチ（深田海水浴場）</t>
  </si>
  <si>
    <t>■富士山への登山者数（７・８月推計）</t>
  </si>
  <si>
    <t>年度</t>
  </si>
  <si>
    <t>富士宮口</t>
  </si>
  <si>
    <t>御殿場口</t>
  </si>
  <si>
    <t>須走口</t>
  </si>
  <si>
    <t>静岡県計</t>
  </si>
  <si>
    <t>吉田口</t>
  </si>
  <si>
    <t>総合計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</si>
  <si>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</si>
  <si>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</si>
  <si>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</si>
  <si>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</si>
  <si>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</si>
  <si>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</si>
  <si>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</si>
  <si>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</si>
  <si>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</si>
  <si>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</si>
  <si>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</si>
  <si>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</si>
  <si>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</si>
  <si>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■富士山五合目への入込者数（７・８月推計）</t>
  </si>
  <si>
    <t>計</t>
  </si>
  <si>
    <t>平成14年度</t>
  </si>
  <si>
    <t>平成18年度</t>
  </si>
  <si>
    <t>平成19年度</t>
  </si>
  <si>
    <t>平成20年度</t>
  </si>
  <si>
    <t>富士山への登山者数・入込者数の状況</t>
  </si>
  <si>
    <t>■環境省赤外線カウンターによる富士山登山者数（７・８月推計）</t>
  </si>
  <si>
    <t>年度</t>
  </si>
  <si>
    <t>富士宮口</t>
  </si>
  <si>
    <t>御殿場口</t>
  </si>
  <si>
    <t>須走口</t>
  </si>
  <si>
    <t>静岡県計</t>
  </si>
  <si>
    <t>吉田口</t>
  </si>
  <si>
    <t>総合計</t>
  </si>
  <si>
    <t>算定方法</t>
  </si>
  <si>
    <t>平成17年度</t>
  </si>
  <si>
    <t>【各登山口】</t>
  </si>
  <si>
    <t>平成18年度</t>
  </si>
  <si>
    <t>環境省設置のセンサー（8合目付近）により計測</t>
  </si>
  <si>
    <t>平成19年度</t>
  </si>
  <si>
    <t>平成20年度</t>
  </si>
  <si>
    <t>平成21年度</t>
  </si>
  <si>
    <t>平成22年度</t>
  </si>
  <si>
    <t>平成23年度</t>
  </si>
  <si>
    <t>平成24年度</t>
  </si>
  <si>
    <t>【富士宮口】</t>
  </si>
  <si>
    <t>（H21～）富士宮市商工観光課設置のセンサー（６合目宝永山荘付近）により計測</t>
  </si>
  <si>
    <t>【御殿場口】</t>
  </si>
  <si>
    <t>【須走口】</t>
  </si>
  <si>
    <t>（～H21）環境省センサー（本7合目見晴館付近）数値を準用</t>
  </si>
  <si>
    <t>（H22～）上記センサーに基づく、環境省発表の精査された数値を採用</t>
  </si>
  <si>
    <t>平成15年度</t>
  </si>
  <si>
    <t>平成16年度</t>
  </si>
  <si>
    <t>平成17年度</t>
  </si>
  <si>
    <t>【富士吉田口】</t>
  </si>
  <si>
    <t>富士吉田市富士山課にて六合目安全指導センター前通過者数を実測</t>
  </si>
  <si>
    <t>注）富士宮口は平成21年度に、従来の推計方式からより正確なセンサー方式に変更し、数値は大きく減少した。</t>
  </si>
  <si>
    <t>御殿場市商工観光課設置のセンサー（新五合目大石茶屋付近）にて計測（登下山者数合計）</t>
  </si>
  <si>
    <t>小山町産業観光課にて算出（新五合目駐車台数等を基礎に推定値を算定）</t>
  </si>
  <si>
    <t>平成13年度</t>
  </si>
  <si>
    <t>平成14年度</t>
  </si>
  <si>
    <t>平成15年度</t>
  </si>
  <si>
    <t>平成16年度</t>
  </si>
  <si>
    <t>平成18年度</t>
  </si>
  <si>
    <t>平成19年度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</si>
  <si>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</si>
  <si>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</si>
  <si>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</si>
  <si>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</si>
  <si>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</si>
  <si>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</si>
  <si>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</si>
  <si>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</si>
  <si>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</si>
  <si>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さがらサンビーチ</t>
  </si>
  <si>
    <t>-</t>
  </si>
  <si>
    <t>-</t>
  </si>
  <si>
    <t>御殿場市商工観光課設置のセンサー（新五合目大石茶屋付近）により計測（登山者のみ）</t>
  </si>
  <si>
    <t>（～H20）富士宮市観光協会にて算出（登山バス利用者数を基礎として推定値を算定）</t>
  </si>
  <si>
    <t>（Ｈ２４）富士宮市設置のセンサー故障により、環境省が８合目に設置したセンターのデータを使用</t>
  </si>
  <si>
    <t>富士宮市観光協会にて算出（登山バス利用者数等を基礎として、環境省データを加味し、推定値を算定）</t>
  </si>
  <si>
    <t>※濃い霧に対して誤作動を起こす場合に
　補正。
なお、荒天による機器の故障により、御殿場口のH22.7.5の10時頃～7.19の13時頃までのデータが欠損。</t>
  </si>
  <si>
    <t>※伊東市は他に３海水浴場あり。ただし月別内訳はなし。</t>
  </si>
  <si>
    <t>※松崎町は個別の海水浴場数値は公表不可。（４つの海水浴場のうち、３つが前年度数値を上回った。）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</si>
</sst>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.0;[Red]\-#,##0.0"/>
    <numFmt numFmtId="179" formatCode="#,##0_ ;[Red]\-#,##0\ "/>
    <numFmt numFmtId="180" formatCode="#,##0;&quot;▲ &quot;#,##0"/>
    <numFmt numFmtId="181" formatCode="0.0_ "/>
    <numFmt numFmtId="182" formatCode="0_ "/>
    <numFmt numFmtId="183" formatCode="#,##0_ "/>
    <numFmt numFmtId="184" formatCode="0_);[Red]\(0\)"/>
    <numFmt numFmtId="185" formatCode="#,##0_);[Red]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 shrinkToFit="1"/>
    </xf>
    <xf numFmtId="0" fontId="0" fillId="0" borderId="0" xfId="0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7" fontId="0" fillId="0" borderId="2" xfId="15" applyNumberFormat="1" applyFont="1" applyBorder="1" applyAlignment="1">
      <alignment/>
    </xf>
    <xf numFmtId="0" fontId="0" fillId="2" borderId="5" xfId="0" applyFont="1" applyFill="1" applyBorder="1" applyAlignment="1">
      <alignment vertical="center"/>
    </xf>
    <xf numFmtId="38" fontId="3" fillId="0" borderId="6" xfId="17" applyFont="1" applyBorder="1" applyAlignment="1">
      <alignment/>
    </xf>
    <xf numFmtId="38" fontId="3" fillId="0" borderId="7" xfId="17" applyFont="1" applyBorder="1" applyAlignment="1">
      <alignment/>
    </xf>
    <xf numFmtId="0" fontId="0" fillId="2" borderId="8" xfId="0" applyFont="1" applyFill="1" applyBorder="1" applyAlignment="1">
      <alignment vertical="center"/>
    </xf>
    <xf numFmtId="38" fontId="3" fillId="0" borderId="9" xfId="17" applyFont="1" applyBorder="1" applyAlignment="1">
      <alignment/>
    </xf>
    <xf numFmtId="38" fontId="3" fillId="0" borderId="10" xfId="17" applyFont="1" applyBorder="1" applyAlignment="1">
      <alignment/>
    </xf>
    <xf numFmtId="38" fontId="3" fillId="0" borderId="11" xfId="17" applyFont="1" applyBorder="1" applyAlignment="1">
      <alignment/>
    </xf>
    <xf numFmtId="0" fontId="0" fillId="2" borderId="12" xfId="0" applyFont="1" applyFill="1" applyBorder="1" applyAlignment="1">
      <alignment vertical="center"/>
    </xf>
    <xf numFmtId="38" fontId="3" fillId="0" borderId="13" xfId="17" applyFont="1" applyBorder="1" applyAlignment="1">
      <alignment/>
    </xf>
    <xf numFmtId="38" fontId="3" fillId="0" borderId="14" xfId="17" applyFont="1" applyBorder="1" applyAlignment="1">
      <alignment/>
    </xf>
    <xf numFmtId="38" fontId="3" fillId="0" borderId="15" xfId="17" applyFont="1" applyBorder="1" applyAlignment="1">
      <alignment/>
    </xf>
    <xf numFmtId="0" fontId="0" fillId="3" borderId="1" xfId="0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vertical="center" shrinkToFit="1"/>
    </xf>
    <xf numFmtId="177" fontId="0" fillId="3" borderId="1" xfId="0" applyNumberFormat="1" applyFill="1" applyBorder="1" applyAlignment="1">
      <alignment vertical="center" shrinkToFit="1"/>
    </xf>
    <xf numFmtId="176" fontId="0" fillId="3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3" fillId="0" borderId="16" xfId="17" applyFont="1" applyBorder="1" applyAlignment="1">
      <alignment/>
    </xf>
    <xf numFmtId="38" fontId="3" fillId="0" borderId="17" xfId="17" applyFont="1" applyBorder="1" applyAlignment="1">
      <alignment/>
    </xf>
    <xf numFmtId="38" fontId="3" fillId="0" borderId="18" xfId="17" applyFont="1" applyBorder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2" borderId="19" xfId="0" applyFont="1" applyFill="1" applyBorder="1" applyAlignment="1">
      <alignment horizontal="center"/>
    </xf>
    <xf numFmtId="177" fontId="3" fillId="0" borderId="9" xfId="15" applyNumberFormat="1" applyFont="1" applyBorder="1" applyAlignment="1">
      <alignment/>
    </xf>
    <xf numFmtId="177" fontId="3" fillId="0" borderId="13" xfId="15" applyNumberFormat="1" applyFont="1" applyBorder="1" applyAlignment="1">
      <alignment/>
    </xf>
    <xf numFmtId="176" fontId="0" fillId="0" borderId="1" xfId="0" applyNumberFormat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8" fontId="10" fillId="0" borderId="0" xfId="17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0" xfId="0" applyFont="1" applyBorder="1" applyAlignment="1">
      <alignment/>
    </xf>
    <xf numFmtId="38" fontId="10" fillId="0" borderId="21" xfId="17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10" fillId="0" borderId="0" xfId="17" applyFont="1" applyAlignment="1">
      <alignment vertical="center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23" xfId="0" applyFont="1" applyBorder="1" applyAlignment="1">
      <alignment vertical="center"/>
    </xf>
    <xf numFmtId="38" fontId="11" fillId="0" borderId="0" xfId="17" applyFont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8" fontId="10" fillId="0" borderId="25" xfId="17" applyFont="1" applyBorder="1" applyAlignment="1">
      <alignment vertical="center"/>
    </xf>
    <xf numFmtId="38" fontId="10" fillId="0" borderId="26" xfId="17" applyFont="1" applyBorder="1" applyAlignment="1">
      <alignment vertical="center"/>
    </xf>
    <xf numFmtId="38" fontId="12" fillId="0" borderId="26" xfId="17" applyFont="1" applyBorder="1" applyAlignment="1">
      <alignment horizontal="right" vertical="center"/>
    </xf>
    <xf numFmtId="38" fontId="10" fillId="0" borderId="27" xfId="17" applyFont="1" applyBorder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indent="1"/>
    </xf>
    <xf numFmtId="38" fontId="12" fillId="0" borderId="0" xfId="17" applyFont="1" applyBorder="1" applyAlignment="1">
      <alignment horizontal="right" vertical="center"/>
    </xf>
    <xf numFmtId="184" fontId="10" fillId="0" borderId="1" xfId="0" applyNumberFormat="1" applyFont="1" applyBorder="1" applyAlignment="1">
      <alignment horizontal="center" vertical="center" shrinkToFit="1"/>
    </xf>
    <xf numFmtId="184" fontId="10" fillId="0" borderId="1" xfId="17" applyNumberFormat="1" applyFont="1" applyBorder="1" applyAlignment="1">
      <alignment horizontal="center" vertical="center" shrinkToFit="1"/>
    </xf>
    <xf numFmtId="185" fontId="10" fillId="0" borderId="1" xfId="17" applyNumberFormat="1" applyFont="1" applyBorder="1" applyAlignment="1">
      <alignment vertical="center" shrinkToFit="1"/>
    </xf>
    <xf numFmtId="185" fontId="10" fillId="0" borderId="1" xfId="17" applyNumberFormat="1" applyFont="1" applyFill="1" applyBorder="1" applyAlignment="1">
      <alignment vertical="center" shrinkToFit="1"/>
    </xf>
    <xf numFmtId="185" fontId="10" fillId="0" borderId="1" xfId="17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shrinkToFit="1"/>
    </xf>
    <xf numFmtId="38" fontId="10" fillId="0" borderId="1" xfId="17" applyFont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38" fontId="10" fillId="0" borderId="1" xfId="17" applyFont="1" applyFill="1" applyBorder="1" applyAlignment="1">
      <alignment vertical="center" shrinkToFit="1"/>
    </xf>
    <xf numFmtId="38" fontId="10" fillId="0" borderId="28" xfId="17" applyFont="1" applyBorder="1" applyAlignment="1">
      <alignment vertical="center" shrinkToFit="1"/>
    </xf>
    <xf numFmtId="0" fontId="10" fillId="0" borderId="29" xfId="0" applyFont="1" applyBorder="1" applyAlignment="1">
      <alignment horizontal="center" vertical="center" shrinkToFit="1"/>
    </xf>
    <xf numFmtId="38" fontId="10" fillId="0" borderId="19" xfId="17" applyFont="1" applyBorder="1" applyAlignment="1">
      <alignment vertical="center" shrinkToFit="1"/>
    </xf>
    <xf numFmtId="38" fontId="10" fillId="0" borderId="1" xfId="0" applyNumberFormat="1" applyFont="1" applyBorder="1" applyAlignment="1">
      <alignment vertical="center" shrinkToFit="1"/>
    </xf>
    <xf numFmtId="38" fontId="10" fillId="0" borderId="1" xfId="0" applyNumberFormat="1" applyFont="1" applyFill="1" applyBorder="1" applyAlignment="1">
      <alignment vertical="center" shrinkToFit="1"/>
    </xf>
    <xf numFmtId="38" fontId="10" fillId="0" borderId="28" xfId="0" applyNumberFormat="1" applyFont="1" applyBorder="1" applyAlignment="1">
      <alignment vertical="center" shrinkToFit="1"/>
    </xf>
    <xf numFmtId="38" fontId="10" fillId="0" borderId="1" xfId="17" applyFont="1" applyBorder="1" applyAlignment="1">
      <alignment horizontal="right" vertical="center" shrinkToFit="1"/>
    </xf>
    <xf numFmtId="38" fontId="10" fillId="0" borderId="29" xfId="0" applyNumberFormat="1" applyFont="1" applyBorder="1" applyAlignment="1">
      <alignment vertical="center" shrinkToFit="1"/>
    </xf>
    <xf numFmtId="183" fontId="10" fillId="0" borderId="1" xfId="0" applyNumberFormat="1" applyFont="1" applyBorder="1" applyAlignment="1">
      <alignment vertical="center" shrinkToFit="1"/>
    </xf>
    <xf numFmtId="183" fontId="10" fillId="0" borderId="1" xfId="0" applyNumberFormat="1" applyFont="1" applyBorder="1" applyAlignment="1">
      <alignment horizontal="right" vertical="center" shrinkToFit="1"/>
    </xf>
    <xf numFmtId="38" fontId="0" fillId="0" borderId="2" xfId="17" applyFont="1" applyBorder="1" applyAlignment="1">
      <alignment shrinkToFit="1"/>
    </xf>
    <xf numFmtId="38" fontId="0" fillId="0" borderId="3" xfId="17" applyFont="1" applyBorder="1" applyAlignment="1">
      <alignment shrinkToFit="1"/>
    </xf>
    <xf numFmtId="38" fontId="0" fillId="0" borderId="30" xfId="17" applyFont="1" applyBorder="1" applyAlignment="1">
      <alignment shrinkToFit="1"/>
    </xf>
    <xf numFmtId="38" fontId="0" fillId="0" borderId="4" xfId="17" applyFont="1" applyBorder="1" applyAlignment="1">
      <alignment shrinkToFit="1"/>
    </xf>
    <xf numFmtId="0" fontId="0" fillId="0" borderId="1" xfId="0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 shrinkToFit="1"/>
    </xf>
    <xf numFmtId="177" fontId="0" fillId="0" borderId="1" xfId="0" applyNumberFormat="1" applyFont="1" applyBorder="1" applyAlignment="1">
      <alignment vertical="center" shrinkToFit="1"/>
    </xf>
    <xf numFmtId="0" fontId="10" fillId="0" borderId="2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3" fillId="0" borderId="31" xfId="17" applyFont="1" applyBorder="1" applyAlignment="1">
      <alignment/>
    </xf>
    <xf numFmtId="177" fontId="3" fillId="0" borderId="6" xfId="15" applyNumberFormat="1" applyFont="1" applyBorder="1" applyAlignment="1">
      <alignment/>
    </xf>
    <xf numFmtId="177" fontId="3" fillId="0" borderId="7" xfId="0" applyNumberFormat="1" applyFon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1" fillId="0" borderId="0" xfId="17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23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0" fillId="0" borderId="2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8" fontId="10" fillId="0" borderId="23" xfId="17" applyFont="1" applyBorder="1" applyAlignment="1">
      <alignment vertical="center" wrapText="1"/>
    </xf>
    <xf numFmtId="38" fontId="10" fillId="0" borderId="0" xfId="17" applyFont="1" applyBorder="1" applyAlignment="1">
      <alignment vertical="center" wrapText="1"/>
    </xf>
    <xf numFmtId="38" fontId="10" fillId="0" borderId="24" xfId="17" applyFont="1" applyBorder="1" applyAlignment="1">
      <alignment vertical="center" wrapText="1"/>
    </xf>
    <xf numFmtId="38" fontId="13" fillId="0" borderId="23" xfId="17" applyFont="1" applyBorder="1" applyAlignment="1">
      <alignment vertical="center" wrapText="1"/>
    </xf>
    <xf numFmtId="38" fontId="13" fillId="0" borderId="0" xfId="17" applyFont="1" applyBorder="1" applyAlignment="1">
      <alignment vertical="center" wrapText="1"/>
    </xf>
    <xf numFmtId="38" fontId="13" fillId="0" borderId="24" xfId="17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38" fontId="10" fillId="0" borderId="23" xfId="17" applyFont="1" applyBorder="1" applyAlignment="1">
      <alignment horizontal="left" vertical="center" wrapText="1"/>
    </xf>
    <xf numFmtId="38" fontId="10" fillId="0" borderId="0" xfId="17" applyFont="1" applyBorder="1" applyAlignment="1">
      <alignment horizontal="left" vertical="center" wrapText="1"/>
    </xf>
    <xf numFmtId="38" fontId="10" fillId="0" borderId="24" xfId="17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富士山五合目への入込者数（７・８月推計）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'富士登山'!$C$44</c:f>
              <c:strCache>
                <c:ptCount val="1"/>
                <c:pt idx="0">
                  <c:v>富士宮口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'富士登山'!$B$45:$B$68</c:f>
              <c:strCache>
                <c:ptCount val="2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</c:strCache>
            </c:strRef>
          </c:cat>
          <c:val>
            <c:numRef>
              <c:f>'富士登山'!$C$45:$C$68</c:f>
              <c:numCache>
                <c:ptCount val="24"/>
                <c:pt idx="0">
                  <c:v>223656</c:v>
                </c:pt>
                <c:pt idx="1">
                  <c:v>271784</c:v>
                </c:pt>
                <c:pt idx="2">
                  <c:v>270481</c:v>
                </c:pt>
                <c:pt idx="3">
                  <c:v>256522</c:v>
                </c:pt>
                <c:pt idx="4">
                  <c:v>210291</c:v>
                </c:pt>
                <c:pt idx="5">
                  <c:v>306887</c:v>
                </c:pt>
                <c:pt idx="6">
                  <c:v>248275</c:v>
                </c:pt>
                <c:pt idx="7">
                  <c:v>211282</c:v>
                </c:pt>
                <c:pt idx="8">
                  <c:v>239660</c:v>
                </c:pt>
                <c:pt idx="9">
                  <c:v>291500</c:v>
                </c:pt>
                <c:pt idx="10">
                  <c:v>243500</c:v>
                </c:pt>
                <c:pt idx="11">
                  <c:v>252100</c:v>
                </c:pt>
                <c:pt idx="12">
                  <c:v>269560</c:v>
                </c:pt>
                <c:pt idx="13">
                  <c:v>288410</c:v>
                </c:pt>
                <c:pt idx="14">
                  <c:v>170976</c:v>
                </c:pt>
                <c:pt idx="15">
                  <c:v>269224</c:v>
                </c:pt>
                <c:pt idx="16">
                  <c:v>166347</c:v>
                </c:pt>
                <c:pt idx="17">
                  <c:v>217400</c:v>
                </c:pt>
                <c:pt idx="18">
                  <c:v>365249</c:v>
                </c:pt>
                <c:pt idx="19">
                  <c:v>420206</c:v>
                </c:pt>
                <c:pt idx="20">
                  <c:v>189894</c:v>
                </c:pt>
                <c:pt idx="21">
                  <c:v>212868</c:v>
                </c:pt>
                <c:pt idx="22">
                  <c:v>177401</c:v>
                </c:pt>
                <c:pt idx="23">
                  <c:v>183789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'富士登山'!$D$44</c:f>
              <c:strCache>
                <c:ptCount val="1"/>
                <c:pt idx="0">
                  <c:v>御殿場口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'富士登山'!$B$45:$B$68</c:f>
              <c:strCache>
                <c:ptCount val="2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</c:strCache>
            </c:strRef>
          </c:cat>
          <c:val>
            <c:numRef>
              <c:f>'富士登山'!$D$45:$D$68</c:f>
              <c:numCache>
                <c:ptCount val="24"/>
                <c:pt idx="0">
                  <c:v>14500</c:v>
                </c:pt>
                <c:pt idx="1">
                  <c:v>36850</c:v>
                </c:pt>
                <c:pt idx="2">
                  <c:v>56600</c:v>
                </c:pt>
                <c:pt idx="3">
                  <c:v>41470</c:v>
                </c:pt>
                <c:pt idx="4">
                  <c:v>24100</c:v>
                </c:pt>
                <c:pt idx="5">
                  <c:v>31570</c:v>
                </c:pt>
                <c:pt idx="6">
                  <c:v>21350</c:v>
                </c:pt>
                <c:pt idx="7">
                  <c:v>37340</c:v>
                </c:pt>
                <c:pt idx="8">
                  <c:v>23000</c:v>
                </c:pt>
                <c:pt idx="9">
                  <c:v>29047</c:v>
                </c:pt>
                <c:pt idx="10">
                  <c:v>18838</c:v>
                </c:pt>
                <c:pt idx="11">
                  <c:v>23512</c:v>
                </c:pt>
                <c:pt idx="12">
                  <c:v>29635</c:v>
                </c:pt>
                <c:pt idx="13">
                  <c:v>20617</c:v>
                </c:pt>
                <c:pt idx="14">
                  <c:v>21174</c:v>
                </c:pt>
                <c:pt idx="15">
                  <c:v>25834</c:v>
                </c:pt>
                <c:pt idx="16">
                  <c:v>20600</c:v>
                </c:pt>
                <c:pt idx="17">
                  <c:v>21290</c:v>
                </c:pt>
                <c:pt idx="18">
                  <c:v>18320</c:v>
                </c:pt>
                <c:pt idx="19">
                  <c:v>21002</c:v>
                </c:pt>
                <c:pt idx="20">
                  <c:v>22244</c:v>
                </c:pt>
                <c:pt idx="21">
                  <c:v>25968</c:v>
                </c:pt>
                <c:pt idx="22">
                  <c:v>25134</c:v>
                </c:pt>
                <c:pt idx="23">
                  <c:v>30467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'富士登山'!$E$44</c:f>
              <c:strCache>
                <c:ptCount val="1"/>
                <c:pt idx="0">
                  <c:v>須走口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'富士登山'!$B$45:$B$68</c:f>
              <c:strCache>
                <c:ptCount val="2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</c:strCache>
            </c:strRef>
          </c:cat>
          <c:val>
            <c:numRef>
              <c:f>'富士登山'!$E$45:$E$68</c:f>
              <c:numCache>
                <c:ptCount val="24"/>
                <c:pt idx="0">
                  <c:v>22697</c:v>
                </c:pt>
                <c:pt idx="1">
                  <c:v>48216</c:v>
                </c:pt>
                <c:pt idx="2">
                  <c:v>60848</c:v>
                </c:pt>
                <c:pt idx="3">
                  <c:v>57487</c:v>
                </c:pt>
                <c:pt idx="4">
                  <c:v>62626</c:v>
                </c:pt>
                <c:pt idx="5">
                  <c:v>76611</c:v>
                </c:pt>
                <c:pt idx="6">
                  <c:v>70055</c:v>
                </c:pt>
                <c:pt idx="7">
                  <c:v>67133</c:v>
                </c:pt>
                <c:pt idx="8">
                  <c:v>65547</c:v>
                </c:pt>
                <c:pt idx="9">
                  <c:v>69300</c:v>
                </c:pt>
                <c:pt idx="10">
                  <c:v>79380</c:v>
                </c:pt>
                <c:pt idx="11">
                  <c:v>81157</c:v>
                </c:pt>
                <c:pt idx="12">
                  <c:v>85692</c:v>
                </c:pt>
                <c:pt idx="13">
                  <c:v>112613</c:v>
                </c:pt>
                <c:pt idx="14">
                  <c:v>98652</c:v>
                </c:pt>
                <c:pt idx="15">
                  <c:v>118691</c:v>
                </c:pt>
                <c:pt idx="16">
                  <c:v>106952</c:v>
                </c:pt>
                <c:pt idx="17">
                  <c:v>97407</c:v>
                </c:pt>
                <c:pt idx="18">
                  <c:v>101246</c:v>
                </c:pt>
                <c:pt idx="19">
                  <c:v>118111</c:v>
                </c:pt>
                <c:pt idx="20">
                  <c:v>118651</c:v>
                </c:pt>
                <c:pt idx="21">
                  <c:v>121607</c:v>
                </c:pt>
                <c:pt idx="22">
                  <c:v>97192</c:v>
                </c:pt>
                <c:pt idx="23">
                  <c:v>75174</c:v>
                </c:pt>
              </c:numCache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72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海水浴客の推移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325"/>
          <c:w val="0.888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'推移'!$A$4</c:f>
              <c:strCache>
                <c:ptCount val="1"/>
                <c:pt idx="0">
                  <c:v>県   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'推移'!$B$3:$M$3</c:f>
              <c:strCache>
                <c:ptCount val="12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H24</c:v>
                </c:pt>
              </c:strCache>
            </c:strRef>
          </c:cat>
          <c:val>
            <c:numRef>
              <c:f>'推移'!$B$4:$M$4</c:f>
              <c:numCache>
                <c:ptCount val="12"/>
                <c:pt idx="0">
                  <c:v>3834881</c:v>
                </c:pt>
                <c:pt idx="1">
                  <c:v>3159491</c:v>
                </c:pt>
                <c:pt idx="2">
                  <c:v>2154375</c:v>
                </c:pt>
                <c:pt idx="3">
                  <c:v>2890913</c:v>
                </c:pt>
                <c:pt idx="4">
                  <c:v>2741318</c:v>
                </c:pt>
                <c:pt idx="5">
                  <c:v>2501714</c:v>
                </c:pt>
                <c:pt idx="6">
                  <c:v>2452854</c:v>
                </c:pt>
                <c:pt idx="7">
                  <c:v>2512340</c:v>
                </c:pt>
                <c:pt idx="8">
                  <c:v>1909546</c:v>
                </c:pt>
                <c:pt idx="9">
                  <c:v>2478621</c:v>
                </c:pt>
                <c:pt idx="10">
                  <c:v>1560544</c:v>
                </c:pt>
                <c:pt idx="11">
                  <c:v>1905402</c:v>
                </c:pt>
              </c:numCache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282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45263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657225</xdr:colOff>
      <xdr:row>64</xdr:row>
      <xdr:rowOff>0</xdr:rowOff>
    </xdr:from>
    <xdr:ext cx="104775" cy="238125"/>
    <xdr:sp>
      <xdr:nvSpPr>
        <xdr:cNvPr id="1" name="Text Box 2"/>
        <xdr:cNvSpPr txBox="1">
          <a:spLocks noChangeArrowheads="1"/>
        </xdr:cNvSpPr>
      </xdr:nvSpPr>
      <xdr:spPr>
        <a:xfrm>
          <a:off x="4200525" y="11020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68</xdr:row>
      <xdr:rowOff>152400</xdr:rowOff>
    </xdr:from>
    <xdr:to>
      <xdr:col>9</xdr:col>
      <xdr:colOff>666750</xdr:colOff>
      <xdr:row>92</xdr:row>
      <xdr:rowOff>114300</xdr:rowOff>
    </xdr:to>
    <xdr:graphicFrame>
      <xdr:nvGraphicFramePr>
        <xdr:cNvPr id="2" name="Chart 3"/>
        <xdr:cNvGraphicFramePr/>
      </xdr:nvGraphicFramePr>
      <xdr:xfrm>
        <a:off x="114300" y="11877675"/>
        <a:ext cx="6153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21</xdr:row>
      <xdr:rowOff>28575</xdr:rowOff>
    </xdr:from>
    <xdr:to>
      <xdr:col>13</xdr:col>
      <xdr:colOff>247650</xdr:colOff>
      <xdr:row>39</xdr:row>
      <xdr:rowOff>19050</xdr:rowOff>
    </xdr:to>
    <xdr:graphicFrame>
      <xdr:nvGraphicFramePr>
        <xdr:cNvPr id="1" name="Chart 2"/>
        <xdr:cNvGraphicFramePr/>
      </xdr:nvGraphicFramePr>
      <xdr:xfrm>
        <a:off x="285750" y="3629025"/>
        <a:ext cx="8877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0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0" customWidth="1"/>
    <col min="13" max="13" width="1.4921875" style="0" customWidth="1"/>
  </cols>
  <sheetData>
    <row r="1" spans="2:15" ht="15.75" thickBot="1" thickTop="1">
      <c r="B1" s="153" t="s">
        <v>142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46"/>
      <c r="N1" s="46"/>
      <c r="O1" s="46"/>
    </row>
    <row r="2" spans="2:15" ht="15" thickTop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6"/>
      <c r="N2" s="46"/>
      <c r="O2" s="46"/>
    </row>
    <row r="3" spans="2:15" ht="13.5">
      <c r="B3" s="48" t="s">
        <v>143</v>
      </c>
      <c r="C3" s="49"/>
      <c r="D3" s="49"/>
      <c r="E3" s="49"/>
      <c r="F3" s="49"/>
      <c r="G3" s="49"/>
      <c r="H3" s="49"/>
      <c r="I3" s="46"/>
      <c r="J3" s="46"/>
      <c r="K3" s="46"/>
      <c r="L3" s="46"/>
      <c r="M3" s="50"/>
      <c r="N3" s="50"/>
      <c r="O3" s="50"/>
    </row>
    <row r="4" spans="2:15" ht="13.5">
      <c r="B4" s="82" t="s">
        <v>144</v>
      </c>
      <c r="C4" s="83" t="s">
        <v>145</v>
      </c>
      <c r="D4" s="83" t="s">
        <v>146</v>
      </c>
      <c r="E4" s="83" t="s">
        <v>147</v>
      </c>
      <c r="F4" s="83" t="s">
        <v>148</v>
      </c>
      <c r="G4" s="83" t="s">
        <v>149</v>
      </c>
      <c r="H4" s="83" t="s">
        <v>150</v>
      </c>
      <c r="I4" s="121" t="s">
        <v>151</v>
      </c>
      <c r="J4" s="130"/>
      <c r="K4" s="130"/>
      <c r="L4" s="131"/>
      <c r="M4" s="52"/>
      <c r="N4" s="52"/>
      <c r="O4" s="52"/>
    </row>
    <row r="5" spans="2:15" ht="13.5">
      <c r="B5" s="82" t="s">
        <v>152</v>
      </c>
      <c r="C5" s="84">
        <v>57962</v>
      </c>
      <c r="D5" s="84">
        <v>8667</v>
      </c>
      <c r="E5" s="85">
        <v>25416</v>
      </c>
      <c r="F5" s="84">
        <f aca="true" t="shared" si="0" ref="F5:F12">SUM(C5:E5)</f>
        <v>92045</v>
      </c>
      <c r="G5" s="84">
        <v>108247</v>
      </c>
      <c r="H5" s="84">
        <f>F5+G5</f>
        <v>200292</v>
      </c>
      <c r="I5" s="53" t="s">
        <v>153</v>
      </c>
      <c r="J5" s="54"/>
      <c r="K5" s="55"/>
      <c r="L5" s="56"/>
      <c r="M5" s="50"/>
      <c r="N5" s="50"/>
      <c r="O5" s="50"/>
    </row>
    <row r="6" spans="2:15" ht="13.5">
      <c r="B6" s="82" t="s">
        <v>154</v>
      </c>
      <c r="C6" s="84">
        <v>61611</v>
      </c>
      <c r="D6" s="84">
        <v>9232</v>
      </c>
      <c r="E6" s="85">
        <v>30536</v>
      </c>
      <c r="F6" s="84">
        <f t="shared" si="0"/>
        <v>101379</v>
      </c>
      <c r="G6" s="84">
        <v>119631</v>
      </c>
      <c r="H6" s="84">
        <f>F6+G6</f>
        <v>221010</v>
      </c>
      <c r="I6" s="150" t="s">
        <v>155</v>
      </c>
      <c r="J6" s="151"/>
      <c r="K6" s="151"/>
      <c r="L6" s="152"/>
      <c r="M6" s="50"/>
      <c r="N6" s="50"/>
      <c r="O6" s="50"/>
    </row>
    <row r="7" spans="2:15" ht="13.5">
      <c r="B7" s="82" t="s">
        <v>156</v>
      </c>
      <c r="C7" s="86">
        <v>54011</v>
      </c>
      <c r="D7" s="86">
        <v>11157</v>
      </c>
      <c r="E7" s="86">
        <v>33394</v>
      </c>
      <c r="F7" s="84">
        <f t="shared" si="0"/>
        <v>98562</v>
      </c>
      <c r="G7" s="86">
        <v>132980</v>
      </c>
      <c r="H7" s="84">
        <f>F7+G7</f>
        <v>231542</v>
      </c>
      <c r="I7" s="150"/>
      <c r="J7" s="151"/>
      <c r="K7" s="151"/>
      <c r="L7" s="152"/>
      <c r="M7" s="46"/>
      <c r="N7" s="46"/>
      <c r="O7" s="46"/>
    </row>
    <row r="8" spans="2:15" ht="13.5">
      <c r="B8" s="82" t="s">
        <v>157</v>
      </c>
      <c r="C8" s="86">
        <v>64034</v>
      </c>
      <c r="D8" s="86">
        <v>16624</v>
      </c>
      <c r="E8" s="86">
        <v>52323</v>
      </c>
      <c r="F8" s="86">
        <f t="shared" si="0"/>
        <v>132981</v>
      </c>
      <c r="G8" s="86">
        <v>172369</v>
      </c>
      <c r="H8" s="84">
        <f>F8+G8</f>
        <v>305350</v>
      </c>
      <c r="I8" s="154" t="s">
        <v>198</v>
      </c>
      <c r="J8" s="155"/>
      <c r="K8" s="155"/>
      <c r="L8" s="156"/>
      <c r="M8" s="46"/>
      <c r="N8" s="46"/>
      <c r="O8" s="46"/>
    </row>
    <row r="9" spans="2:15" ht="13.5">
      <c r="B9" s="82" t="s">
        <v>158</v>
      </c>
      <c r="C9" s="84">
        <v>67590</v>
      </c>
      <c r="D9" s="84">
        <v>11390</v>
      </c>
      <c r="E9" s="84">
        <v>43861</v>
      </c>
      <c r="F9" s="84">
        <f t="shared" si="0"/>
        <v>122841</v>
      </c>
      <c r="G9" s="84">
        <v>169217</v>
      </c>
      <c r="H9" s="84">
        <f>SUM(F9:G9)</f>
        <v>292058</v>
      </c>
      <c r="I9" s="154"/>
      <c r="J9" s="155"/>
      <c r="K9" s="155"/>
      <c r="L9" s="156"/>
      <c r="M9" s="46"/>
      <c r="N9" s="46"/>
      <c r="O9" s="46"/>
    </row>
    <row r="10" spans="2:15" ht="13.5">
      <c r="B10" s="82" t="s">
        <v>159</v>
      </c>
      <c r="C10" s="84">
        <v>78614</v>
      </c>
      <c r="D10" s="84">
        <v>9845</v>
      </c>
      <c r="E10" s="84">
        <v>48196</v>
      </c>
      <c r="F10" s="84">
        <f t="shared" si="0"/>
        <v>136655</v>
      </c>
      <c r="G10" s="84">
        <v>184320</v>
      </c>
      <c r="H10" s="84">
        <f>SUM(F10:G10)</f>
        <v>320975</v>
      </c>
      <c r="I10" s="154"/>
      <c r="J10" s="155"/>
      <c r="K10" s="155"/>
      <c r="L10" s="156"/>
      <c r="M10" s="46"/>
      <c r="N10" s="46"/>
      <c r="O10" s="46"/>
    </row>
    <row r="11" spans="2:15" ht="13.5">
      <c r="B11" s="82" t="s">
        <v>160</v>
      </c>
      <c r="C11" s="84">
        <v>72441</v>
      </c>
      <c r="D11" s="84">
        <v>15758</v>
      </c>
      <c r="E11" s="84">
        <v>40179</v>
      </c>
      <c r="F11" s="84">
        <f t="shared" si="0"/>
        <v>128378</v>
      </c>
      <c r="G11" s="84">
        <v>165038</v>
      </c>
      <c r="H11" s="84">
        <f>SUM(F11:G11)</f>
        <v>293416</v>
      </c>
      <c r="I11" s="144"/>
      <c r="J11" s="157"/>
      <c r="K11" s="157"/>
      <c r="L11" s="146"/>
      <c r="M11" s="50"/>
      <c r="N11" s="50"/>
      <c r="O11" s="50"/>
    </row>
    <row r="12" spans="2:15" ht="13.5">
      <c r="B12" s="82" t="s">
        <v>161</v>
      </c>
      <c r="C12" s="84">
        <v>77755</v>
      </c>
      <c r="D12" s="84">
        <v>15462</v>
      </c>
      <c r="E12" s="84">
        <v>35577</v>
      </c>
      <c r="F12" s="84">
        <f t="shared" si="0"/>
        <v>128794</v>
      </c>
      <c r="G12" s="84">
        <v>189771</v>
      </c>
      <c r="H12" s="84">
        <f>SUM(F12:G12)</f>
        <v>318565</v>
      </c>
      <c r="I12" s="158"/>
      <c r="J12" s="159"/>
      <c r="K12" s="159"/>
      <c r="L12" s="160"/>
      <c r="M12" s="50"/>
      <c r="N12" s="50"/>
      <c r="O12" s="50"/>
    </row>
    <row r="13" spans="2:15" ht="13.5">
      <c r="B13" s="58"/>
      <c r="C13" s="49"/>
      <c r="D13" s="49"/>
      <c r="E13" s="49"/>
      <c r="F13" s="49"/>
      <c r="G13" s="49"/>
      <c r="H13" s="49"/>
      <c r="I13" s="57"/>
      <c r="J13" s="57"/>
      <c r="K13" s="57"/>
      <c r="L13" s="57"/>
      <c r="M13" s="50"/>
      <c r="N13" s="50"/>
      <c r="O13" s="50"/>
    </row>
    <row r="14" spans="2:15" ht="13.5">
      <c r="B14" s="46"/>
      <c r="C14" s="46"/>
      <c r="D14" s="46"/>
      <c r="E14" s="46"/>
      <c r="F14" s="46"/>
      <c r="G14" s="46"/>
      <c r="H14" s="46"/>
      <c r="I14" s="46"/>
      <c r="J14" s="59"/>
      <c r="K14" s="46"/>
      <c r="L14" s="46"/>
      <c r="M14" s="46"/>
      <c r="N14" s="46"/>
      <c r="O14" s="46"/>
    </row>
    <row r="15" spans="2:15" ht="13.5">
      <c r="B15" s="46" t="s">
        <v>115</v>
      </c>
      <c r="C15" s="46"/>
      <c r="D15" s="46"/>
      <c r="E15" s="46"/>
      <c r="F15" s="46"/>
      <c r="G15" s="46"/>
      <c r="H15" s="46"/>
      <c r="I15" s="46"/>
      <c r="J15" s="59"/>
      <c r="K15" s="46"/>
      <c r="L15" s="46"/>
      <c r="M15" s="46"/>
      <c r="N15" s="46"/>
      <c r="O15" s="46"/>
    </row>
    <row r="16" spans="2:15" ht="13.5">
      <c r="B16" s="51" t="s">
        <v>116</v>
      </c>
      <c r="C16" s="51" t="s">
        <v>117</v>
      </c>
      <c r="D16" s="51" t="s">
        <v>118</v>
      </c>
      <c r="E16" s="51" t="s">
        <v>119</v>
      </c>
      <c r="F16" s="51" t="s">
        <v>120</v>
      </c>
      <c r="G16" s="51" t="s">
        <v>121</v>
      </c>
      <c r="H16" s="51" t="s">
        <v>122</v>
      </c>
      <c r="I16" s="121" t="s">
        <v>151</v>
      </c>
      <c r="J16" s="130"/>
      <c r="K16" s="130"/>
      <c r="L16" s="131"/>
      <c r="M16" s="46"/>
      <c r="N16" s="46"/>
      <c r="O16" s="46"/>
    </row>
    <row r="17" spans="2:15" ht="13.5">
      <c r="B17" s="87" t="s">
        <v>123</v>
      </c>
      <c r="C17" s="88">
        <v>66400</v>
      </c>
      <c r="D17" s="88">
        <v>2950</v>
      </c>
      <c r="E17" s="88">
        <v>6700</v>
      </c>
      <c r="F17" s="88">
        <f aca="true" t="shared" si="1" ref="F17:F40">SUM(C17:E17)</f>
        <v>76050</v>
      </c>
      <c r="G17" s="88">
        <v>124108</v>
      </c>
      <c r="H17" s="88">
        <f aca="true" t="shared" si="2" ref="H17:H40">F17+G17</f>
        <v>200158</v>
      </c>
      <c r="I17" s="53" t="s">
        <v>162</v>
      </c>
      <c r="J17" s="54"/>
      <c r="K17" s="55"/>
      <c r="L17" s="56"/>
      <c r="M17" s="46"/>
      <c r="N17" s="46"/>
      <c r="O17" s="46"/>
    </row>
    <row r="18" spans="2:15" ht="13.5">
      <c r="B18" s="87" t="s">
        <v>124</v>
      </c>
      <c r="C18" s="88">
        <v>80700</v>
      </c>
      <c r="D18" s="88">
        <v>3650</v>
      </c>
      <c r="E18" s="88">
        <v>14300</v>
      </c>
      <c r="F18" s="88">
        <f t="shared" si="1"/>
        <v>98650</v>
      </c>
      <c r="G18" s="88">
        <v>182518</v>
      </c>
      <c r="H18" s="88">
        <f t="shared" si="2"/>
        <v>281168</v>
      </c>
      <c r="I18" s="138" t="s">
        <v>195</v>
      </c>
      <c r="J18" s="139"/>
      <c r="K18" s="139"/>
      <c r="L18" s="140"/>
      <c r="M18" s="46"/>
      <c r="N18" s="46"/>
      <c r="O18" s="46"/>
    </row>
    <row r="19" spans="2:15" ht="13.5">
      <c r="B19" s="87" t="s">
        <v>125</v>
      </c>
      <c r="C19" s="88">
        <v>80300</v>
      </c>
      <c r="D19" s="88">
        <v>4300</v>
      </c>
      <c r="E19" s="88">
        <v>18100</v>
      </c>
      <c r="F19" s="88">
        <f t="shared" si="1"/>
        <v>102700</v>
      </c>
      <c r="G19" s="88">
        <v>196475</v>
      </c>
      <c r="H19" s="88">
        <f t="shared" si="2"/>
        <v>299175</v>
      </c>
      <c r="I19" s="138"/>
      <c r="J19" s="139"/>
      <c r="K19" s="139"/>
      <c r="L19" s="140"/>
      <c r="M19" s="46"/>
      <c r="N19" s="46"/>
      <c r="O19" s="46"/>
    </row>
    <row r="20" spans="2:15" ht="13.5">
      <c r="B20" s="87" t="s">
        <v>126</v>
      </c>
      <c r="C20" s="88">
        <v>76200</v>
      </c>
      <c r="D20" s="88">
        <v>5270</v>
      </c>
      <c r="E20" s="88">
        <v>17100</v>
      </c>
      <c r="F20" s="88">
        <f t="shared" si="1"/>
        <v>98570</v>
      </c>
      <c r="G20" s="88">
        <v>166154</v>
      </c>
      <c r="H20" s="88">
        <f t="shared" si="2"/>
        <v>264724</v>
      </c>
      <c r="I20" s="138" t="s">
        <v>163</v>
      </c>
      <c r="J20" s="139"/>
      <c r="K20" s="139"/>
      <c r="L20" s="140"/>
      <c r="M20" s="46"/>
      <c r="N20" s="46"/>
      <c r="O20" s="46"/>
    </row>
    <row r="21" spans="2:15" ht="13.5">
      <c r="B21" s="87" t="s">
        <v>127</v>
      </c>
      <c r="C21" s="88">
        <v>62400</v>
      </c>
      <c r="D21" s="88">
        <v>5100</v>
      </c>
      <c r="E21" s="88">
        <v>18600</v>
      </c>
      <c r="F21" s="88">
        <f t="shared" si="1"/>
        <v>86100</v>
      </c>
      <c r="G21" s="88">
        <v>80614</v>
      </c>
      <c r="H21" s="88">
        <f t="shared" si="2"/>
        <v>166714</v>
      </c>
      <c r="I21" s="138"/>
      <c r="J21" s="139"/>
      <c r="K21" s="139"/>
      <c r="L21" s="140"/>
      <c r="M21" s="46"/>
      <c r="N21" s="46"/>
      <c r="O21" s="46"/>
    </row>
    <row r="22" spans="2:15" ht="13.5">
      <c r="B22" s="87" t="s">
        <v>128</v>
      </c>
      <c r="C22" s="88">
        <v>90987</v>
      </c>
      <c r="D22" s="88">
        <v>4603</v>
      </c>
      <c r="E22" s="88">
        <v>22700</v>
      </c>
      <c r="F22" s="88">
        <f t="shared" si="1"/>
        <v>118290</v>
      </c>
      <c r="G22" s="88">
        <v>157617</v>
      </c>
      <c r="H22" s="88">
        <f t="shared" si="2"/>
        <v>275907</v>
      </c>
      <c r="I22" s="138" t="s">
        <v>196</v>
      </c>
      <c r="J22" s="141"/>
      <c r="K22" s="141"/>
      <c r="L22" s="142"/>
      <c r="M22" s="46"/>
      <c r="N22" s="46"/>
      <c r="O22" s="46"/>
    </row>
    <row r="23" spans="2:15" ht="13.5">
      <c r="B23" s="87" t="s">
        <v>129</v>
      </c>
      <c r="C23" s="88">
        <v>75444</v>
      </c>
      <c r="D23" s="88">
        <v>4150</v>
      </c>
      <c r="E23" s="88">
        <v>20800</v>
      </c>
      <c r="F23" s="88">
        <f t="shared" si="1"/>
        <v>100394</v>
      </c>
      <c r="G23" s="88">
        <v>159950</v>
      </c>
      <c r="H23" s="88">
        <f t="shared" si="2"/>
        <v>260344</v>
      </c>
      <c r="I23" s="143"/>
      <c r="J23" s="141"/>
      <c r="K23" s="141"/>
      <c r="L23" s="142"/>
      <c r="M23" s="46"/>
      <c r="N23" s="46"/>
      <c r="O23" s="46"/>
    </row>
    <row r="24" spans="2:15" ht="13.5">
      <c r="B24" s="87" t="s">
        <v>130</v>
      </c>
      <c r="C24" s="88">
        <v>77707</v>
      </c>
      <c r="D24" s="88">
        <v>5804</v>
      </c>
      <c r="E24" s="88">
        <v>19900</v>
      </c>
      <c r="F24" s="88">
        <f t="shared" si="1"/>
        <v>103411</v>
      </c>
      <c r="G24" s="88">
        <v>168547</v>
      </c>
      <c r="H24" s="88">
        <f t="shared" si="2"/>
        <v>271958</v>
      </c>
      <c r="I24" s="144"/>
      <c r="J24" s="145"/>
      <c r="K24" s="145"/>
      <c r="L24" s="146"/>
      <c r="M24" s="46"/>
      <c r="N24" s="46"/>
      <c r="O24" s="46"/>
    </row>
    <row r="25" spans="2:15" ht="13.5">
      <c r="B25" s="87" t="s">
        <v>131</v>
      </c>
      <c r="C25" s="88">
        <v>69740</v>
      </c>
      <c r="D25" s="88">
        <v>4500</v>
      </c>
      <c r="E25" s="88">
        <v>19500</v>
      </c>
      <c r="F25" s="88">
        <f t="shared" si="1"/>
        <v>93740</v>
      </c>
      <c r="G25" s="88">
        <v>156844</v>
      </c>
      <c r="H25" s="88">
        <f t="shared" si="2"/>
        <v>250584</v>
      </c>
      <c r="I25" s="60" t="s">
        <v>164</v>
      </c>
      <c r="J25" s="113"/>
      <c r="K25" s="113"/>
      <c r="L25" s="114"/>
      <c r="M25" s="46"/>
      <c r="N25" s="46"/>
      <c r="O25" s="46"/>
    </row>
    <row r="26" spans="2:15" ht="13.5">
      <c r="B26" s="87" t="s">
        <v>132</v>
      </c>
      <c r="C26" s="88">
        <v>80420</v>
      </c>
      <c r="D26" s="88">
        <v>2203</v>
      </c>
      <c r="E26" s="88">
        <v>20600</v>
      </c>
      <c r="F26" s="88">
        <f t="shared" si="1"/>
        <v>103223</v>
      </c>
      <c r="G26" s="88">
        <v>152955</v>
      </c>
      <c r="H26" s="88">
        <f t="shared" si="2"/>
        <v>256178</v>
      </c>
      <c r="I26" s="147" t="s">
        <v>194</v>
      </c>
      <c r="J26" s="148"/>
      <c r="K26" s="148"/>
      <c r="L26" s="149"/>
      <c r="M26" s="46"/>
      <c r="N26" s="46"/>
      <c r="O26" s="46"/>
    </row>
    <row r="27" spans="2:15" ht="13.5">
      <c r="B27" s="87" t="s">
        <v>133</v>
      </c>
      <c r="C27" s="88">
        <v>64720</v>
      </c>
      <c r="D27" s="88">
        <v>2734</v>
      </c>
      <c r="E27" s="88">
        <v>23600</v>
      </c>
      <c r="F27" s="88">
        <f t="shared" si="1"/>
        <v>91054</v>
      </c>
      <c r="G27" s="88">
        <v>144827</v>
      </c>
      <c r="H27" s="88">
        <f t="shared" si="2"/>
        <v>235881</v>
      </c>
      <c r="I27" s="147"/>
      <c r="J27" s="148"/>
      <c r="K27" s="148"/>
      <c r="L27" s="149"/>
      <c r="M27" s="46"/>
      <c r="N27" s="46"/>
      <c r="O27" s="46"/>
    </row>
    <row r="28" spans="2:15" ht="13.5">
      <c r="B28" s="89" t="s">
        <v>134</v>
      </c>
      <c r="C28" s="90">
        <v>70230</v>
      </c>
      <c r="D28" s="90">
        <v>4601</v>
      </c>
      <c r="E28" s="90">
        <v>24100</v>
      </c>
      <c r="F28" s="90">
        <f t="shared" si="1"/>
        <v>98931</v>
      </c>
      <c r="G28" s="90">
        <v>163924</v>
      </c>
      <c r="H28" s="90">
        <f t="shared" si="2"/>
        <v>262855</v>
      </c>
      <c r="I28" s="70"/>
      <c r="J28" s="72"/>
      <c r="K28" s="72"/>
      <c r="L28" s="73"/>
      <c r="M28" s="66"/>
      <c r="N28" s="66"/>
      <c r="O28" s="66"/>
    </row>
    <row r="29" spans="2:15" ht="13.5">
      <c r="B29" s="89" t="s">
        <v>135</v>
      </c>
      <c r="C29" s="90">
        <v>76140</v>
      </c>
      <c r="D29" s="90">
        <v>5799</v>
      </c>
      <c r="E29" s="90">
        <v>25446</v>
      </c>
      <c r="F29" s="90">
        <f t="shared" si="1"/>
        <v>107385</v>
      </c>
      <c r="G29" s="90">
        <v>139560</v>
      </c>
      <c r="H29" s="90">
        <f t="shared" si="2"/>
        <v>246945</v>
      </c>
      <c r="I29" s="60" t="s">
        <v>165</v>
      </c>
      <c r="J29" s="72"/>
      <c r="K29" s="72"/>
      <c r="L29" s="73"/>
      <c r="M29" s="66"/>
      <c r="N29" s="66"/>
      <c r="O29" s="66"/>
    </row>
    <row r="30" spans="2:15" ht="13.5" customHeight="1">
      <c r="B30" s="87" t="s">
        <v>138</v>
      </c>
      <c r="C30" s="88">
        <v>81520</v>
      </c>
      <c r="D30" s="88">
        <v>5270</v>
      </c>
      <c r="E30" s="88">
        <v>33466</v>
      </c>
      <c r="F30" s="88">
        <f t="shared" si="1"/>
        <v>120256</v>
      </c>
      <c r="G30" s="88">
        <v>171035</v>
      </c>
      <c r="H30" s="88">
        <f t="shared" si="2"/>
        <v>291291</v>
      </c>
      <c r="I30" s="150" t="s">
        <v>166</v>
      </c>
      <c r="J30" s="151"/>
      <c r="K30" s="151"/>
      <c r="L30" s="152"/>
      <c r="M30" s="46"/>
      <c r="N30" s="46"/>
      <c r="O30" s="46"/>
    </row>
    <row r="31" spans="2:15" ht="13.5">
      <c r="B31" s="87" t="s">
        <v>168</v>
      </c>
      <c r="C31" s="88">
        <v>46600</v>
      </c>
      <c r="D31" s="88">
        <v>3234</v>
      </c>
      <c r="E31" s="88">
        <v>29317</v>
      </c>
      <c r="F31" s="88">
        <f t="shared" si="1"/>
        <v>79151</v>
      </c>
      <c r="G31" s="88">
        <v>150804</v>
      </c>
      <c r="H31" s="88">
        <f t="shared" si="2"/>
        <v>229955</v>
      </c>
      <c r="I31" s="150"/>
      <c r="J31" s="151"/>
      <c r="K31" s="151"/>
      <c r="L31" s="152"/>
      <c r="M31" s="46"/>
      <c r="N31" s="46"/>
      <c r="O31" s="46"/>
    </row>
    <row r="32" spans="2:15" ht="13.5">
      <c r="B32" s="87" t="s">
        <v>169</v>
      </c>
      <c r="C32" s="91">
        <v>75190</v>
      </c>
      <c r="D32" s="91">
        <v>4535</v>
      </c>
      <c r="E32" s="91">
        <v>35272</v>
      </c>
      <c r="F32" s="91">
        <f t="shared" si="1"/>
        <v>114997</v>
      </c>
      <c r="G32" s="88">
        <v>147061</v>
      </c>
      <c r="H32" s="88">
        <f t="shared" si="2"/>
        <v>262058</v>
      </c>
      <c r="I32" s="128" t="s">
        <v>167</v>
      </c>
      <c r="J32" s="129"/>
      <c r="K32" s="129"/>
      <c r="L32" s="119"/>
      <c r="M32" s="46"/>
      <c r="N32" s="46"/>
      <c r="O32" s="46"/>
    </row>
    <row r="33" spans="2:15" ht="13.5">
      <c r="B33" s="92" t="s">
        <v>170</v>
      </c>
      <c r="C33" s="88">
        <v>65000</v>
      </c>
      <c r="D33" s="88">
        <v>3450</v>
      </c>
      <c r="E33" s="90">
        <v>33000</v>
      </c>
      <c r="F33" s="88">
        <f t="shared" si="1"/>
        <v>101450</v>
      </c>
      <c r="G33" s="93">
        <v>141472</v>
      </c>
      <c r="H33" s="88">
        <f t="shared" si="2"/>
        <v>242922</v>
      </c>
      <c r="I33" s="128"/>
      <c r="J33" s="129"/>
      <c r="K33" s="129"/>
      <c r="L33" s="119"/>
      <c r="M33" s="46"/>
      <c r="N33" s="46"/>
      <c r="O33" s="46"/>
    </row>
    <row r="34" spans="2:15" ht="13.5">
      <c r="B34" s="92" t="s">
        <v>139</v>
      </c>
      <c r="C34" s="88">
        <v>64934</v>
      </c>
      <c r="D34" s="88">
        <v>3608</v>
      </c>
      <c r="E34" s="90">
        <v>30536</v>
      </c>
      <c r="F34" s="88">
        <f t="shared" si="1"/>
        <v>99078</v>
      </c>
      <c r="G34" s="93">
        <v>167368</v>
      </c>
      <c r="H34" s="88">
        <f t="shared" si="2"/>
        <v>266446</v>
      </c>
      <c r="I34" s="63"/>
      <c r="J34" s="64"/>
      <c r="K34" s="64"/>
      <c r="L34" s="65"/>
      <c r="M34" s="46"/>
      <c r="N34" s="46"/>
      <c r="O34" s="46"/>
    </row>
    <row r="35" spans="2:15" ht="13.5">
      <c r="B35" s="92" t="s">
        <v>140</v>
      </c>
      <c r="C35" s="88">
        <v>118377</v>
      </c>
      <c r="D35" s="88">
        <v>3613</v>
      </c>
      <c r="E35" s="88">
        <v>34695</v>
      </c>
      <c r="F35" s="88">
        <f t="shared" si="1"/>
        <v>156685</v>
      </c>
      <c r="G35" s="93">
        <v>194007</v>
      </c>
      <c r="H35" s="88">
        <f t="shared" si="2"/>
        <v>350692</v>
      </c>
      <c r="I35" s="60" t="s">
        <v>171</v>
      </c>
      <c r="J35" s="64"/>
      <c r="K35" s="64"/>
      <c r="L35" s="65"/>
      <c r="M35" s="46"/>
      <c r="N35" s="46"/>
      <c r="O35" s="46"/>
    </row>
    <row r="36" spans="2:15" ht="13.5">
      <c r="B36" s="92" t="s">
        <v>141</v>
      </c>
      <c r="C36" s="88">
        <v>136574</v>
      </c>
      <c r="D36" s="88">
        <v>4078</v>
      </c>
      <c r="E36" s="88">
        <v>46192</v>
      </c>
      <c r="F36" s="88">
        <f t="shared" si="1"/>
        <v>186844</v>
      </c>
      <c r="G36" s="93">
        <v>247066</v>
      </c>
      <c r="H36" s="88">
        <f t="shared" si="2"/>
        <v>433910</v>
      </c>
      <c r="I36" s="128" t="s">
        <v>172</v>
      </c>
      <c r="J36" s="129"/>
      <c r="K36" s="129"/>
      <c r="L36" s="119"/>
      <c r="M36" s="46"/>
      <c r="N36" s="46"/>
      <c r="O36" s="46"/>
    </row>
    <row r="37" spans="2:15" ht="13.5">
      <c r="B37" s="87" t="s">
        <v>158</v>
      </c>
      <c r="C37" s="88">
        <v>74745</v>
      </c>
      <c r="D37" s="88">
        <v>6870</v>
      </c>
      <c r="E37" s="88">
        <v>45782</v>
      </c>
      <c r="F37" s="88">
        <f t="shared" si="1"/>
        <v>127397</v>
      </c>
      <c r="G37" s="88">
        <v>241436</v>
      </c>
      <c r="H37" s="88">
        <f t="shared" si="2"/>
        <v>368833</v>
      </c>
      <c r="I37" s="128"/>
      <c r="J37" s="129"/>
      <c r="K37" s="129"/>
      <c r="L37" s="119"/>
      <c r="M37" s="46"/>
      <c r="N37" s="46"/>
      <c r="O37" s="46"/>
    </row>
    <row r="38" spans="2:15" ht="13.5">
      <c r="B38" s="87" t="s">
        <v>159</v>
      </c>
      <c r="C38" s="88">
        <v>84779</v>
      </c>
      <c r="D38" s="88">
        <v>8754</v>
      </c>
      <c r="E38" s="88">
        <v>48196</v>
      </c>
      <c r="F38" s="88">
        <f t="shared" si="1"/>
        <v>141729</v>
      </c>
      <c r="G38" s="88">
        <v>259658</v>
      </c>
      <c r="H38" s="88">
        <f t="shared" si="2"/>
        <v>401387</v>
      </c>
      <c r="I38" s="110"/>
      <c r="J38" s="111"/>
      <c r="K38" s="111"/>
      <c r="L38" s="112"/>
      <c r="M38" s="46"/>
      <c r="N38" s="46"/>
      <c r="O38" s="46"/>
    </row>
    <row r="39" spans="2:15" ht="13.5">
      <c r="B39" s="87" t="s">
        <v>160</v>
      </c>
      <c r="C39" s="88">
        <v>68764</v>
      </c>
      <c r="D39" s="88">
        <v>8078</v>
      </c>
      <c r="E39" s="88">
        <v>40179</v>
      </c>
      <c r="F39" s="88">
        <f t="shared" si="1"/>
        <v>117021</v>
      </c>
      <c r="G39" s="88">
        <v>228775</v>
      </c>
      <c r="H39" s="88">
        <f t="shared" si="2"/>
        <v>345796</v>
      </c>
      <c r="I39" s="122" t="s">
        <v>173</v>
      </c>
      <c r="J39" s="123"/>
      <c r="K39" s="123"/>
      <c r="L39" s="124"/>
      <c r="M39" s="46"/>
      <c r="N39" s="46"/>
      <c r="O39" s="46"/>
    </row>
    <row r="40" spans="2:15" ht="13.5">
      <c r="B40" s="87" t="s">
        <v>161</v>
      </c>
      <c r="C40" s="88">
        <v>77755</v>
      </c>
      <c r="D40" s="88">
        <v>9789</v>
      </c>
      <c r="E40" s="88">
        <v>35577</v>
      </c>
      <c r="F40" s="88">
        <f t="shared" si="1"/>
        <v>123121</v>
      </c>
      <c r="G40" s="88">
        <v>246616</v>
      </c>
      <c r="H40" s="88">
        <f t="shared" si="2"/>
        <v>369737</v>
      </c>
      <c r="I40" s="125"/>
      <c r="J40" s="126"/>
      <c r="K40" s="126"/>
      <c r="L40" s="127"/>
      <c r="M40" s="46"/>
      <c r="N40" s="46"/>
      <c r="O40" s="46"/>
    </row>
    <row r="41" spans="2:15" ht="13.5">
      <c r="B41" s="46"/>
      <c r="C41" s="49"/>
      <c r="D41" s="49"/>
      <c r="E41" s="49"/>
      <c r="F41" s="49"/>
      <c r="G41" s="49"/>
      <c r="H41" s="49"/>
      <c r="I41" s="61"/>
      <c r="J41" s="49"/>
      <c r="K41" s="61"/>
      <c r="L41" s="61"/>
      <c r="M41" s="46"/>
      <c r="N41" s="46"/>
      <c r="O41" s="46"/>
    </row>
    <row r="42" spans="2:15" ht="13.5">
      <c r="B42" s="46"/>
      <c r="C42" s="46"/>
      <c r="D42" s="46"/>
      <c r="E42" s="46"/>
      <c r="F42" s="46"/>
      <c r="G42" s="46"/>
      <c r="H42" s="46"/>
      <c r="I42" s="46"/>
      <c r="J42" s="68"/>
      <c r="K42" s="50"/>
      <c r="L42" s="50"/>
      <c r="M42" s="46"/>
      <c r="N42" s="46"/>
      <c r="O42" s="46"/>
    </row>
    <row r="43" spans="2:15" ht="13.5">
      <c r="B43" s="46" t="s">
        <v>136</v>
      </c>
      <c r="C43" s="46"/>
      <c r="D43" s="46"/>
      <c r="E43" s="46"/>
      <c r="F43" s="46"/>
      <c r="G43" s="46"/>
      <c r="H43" s="46"/>
      <c r="I43" s="46"/>
      <c r="J43" s="59"/>
      <c r="K43" s="46"/>
      <c r="L43" s="46"/>
      <c r="M43" s="46"/>
      <c r="N43" s="46"/>
      <c r="O43" s="46"/>
    </row>
    <row r="44" spans="2:15" ht="13.5">
      <c r="B44" s="87" t="s">
        <v>116</v>
      </c>
      <c r="C44" s="87" t="s">
        <v>117</v>
      </c>
      <c r="D44" s="87" t="s">
        <v>118</v>
      </c>
      <c r="E44" s="87" t="s">
        <v>119</v>
      </c>
      <c r="F44" s="87" t="s">
        <v>137</v>
      </c>
      <c r="G44" s="121" t="s">
        <v>151</v>
      </c>
      <c r="H44" s="130"/>
      <c r="I44" s="130"/>
      <c r="J44" s="131"/>
      <c r="K44" s="46"/>
      <c r="L44" s="46"/>
      <c r="M44" s="46"/>
      <c r="N44" s="46"/>
      <c r="O44" s="46"/>
    </row>
    <row r="45" spans="2:15" ht="13.5">
      <c r="B45" s="87" t="s">
        <v>123</v>
      </c>
      <c r="C45" s="88">
        <v>223656</v>
      </c>
      <c r="D45" s="88">
        <v>14500</v>
      </c>
      <c r="E45" s="88">
        <v>22697</v>
      </c>
      <c r="F45" s="94">
        <f aca="true" t="shared" si="3" ref="F45:F68">SUM(C45:E45)</f>
        <v>260853</v>
      </c>
      <c r="G45" s="69"/>
      <c r="H45" s="54"/>
      <c r="I45" s="55"/>
      <c r="J45" s="56"/>
      <c r="K45" s="46"/>
      <c r="L45" s="46"/>
      <c r="M45" s="46"/>
      <c r="N45" s="46"/>
      <c r="O45" s="46"/>
    </row>
    <row r="46" spans="2:15" ht="13.5">
      <c r="B46" s="87" t="s">
        <v>124</v>
      </c>
      <c r="C46" s="88">
        <v>271784</v>
      </c>
      <c r="D46" s="88">
        <v>36850</v>
      </c>
      <c r="E46" s="88">
        <v>48216</v>
      </c>
      <c r="F46" s="94">
        <f t="shared" si="3"/>
        <v>356850</v>
      </c>
      <c r="G46" s="60" t="s">
        <v>162</v>
      </c>
      <c r="H46" s="49"/>
      <c r="I46" s="61"/>
      <c r="J46" s="62"/>
      <c r="K46" s="46"/>
      <c r="L46" s="46"/>
      <c r="M46" s="46"/>
      <c r="N46" s="46"/>
      <c r="O46" s="46"/>
    </row>
    <row r="47" spans="2:15" ht="13.5">
      <c r="B47" s="87" t="s">
        <v>125</v>
      </c>
      <c r="C47" s="88">
        <v>270481</v>
      </c>
      <c r="D47" s="88">
        <v>56600</v>
      </c>
      <c r="E47" s="88">
        <v>60848</v>
      </c>
      <c r="F47" s="94">
        <f t="shared" si="3"/>
        <v>387929</v>
      </c>
      <c r="G47" s="135" t="s">
        <v>197</v>
      </c>
      <c r="H47" s="136"/>
      <c r="I47" s="136"/>
      <c r="J47" s="137"/>
      <c r="K47" s="46"/>
      <c r="L47" s="46"/>
      <c r="M47" s="46"/>
      <c r="N47" s="46"/>
      <c r="O47" s="46"/>
    </row>
    <row r="48" spans="2:15" ht="13.5">
      <c r="B48" s="87" t="s">
        <v>126</v>
      </c>
      <c r="C48" s="88">
        <v>256522</v>
      </c>
      <c r="D48" s="88">
        <v>41470</v>
      </c>
      <c r="E48" s="88">
        <v>57487</v>
      </c>
      <c r="F48" s="94">
        <f t="shared" si="3"/>
        <v>355479</v>
      </c>
      <c r="G48" s="135"/>
      <c r="H48" s="136"/>
      <c r="I48" s="136"/>
      <c r="J48" s="137"/>
      <c r="K48" s="46"/>
      <c r="L48" s="46"/>
      <c r="M48" s="46"/>
      <c r="N48" s="46"/>
      <c r="O48" s="46"/>
    </row>
    <row r="49" spans="2:15" ht="13.5">
      <c r="B49" s="87" t="s">
        <v>127</v>
      </c>
      <c r="C49" s="88">
        <v>210291</v>
      </c>
      <c r="D49" s="88">
        <v>24100</v>
      </c>
      <c r="E49" s="88">
        <v>62626</v>
      </c>
      <c r="F49" s="94">
        <f t="shared" si="3"/>
        <v>297017</v>
      </c>
      <c r="G49" s="134"/>
      <c r="H49" s="132"/>
      <c r="I49" s="132"/>
      <c r="J49" s="133"/>
      <c r="K49" s="46"/>
      <c r="L49" s="46"/>
      <c r="M49" s="46"/>
      <c r="N49" s="46"/>
      <c r="O49" s="46"/>
    </row>
    <row r="50" spans="2:15" ht="13.5">
      <c r="B50" s="87" t="s">
        <v>128</v>
      </c>
      <c r="C50" s="88">
        <v>306887</v>
      </c>
      <c r="D50" s="88">
        <v>31570</v>
      </c>
      <c r="E50" s="88">
        <v>76611</v>
      </c>
      <c r="F50" s="94">
        <f t="shared" si="3"/>
        <v>415068</v>
      </c>
      <c r="G50" s="134"/>
      <c r="H50" s="132"/>
      <c r="I50" s="132"/>
      <c r="J50" s="133"/>
      <c r="K50" s="46"/>
      <c r="L50" s="46"/>
      <c r="M50" s="46"/>
      <c r="N50" s="46"/>
      <c r="O50" s="46"/>
    </row>
    <row r="51" spans="2:15" ht="13.5">
      <c r="B51" s="87" t="s">
        <v>129</v>
      </c>
      <c r="C51" s="88">
        <v>248275</v>
      </c>
      <c r="D51" s="88">
        <v>21350</v>
      </c>
      <c r="E51" s="88">
        <v>70055</v>
      </c>
      <c r="F51" s="94">
        <f t="shared" si="3"/>
        <v>339680</v>
      </c>
      <c r="G51" s="67"/>
      <c r="H51" s="49"/>
      <c r="I51" s="61"/>
      <c r="J51" s="62"/>
      <c r="K51" s="46"/>
      <c r="L51" s="46"/>
      <c r="M51" s="46"/>
      <c r="N51" s="46"/>
      <c r="O51" s="46"/>
    </row>
    <row r="52" spans="2:15" ht="13.5">
      <c r="B52" s="87" t="s">
        <v>130</v>
      </c>
      <c r="C52" s="88">
        <v>211282</v>
      </c>
      <c r="D52" s="88">
        <v>37340</v>
      </c>
      <c r="E52" s="88">
        <v>67133</v>
      </c>
      <c r="F52" s="94">
        <f t="shared" si="3"/>
        <v>315755</v>
      </c>
      <c r="G52" s="60" t="s">
        <v>164</v>
      </c>
      <c r="H52" s="49"/>
      <c r="I52" s="61"/>
      <c r="J52" s="62"/>
      <c r="K52" s="46"/>
      <c r="L52" s="46"/>
      <c r="M52" s="46"/>
      <c r="N52" s="46"/>
      <c r="O52" s="46"/>
    </row>
    <row r="53" spans="2:15" ht="13.5">
      <c r="B53" s="87" t="s">
        <v>131</v>
      </c>
      <c r="C53" s="88">
        <v>239660</v>
      </c>
      <c r="D53" s="88">
        <v>23000</v>
      </c>
      <c r="E53" s="88">
        <v>65547</v>
      </c>
      <c r="F53" s="94">
        <f t="shared" si="3"/>
        <v>328207</v>
      </c>
      <c r="G53" s="128" t="s">
        <v>174</v>
      </c>
      <c r="H53" s="129"/>
      <c r="I53" s="129"/>
      <c r="J53" s="119"/>
      <c r="K53" s="46"/>
      <c r="L53" s="46"/>
      <c r="M53" s="46"/>
      <c r="N53" s="46"/>
      <c r="O53" s="46"/>
    </row>
    <row r="54" spans="2:15" ht="13.5">
      <c r="B54" s="87" t="s">
        <v>132</v>
      </c>
      <c r="C54" s="88">
        <v>291500</v>
      </c>
      <c r="D54" s="88">
        <v>29047</v>
      </c>
      <c r="E54" s="88">
        <v>69300</v>
      </c>
      <c r="F54" s="94">
        <f t="shared" si="3"/>
        <v>389847</v>
      </c>
      <c r="G54" s="128"/>
      <c r="H54" s="129"/>
      <c r="I54" s="129"/>
      <c r="J54" s="119"/>
      <c r="K54" s="46"/>
      <c r="L54" s="46"/>
      <c r="M54" s="46"/>
      <c r="N54" s="46"/>
      <c r="O54" s="46"/>
    </row>
    <row r="55" spans="2:15" ht="13.5" customHeight="1">
      <c r="B55" s="87" t="s">
        <v>133</v>
      </c>
      <c r="C55" s="88">
        <v>243500</v>
      </c>
      <c r="D55" s="88">
        <v>18838</v>
      </c>
      <c r="E55" s="88">
        <v>79380</v>
      </c>
      <c r="F55" s="94">
        <f t="shared" si="3"/>
        <v>341718</v>
      </c>
      <c r="G55" s="134"/>
      <c r="H55" s="132"/>
      <c r="I55" s="132"/>
      <c r="J55" s="133"/>
      <c r="K55" s="46"/>
      <c r="L55" s="46"/>
      <c r="M55" s="46"/>
      <c r="N55" s="46"/>
      <c r="O55" s="46"/>
    </row>
    <row r="56" spans="2:15" ht="13.5">
      <c r="B56" s="89" t="s">
        <v>134</v>
      </c>
      <c r="C56" s="90">
        <v>252100</v>
      </c>
      <c r="D56" s="90">
        <v>23512</v>
      </c>
      <c r="E56" s="90">
        <v>81157</v>
      </c>
      <c r="F56" s="95">
        <f t="shared" si="3"/>
        <v>356769</v>
      </c>
      <c r="G56" s="60"/>
      <c r="H56" s="49"/>
      <c r="I56" s="61"/>
      <c r="J56" s="62"/>
      <c r="K56" s="66"/>
      <c r="L56" s="66"/>
      <c r="M56" s="66"/>
      <c r="N56" s="66"/>
      <c r="O56" s="66"/>
    </row>
    <row r="57" spans="2:15" ht="13.5">
      <c r="B57" s="89" t="s">
        <v>176</v>
      </c>
      <c r="C57" s="90">
        <v>269560</v>
      </c>
      <c r="D57" s="90">
        <v>29635</v>
      </c>
      <c r="E57" s="90">
        <v>85692</v>
      </c>
      <c r="F57" s="95">
        <f t="shared" si="3"/>
        <v>384887</v>
      </c>
      <c r="G57" s="60" t="s">
        <v>165</v>
      </c>
      <c r="H57" s="61"/>
      <c r="I57" s="61"/>
      <c r="J57" s="62"/>
      <c r="K57" s="66"/>
      <c r="L57" s="66"/>
      <c r="M57" s="66"/>
      <c r="N57" s="66"/>
      <c r="O57" s="66"/>
    </row>
    <row r="58" spans="2:15" ht="13.5">
      <c r="B58" s="87" t="s">
        <v>177</v>
      </c>
      <c r="C58" s="88">
        <v>288410</v>
      </c>
      <c r="D58" s="88">
        <v>20617</v>
      </c>
      <c r="E58" s="88">
        <v>112613</v>
      </c>
      <c r="F58" s="94">
        <f t="shared" si="3"/>
        <v>421640</v>
      </c>
      <c r="G58" s="128" t="s">
        <v>175</v>
      </c>
      <c r="H58" s="132"/>
      <c r="I58" s="132"/>
      <c r="J58" s="133"/>
      <c r="K58" s="46"/>
      <c r="L58" s="46"/>
      <c r="M58" s="46"/>
      <c r="N58" s="46"/>
      <c r="O58" s="46"/>
    </row>
    <row r="59" spans="2:15" ht="13.5">
      <c r="B59" s="87" t="s">
        <v>178</v>
      </c>
      <c r="C59" s="88">
        <v>170976</v>
      </c>
      <c r="D59" s="88">
        <v>21174</v>
      </c>
      <c r="E59" s="88">
        <v>98652</v>
      </c>
      <c r="F59" s="94">
        <f t="shared" si="3"/>
        <v>290802</v>
      </c>
      <c r="G59" s="134"/>
      <c r="H59" s="132"/>
      <c r="I59" s="132"/>
      <c r="J59" s="133"/>
      <c r="K59" s="46"/>
      <c r="L59" s="46"/>
      <c r="M59" s="46"/>
      <c r="N59" s="46"/>
      <c r="O59" s="46"/>
    </row>
    <row r="60" spans="2:15" ht="13.5">
      <c r="B60" s="87" t="s">
        <v>179</v>
      </c>
      <c r="C60" s="91">
        <v>269224</v>
      </c>
      <c r="D60" s="91">
        <v>25834</v>
      </c>
      <c r="E60" s="91">
        <v>118691</v>
      </c>
      <c r="F60" s="96">
        <f t="shared" si="3"/>
        <v>413749</v>
      </c>
      <c r="G60" s="134"/>
      <c r="H60" s="132"/>
      <c r="I60" s="132"/>
      <c r="J60" s="133"/>
      <c r="K60" s="46"/>
      <c r="L60" s="46"/>
      <c r="M60" s="46"/>
      <c r="N60" s="46"/>
      <c r="O60" s="46"/>
    </row>
    <row r="61" spans="2:15" ht="13.5">
      <c r="B61" s="92" t="s">
        <v>152</v>
      </c>
      <c r="C61" s="88">
        <v>166347</v>
      </c>
      <c r="D61" s="97">
        <v>20600</v>
      </c>
      <c r="E61" s="88">
        <v>106952</v>
      </c>
      <c r="F61" s="94">
        <f t="shared" si="3"/>
        <v>293899</v>
      </c>
      <c r="G61" s="63"/>
      <c r="H61" s="64"/>
      <c r="I61" s="64"/>
      <c r="J61" s="65"/>
      <c r="K61" s="46"/>
      <c r="L61" s="46"/>
      <c r="M61" s="50"/>
      <c r="N61" s="50"/>
      <c r="O61" s="50"/>
    </row>
    <row r="62" spans="2:15" ht="13.5">
      <c r="B62" s="87" t="s">
        <v>180</v>
      </c>
      <c r="C62" s="88">
        <v>217400</v>
      </c>
      <c r="D62" s="97">
        <v>21290</v>
      </c>
      <c r="E62" s="88">
        <v>97407</v>
      </c>
      <c r="F62" s="98">
        <f t="shared" si="3"/>
        <v>336097</v>
      </c>
      <c r="G62" s="63"/>
      <c r="H62" s="64"/>
      <c r="I62" s="64"/>
      <c r="J62" s="65"/>
      <c r="K62" s="50"/>
      <c r="L62" s="50"/>
      <c r="M62" s="50"/>
      <c r="N62" s="50"/>
      <c r="O62" s="50"/>
    </row>
    <row r="63" spans="2:15" ht="13.5">
      <c r="B63" s="87" t="s">
        <v>181</v>
      </c>
      <c r="C63" s="88">
        <v>365249</v>
      </c>
      <c r="D63" s="97">
        <v>18320</v>
      </c>
      <c r="E63" s="88">
        <v>101246</v>
      </c>
      <c r="F63" s="98">
        <f t="shared" si="3"/>
        <v>484815</v>
      </c>
      <c r="G63" s="67"/>
      <c r="H63" s="49"/>
      <c r="I63" s="61"/>
      <c r="J63" s="62"/>
      <c r="K63" s="50"/>
      <c r="L63" s="50"/>
      <c r="M63" s="50"/>
      <c r="N63" s="50"/>
      <c r="O63" s="50"/>
    </row>
    <row r="64" spans="2:15" ht="13.5">
      <c r="B64" s="87" t="s">
        <v>157</v>
      </c>
      <c r="C64" s="88">
        <v>420206</v>
      </c>
      <c r="D64" s="97">
        <v>21002</v>
      </c>
      <c r="E64" s="88">
        <v>118111</v>
      </c>
      <c r="F64" s="94">
        <f t="shared" si="3"/>
        <v>559319</v>
      </c>
      <c r="G64" s="67"/>
      <c r="H64" s="49"/>
      <c r="I64" s="61"/>
      <c r="J64" s="62"/>
      <c r="K64" s="50"/>
      <c r="L64" s="50"/>
      <c r="M64" s="46"/>
      <c r="N64" s="46"/>
      <c r="O64" s="46"/>
    </row>
    <row r="65" spans="2:15" ht="14.25">
      <c r="B65" s="87" t="s">
        <v>158</v>
      </c>
      <c r="C65" s="88">
        <v>189894</v>
      </c>
      <c r="D65" s="88">
        <v>22244</v>
      </c>
      <c r="E65" s="88">
        <v>118651</v>
      </c>
      <c r="F65" s="88">
        <f t="shared" si="3"/>
        <v>330789</v>
      </c>
      <c r="G65" s="61"/>
      <c r="H65" s="49"/>
      <c r="I65" s="61"/>
      <c r="J65" s="62"/>
      <c r="K65" s="50"/>
      <c r="L65" s="50"/>
      <c r="M65" s="46"/>
      <c r="N65" s="46"/>
      <c r="O65" s="46"/>
    </row>
    <row r="66" spans="2:15" ht="14.25">
      <c r="B66" s="87" t="s">
        <v>159</v>
      </c>
      <c r="C66" s="88">
        <v>212868</v>
      </c>
      <c r="D66" s="88">
        <v>25968</v>
      </c>
      <c r="E66" s="88">
        <v>121607</v>
      </c>
      <c r="F66" s="88">
        <f t="shared" si="3"/>
        <v>360443</v>
      </c>
      <c r="G66" s="61"/>
      <c r="H66" s="49"/>
      <c r="I66" s="61"/>
      <c r="J66" s="62"/>
      <c r="K66" s="46"/>
      <c r="L66" s="46"/>
      <c r="M66" s="46"/>
      <c r="N66" s="46"/>
      <c r="O66" s="46"/>
    </row>
    <row r="67" spans="2:15" ht="13.5">
      <c r="B67" s="87" t="s">
        <v>160</v>
      </c>
      <c r="C67" s="88">
        <v>177401</v>
      </c>
      <c r="D67" s="88">
        <v>25134</v>
      </c>
      <c r="E67" s="88">
        <v>97192</v>
      </c>
      <c r="F67" s="88">
        <f t="shared" si="3"/>
        <v>299727</v>
      </c>
      <c r="G67" s="67"/>
      <c r="H67" s="49"/>
      <c r="I67" s="61"/>
      <c r="J67" s="62"/>
      <c r="K67" s="46"/>
      <c r="L67" s="46"/>
      <c r="M67" s="46"/>
      <c r="N67" s="46"/>
      <c r="O67" s="46"/>
    </row>
    <row r="68" spans="2:15" ht="13.5">
      <c r="B68" s="87" t="s">
        <v>161</v>
      </c>
      <c r="C68" s="99">
        <v>183789</v>
      </c>
      <c r="D68" s="100">
        <v>30467</v>
      </c>
      <c r="E68" s="100">
        <v>75174</v>
      </c>
      <c r="F68" s="88">
        <f t="shared" si="3"/>
        <v>289430</v>
      </c>
      <c r="G68" s="74"/>
      <c r="H68" s="75"/>
      <c r="I68" s="76"/>
      <c r="J68" s="77"/>
      <c r="K68" s="78"/>
      <c r="L68" s="78"/>
      <c r="M68" s="79"/>
      <c r="N68" s="46"/>
      <c r="O68" s="46"/>
    </row>
    <row r="69" spans="2:15" ht="13.5">
      <c r="B69" s="46"/>
      <c r="C69" s="46"/>
      <c r="D69" s="61"/>
      <c r="E69" s="80"/>
      <c r="F69" s="49"/>
      <c r="G69" s="49"/>
      <c r="H69" s="49"/>
      <c r="I69" s="81"/>
      <c r="J69" s="78"/>
      <c r="K69" s="78"/>
      <c r="L69" s="78"/>
      <c r="M69" s="79"/>
      <c r="N69" s="46"/>
      <c r="O69" s="46"/>
    </row>
    <row r="70" spans="2:15" ht="13.5">
      <c r="B70" s="46"/>
      <c r="C70" s="46"/>
      <c r="D70" s="46"/>
      <c r="E70" s="80"/>
      <c r="F70" s="49"/>
      <c r="G70" s="49"/>
      <c r="H70" s="49"/>
      <c r="I70" s="81"/>
      <c r="J70" s="78"/>
      <c r="K70" s="78"/>
      <c r="L70" s="78"/>
      <c r="M70" s="79"/>
      <c r="N70" s="46"/>
      <c r="O70" s="46"/>
    </row>
    <row r="71" spans="2:15" ht="13.5">
      <c r="B71" s="46"/>
      <c r="C71" s="46"/>
      <c r="D71" s="46"/>
      <c r="E71" s="80"/>
      <c r="F71" s="49"/>
      <c r="G71" s="49"/>
      <c r="H71" s="49"/>
      <c r="I71" s="81"/>
      <c r="J71" s="78"/>
      <c r="K71" s="78"/>
      <c r="L71" s="78"/>
      <c r="M71" s="120"/>
      <c r="N71" s="46"/>
      <c r="O71" s="46"/>
    </row>
    <row r="72" spans="2:15" ht="13.5">
      <c r="B72" s="46"/>
      <c r="C72" s="46"/>
      <c r="D72" s="46"/>
      <c r="E72" s="80"/>
      <c r="F72" s="49"/>
      <c r="G72" s="71"/>
      <c r="H72" s="49"/>
      <c r="I72" s="81"/>
      <c r="J72" s="78"/>
      <c r="K72" s="78"/>
      <c r="L72" s="78"/>
      <c r="M72" s="120"/>
      <c r="N72" s="46"/>
      <c r="O72" s="46"/>
    </row>
    <row r="73" spans="2:15" ht="13.5">
      <c r="B73" s="46"/>
      <c r="C73" s="46"/>
      <c r="D73" s="46"/>
      <c r="E73" s="80"/>
      <c r="F73" s="49"/>
      <c r="G73" s="71"/>
      <c r="H73" s="49"/>
      <c r="I73" s="81"/>
      <c r="J73" s="78"/>
      <c r="K73" s="78"/>
      <c r="L73" s="78"/>
      <c r="M73" s="120"/>
      <c r="N73" s="46"/>
      <c r="O73" s="46"/>
    </row>
    <row r="74" spans="2:15" ht="13.5">
      <c r="B74" s="46"/>
      <c r="C74" s="46"/>
      <c r="D74" s="46"/>
      <c r="E74" s="80"/>
      <c r="F74" s="49"/>
      <c r="G74" s="71"/>
      <c r="H74" s="49"/>
      <c r="I74" s="81"/>
      <c r="J74" s="78"/>
      <c r="K74" s="78"/>
      <c r="L74" s="78"/>
      <c r="M74" s="120"/>
      <c r="N74" s="46"/>
      <c r="O74" s="46"/>
    </row>
    <row r="75" spans="2:15" ht="13.5">
      <c r="B75" s="46"/>
      <c r="C75" s="46"/>
      <c r="D75" s="46"/>
      <c r="E75" s="58"/>
      <c r="F75" s="49"/>
      <c r="G75" s="49"/>
      <c r="H75" s="49"/>
      <c r="I75" s="81"/>
      <c r="J75" s="78"/>
      <c r="K75" s="78"/>
      <c r="L75" s="78"/>
      <c r="M75" s="120"/>
      <c r="N75" s="46"/>
      <c r="O75" s="46"/>
    </row>
    <row r="76" spans="2:15" ht="13.5">
      <c r="B76" s="46"/>
      <c r="C76" s="46"/>
      <c r="D76" s="46"/>
      <c r="E76" s="46"/>
      <c r="F76" s="46"/>
      <c r="G76" s="46"/>
      <c r="H76" s="46"/>
      <c r="I76" s="46"/>
      <c r="J76" s="59"/>
      <c r="K76" s="46"/>
      <c r="L76" s="46"/>
      <c r="M76" s="46"/>
      <c r="N76" s="46"/>
      <c r="O76" s="46"/>
    </row>
    <row r="77" spans="2:15" ht="13.5">
      <c r="B77" s="46"/>
      <c r="C77" s="46"/>
      <c r="D77" s="46"/>
      <c r="E77" s="46"/>
      <c r="F77" s="46"/>
      <c r="G77" s="46"/>
      <c r="H77" s="46"/>
      <c r="I77" s="46"/>
      <c r="J77" s="59"/>
      <c r="K77" s="46"/>
      <c r="L77" s="46"/>
      <c r="M77" s="46"/>
      <c r="N77" s="46"/>
      <c r="O77" s="46"/>
    </row>
    <row r="78" spans="2:15" ht="13.5">
      <c r="B78" s="46"/>
      <c r="C78" s="46"/>
      <c r="D78" s="46"/>
      <c r="E78" s="46"/>
      <c r="F78" s="46"/>
      <c r="G78" s="46"/>
      <c r="H78" s="46"/>
      <c r="I78" s="46"/>
      <c r="J78" s="59"/>
      <c r="K78" s="46"/>
      <c r="L78" s="46"/>
      <c r="M78" s="46"/>
      <c r="N78" s="46"/>
      <c r="O78" s="46"/>
    </row>
    <row r="79" spans="2:15" ht="13.5">
      <c r="B79" s="46"/>
      <c r="C79" s="46"/>
      <c r="D79" s="46"/>
      <c r="E79" s="46"/>
      <c r="F79" s="46"/>
      <c r="G79" s="46"/>
      <c r="H79" s="46"/>
      <c r="I79" s="46"/>
      <c r="J79" s="59"/>
      <c r="K79" s="46"/>
      <c r="L79" s="46"/>
      <c r="M79" s="46"/>
      <c r="N79" s="46"/>
      <c r="O79" s="46"/>
    </row>
    <row r="80" spans="2:15" ht="13.5">
      <c r="B80" s="46"/>
      <c r="C80" s="46"/>
      <c r="D80" s="46"/>
      <c r="E80" s="46"/>
      <c r="F80" s="46"/>
      <c r="G80" s="46"/>
      <c r="H80" s="46"/>
      <c r="I80" s="46"/>
      <c r="J80" s="59"/>
      <c r="K80" s="46"/>
      <c r="L80" s="46"/>
      <c r="M80" s="46"/>
      <c r="N80" s="46"/>
      <c r="O80" s="46"/>
    </row>
    <row r="81" spans="2:15" ht="13.5">
      <c r="B81" s="46"/>
      <c r="C81" s="46"/>
      <c r="D81" s="46"/>
      <c r="E81" s="46"/>
      <c r="F81" s="46"/>
      <c r="G81" s="46"/>
      <c r="H81" s="46"/>
      <c r="I81" s="46"/>
      <c r="J81" s="59"/>
      <c r="K81" s="46"/>
      <c r="L81" s="46"/>
      <c r="M81" s="46"/>
      <c r="N81" s="46"/>
      <c r="O81" s="46"/>
    </row>
    <row r="82" spans="2:15" ht="13.5">
      <c r="B82" s="46"/>
      <c r="C82" s="46"/>
      <c r="D82" s="46"/>
      <c r="E82" s="46"/>
      <c r="F82" s="46"/>
      <c r="G82" s="46"/>
      <c r="H82" s="46"/>
      <c r="I82" s="46"/>
      <c r="J82" s="59"/>
      <c r="K82" s="46"/>
      <c r="L82" s="46"/>
      <c r="M82" s="46"/>
      <c r="N82" s="46"/>
      <c r="O82" s="46"/>
    </row>
    <row r="83" spans="2:15" ht="13.5">
      <c r="B83" s="46"/>
      <c r="C83" s="46"/>
      <c r="D83" s="46"/>
      <c r="E83" s="46"/>
      <c r="F83" s="46"/>
      <c r="G83" s="46"/>
      <c r="H83" s="46"/>
      <c r="I83" s="46"/>
      <c r="J83" s="59"/>
      <c r="K83" s="46"/>
      <c r="L83" s="46"/>
      <c r="M83" s="46"/>
      <c r="N83" s="46"/>
      <c r="O83" s="46"/>
    </row>
    <row r="84" spans="2:15" ht="13.5">
      <c r="B84" s="46"/>
      <c r="C84" s="46"/>
      <c r="D84" s="46"/>
      <c r="E84" s="46"/>
      <c r="F84" s="46"/>
      <c r="G84" s="46"/>
      <c r="H84" s="46"/>
      <c r="I84" s="46"/>
      <c r="J84" s="59"/>
      <c r="K84" s="46"/>
      <c r="L84" s="46"/>
      <c r="M84" s="46"/>
      <c r="N84" s="46"/>
      <c r="O84" s="46"/>
    </row>
    <row r="85" spans="2:15" ht="13.5">
      <c r="B85" s="46"/>
      <c r="C85" s="46"/>
      <c r="D85" s="46"/>
      <c r="E85" s="46"/>
      <c r="F85" s="46"/>
      <c r="G85" s="46"/>
      <c r="H85" s="46"/>
      <c r="I85" s="46"/>
      <c r="J85" s="59"/>
      <c r="K85" s="46"/>
      <c r="L85" s="46"/>
      <c r="M85" s="46"/>
      <c r="N85" s="46"/>
      <c r="O85" s="46"/>
    </row>
    <row r="86" spans="2:15" ht="13.5">
      <c r="B86" s="46"/>
      <c r="C86" s="46"/>
      <c r="D86" s="46"/>
      <c r="E86" s="46"/>
      <c r="F86" s="46"/>
      <c r="G86" s="46"/>
      <c r="H86" s="46"/>
      <c r="I86" s="46"/>
      <c r="J86" s="59"/>
      <c r="K86" s="46"/>
      <c r="L86" s="46"/>
      <c r="M86" s="46"/>
      <c r="N86" s="46"/>
      <c r="O86" s="46"/>
    </row>
    <row r="87" spans="2:15" ht="13.5">
      <c r="B87" s="46"/>
      <c r="C87" s="46"/>
      <c r="D87" s="46"/>
      <c r="E87" s="46"/>
      <c r="F87" s="46"/>
      <c r="G87" s="46"/>
      <c r="H87" s="46"/>
      <c r="I87" s="46"/>
      <c r="J87" s="59"/>
      <c r="K87" s="46"/>
      <c r="L87" s="46"/>
      <c r="M87" s="46"/>
      <c r="N87" s="46"/>
      <c r="O87" s="46"/>
    </row>
    <row r="88" spans="2:15" ht="13.5">
      <c r="B88" s="46"/>
      <c r="C88" s="46"/>
      <c r="D88" s="46"/>
      <c r="E88" s="46"/>
      <c r="F88" s="46"/>
      <c r="G88" s="46"/>
      <c r="H88" s="46"/>
      <c r="I88" s="46"/>
      <c r="J88" s="59"/>
      <c r="K88" s="46"/>
      <c r="L88" s="46"/>
      <c r="M88" s="46"/>
      <c r="N88" s="46"/>
      <c r="O88" s="46"/>
    </row>
    <row r="89" spans="2:15" ht="13.5">
      <c r="B89" s="46"/>
      <c r="C89" s="46"/>
      <c r="D89" s="46"/>
      <c r="E89" s="46"/>
      <c r="F89" s="46"/>
      <c r="G89" s="46"/>
      <c r="H89" s="46"/>
      <c r="I89" s="46"/>
      <c r="J89" s="59"/>
      <c r="K89" s="46"/>
      <c r="L89" s="46"/>
      <c r="M89" s="46"/>
      <c r="N89" s="46"/>
      <c r="O89" s="46"/>
    </row>
    <row r="90" spans="2:15" ht="13.5">
      <c r="B90" s="46"/>
      <c r="C90" s="46"/>
      <c r="D90" s="46"/>
      <c r="E90" s="46"/>
      <c r="F90" s="46"/>
      <c r="G90" s="46"/>
      <c r="H90" s="46"/>
      <c r="I90" s="46"/>
      <c r="J90" s="59"/>
      <c r="K90" s="46"/>
      <c r="L90" s="46"/>
      <c r="M90" s="46"/>
      <c r="N90" s="46"/>
      <c r="O90" s="46"/>
    </row>
    <row r="91" spans="2:15" ht="13.5">
      <c r="B91" s="46"/>
      <c r="C91" s="46"/>
      <c r="D91" s="46"/>
      <c r="E91" s="46"/>
      <c r="F91" s="46"/>
      <c r="G91" s="46"/>
      <c r="H91" s="46"/>
      <c r="I91" s="46"/>
      <c r="J91" s="59"/>
      <c r="K91" s="46"/>
      <c r="L91" s="46"/>
      <c r="M91" s="46"/>
      <c r="N91" s="46"/>
      <c r="O91" s="46"/>
    </row>
    <row r="92" spans="2:15" ht="13.5">
      <c r="B92" s="46"/>
      <c r="C92" s="46"/>
      <c r="D92" s="46"/>
      <c r="E92" s="46"/>
      <c r="F92" s="46"/>
      <c r="G92" s="46"/>
      <c r="H92" s="46"/>
      <c r="I92" s="46"/>
      <c r="J92" s="59"/>
      <c r="K92" s="46"/>
      <c r="L92" s="46"/>
      <c r="M92" s="46"/>
      <c r="N92" s="46"/>
      <c r="O92" s="46"/>
    </row>
    <row r="93" spans="2:15" ht="13.5">
      <c r="B93" s="46"/>
      <c r="C93" s="46"/>
      <c r="D93" s="46"/>
      <c r="E93" s="46"/>
      <c r="F93" s="46"/>
      <c r="G93" s="46"/>
      <c r="H93" s="46"/>
      <c r="I93" s="46"/>
      <c r="J93" s="59"/>
      <c r="K93" s="46"/>
      <c r="L93" s="46"/>
      <c r="M93" s="46"/>
      <c r="N93" s="46"/>
      <c r="O93" s="46"/>
    </row>
    <row r="94" spans="2:15" ht="13.5">
      <c r="B94" s="46"/>
      <c r="C94" s="46"/>
      <c r="D94" s="46"/>
      <c r="E94" s="46"/>
      <c r="F94" s="46"/>
      <c r="G94" s="46"/>
      <c r="H94" s="46"/>
      <c r="I94" s="46"/>
      <c r="J94" s="59"/>
      <c r="K94" s="46"/>
      <c r="L94" s="46"/>
      <c r="M94" s="46"/>
      <c r="N94" s="46"/>
      <c r="O94" s="46"/>
    </row>
    <row r="95" spans="2:15" ht="13.5">
      <c r="B95" s="46"/>
      <c r="C95" s="46"/>
      <c r="D95" s="46"/>
      <c r="E95" s="46"/>
      <c r="F95" s="46"/>
      <c r="G95" s="46"/>
      <c r="H95" s="46"/>
      <c r="I95" s="46"/>
      <c r="J95" s="59"/>
      <c r="K95" s="46"/>
      <c r="L95" s="46"/>
      <c r="M95" s="46"/>
      <c r="N95" s="46"/>
      <c r="O95" s="46"/>
    </row>
    <row r="96" spans="2:15" ht="13.5">
      <c r="B96" s="46"/>
      <c r="C96" s="46"/>
      <c r="D96" s="46"/>
      <c r="E96" s="46"/>
      <c r="F96" s="46"/>
      <c r="G96" s="46"/>
      <c r="H96" s="46"/>
      <c r="I96" s="46"/>
      <c r="J96" s="59"/>
      <c r="K96" s="46"/>
      <c r="L96" s="46"/>
      <c r="M96" s="46"/>
      <c r="N96" s="46"/>
      <c r="O96" s="46"/>
    </row>
    <row r="97" spans="2:15" ht="13.5">
      <c r="B97" s="46"/>
      <c r="C97" s="46"/>
      <c r="D97" s="46"/>
      <c r="E97" s="46"/>
      <c r="F97" s="46"/>
      <c r="G97" s="46"/>
      <c r="H97" s="46"/>
      <c r="I97" s="46"/>
      <c r="J97" s="59"/>
      <c r="K97" s="46"/>
      <c r="L97" s="46"/>
      <c r="M97" s="46"/>
      <c r="N97" s="46"/>
      <c r="O97" s="46"/>
    </row>
    <row r="98" spans="2:15" ht="13.5">
      <c r="B98" s="46"/>
      <c r="C98" s="46"/>
      <c r="D98" s="46"/>
      <c r="E98" s="46"/>
      <c r="F98" s="46"/>
      <c r="G98" s="46"/>
      <c r="H98" s="46"/>
      <c r="I98" s="46"/>
      <c r="J98" s="59"/>
      <c r="K98" s="46"/>
      <c r="L98" s="46"/>
      <c r="M98" s="46"/>
      <c r="N98" s="46"/>
      <c r="O98" s="46"/>
    </row>
    <row r="99" spans="2:15" ht="13.5">
      <c r="B99" s="46"/>
      <c r="C99" s="46"/>
      <c r="D99" s="46"/>
      <c r="E99" s="46"/>
      <c r="F99" s="46"/>
      <c r="G99" s="46"/>
      <c r="H99" s="46"/>
      <c r="I99" s="46"/>
      <c r="J99" s="59"/>
      <c r="K99" s="46"/>
      <c r="L99" s="46"/>
      <c r="M99" s="46"/>
      <c r="N99" s="46"/>
      <c r="O99" s="46"/>
    </row>
    <row r="100" spans="2:15" ht="13.5">
      <c r="B100" s="46"/>
      <c r="C100" s="46"/>
      <c r="D100" s="46"/>
      <c r="E100" s="46"/>
      <c r="F100" s="46"/>
      <c r="G100" s="46"/>
      <c r="H100" s="46"/>
      <c r="I100" s="46"/>
      <c r="J100" s="59"/>
      <c r="K100" s="46"/>
      <c r="L100" s="46"/>
      <c r="M100" s="46"/>
      <c r="N100" s="46"/>
      <c r="O100" s="46"/>
    </row>
  </sheetData>
  <mergeCells count="18">
    <mergeCell ref="B1:L1"/>
    <mergeCell ref="I4:L4"/>
    <mergeCell ref="I6:L7"/>
    <mergeCell ref="I8:L12"/>
    <mergeCell ref="I32:L33"/>
    <mergeCell ref="I16:L16"/>
    <mergeCell ref="I18:L19"/>
    <mergeCell ref="I20:L21"/>
    <mergeCell ref="I22:L24"/>
    <mergeCell ref="I26:L27"/>
    <mergeCell ref="I30:L31"/>
    <mergeCell ref="I39:L40"/>
    <mergeCell ref="I36:L37"/>
    <mergeCell ref="M71:M75"/>
    <mergeCell ref="G44:J44"/>
    <mergeCell ref="G58:J60"/>
    <mergeCell ref="G53:J55"/>
    <mergeCell ref="G47:J50"/>
  </mergeCells>
  <printOptions/>
  <pageMargins left="0.75" right="0.75" top="1" bottom="1" header="0.512" footer="0.512"/>
  <pageSetup horizontalDpi="600" verticalDpi="600" orientation="portrait" paperSize="9" scale="80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workbookViewId="0" topLeftCell="A61">
      <selection activeCell="L81" sqref="L81"/>
    </sheetView>
  </sheetViews>
  <sheetFormatPr defaultColWidth="9.00390625" defaultRowHeight="13.5"/>
  <cols>
    <col min="1" max="1" width="9.125" style="0" customWidth="1"/>
    <col min="2" max="2" width="20.125" style="0" customWidth="1"/>
    <col min="3" max="3" width="9.125" style="0" bestFit="1" customWidth="1"/>
    <col min="4" max="4" width="9.25390625" style="0" bestFit="1" customWidth="1"/>
    <col min="6" max="7" width="10.625" style="0" customWidth="1"/>
    <col min="10" max="10" width="10.625" style="0" customWidth="1"/>
  </cols>
  <sheetData>
    <row r="1" ht="18" customHeight="1">
      <c r="A1" t="s">
        <v>0</v>
      </c>
    </row>
    <row r="2" ht="18" customHeight="1">
      <c r="L2" s="1" t="s">
        <v>1</v>
      </c>
    </row>
    <row r="3" spans="1:12" ht="18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112</v>
      </c>
      <c r="F3" s="2" t="s">
        <v>7</v>
      </c>
      <c r="G3" s="2" t="s">
        <v>6</v>
      </c>
      <c r="H3" s="2" t="s">
        <v>9</v>
      </c>
      <c r="I3" s="2" t="s">
        <v>8</v>
      </c>
      <c r="J3" s="2" t="s">
        <v>10</v>
      </c>
      <c r="K3" s="2" t="s">
        <v>9</v>
      </c>
      <c r="L3" s="2" t="s">
        <v>11</v>
      </c>
    </row>
    <row r="4" spans="1:12" ht="18" customHeight="1">
      <c r="A4" s="162" t="s">
        <v>22</v>
      </c>
      <c r="B4" s="3" t="s">
        <v>19</v>
      </c>
      <c r="C4" s="5">
        <v>36832</v>
      </c>
      <c r="D4" s="5">
        <v>139800</v>
      </c>
      <c r="E4" s="5">
        <v>2000</v>
      </c>
      <c r="F4" s="5">
        <f>SUM(C4:E4)</f>
        <v>178632</v>
      </c>
      <c r="G4" s="5">
        <v>117775</v>
      </c>
      <c r="H4" s="5">
        <f aca="true" t="shared" si="0" ref="H4:H29">+F4-G4</f>
        <v>60857</v>
      </c>
      <c r="I4" s="7">
        <f aca="true" t="shared" si="1" ref="I4:I29">+F4/G4</f>
        <v>1.5167225642114202</v>
      </c>
      <c r="J4" s="5">
        <v>229473</v>
      </c>
      <c r="K4" s="5">
        <f aca="true" t="shared" si="2" ref="K4:K29">+F4-J4</f>
        <v>-50841</v>
      </c>
      <c r="L4" s="7">
        <f aca="true" t="shared" si="3" ref="L4:L29">+F4/J4</f>
        <v>0.7784445228850453</v>
      </c>
    </row>
    <row r="5" spans="1:12" ht="18" customHeight="1">
      <c r="A5" s="162"/>
      <c r="B5" s="3" t="s">
        <v>20</v>
      </c>
      <c r="C5" s="5">
        <v>9975</v>
      </c>
      <c r="D5" s="5">
        <v>39755</v>
      </c>
      <c r="E5" s="5">
        <v>500</v>
      </c>
      <c r="F5" s="5">
        <f>SUM(C5:E5)</f>
        <v>50230</v>
      </c>
      <c r="G5" s="5">
        <v>38920</v>
      </c>
      <c r="H5" s="5">
        <f t="shared" si="0"/>
        <v>11310</v>
      </c>
      <c r="I5" s="7">
        <f t="shared" si="1"/>
        <v>1.2905960945529291</v>
      </c>
      <c r="J5" s="5">
        <v>52650</v>
      </c>
      <c r="K5" s="5">
        <f t="shared" si="2"/>
        <v>-2420</v>
      </c>
      <c r="L5" s="7">
        <f t="shared" si="3"/>
        <v>0.9540360873694207</v>
      </c>
    </row>
    <row r="6" spans="1:12" ht="18" customHeight="1">
      <c r="A6" s="162"/>
      <c r="B6" s="3" t="s">
        <v>21</v>
      </c>
      <c r="C6" s="5">
        <v>719</v>
      </c>
      <c r="D6" s="5">
        <v>1751</v>
      </c>
      <c r="E6" s="5">
        <v>39</v>
      </c>
      <c r="F6" s="5">
        <f>SUM(C6:E6)</f>
        <v>2509</v>
      </c>
      <c r="G6" s="5">
        <v>2366</v>
      </c>
      <c r="H6" s="5">
        <f t="shared" si="0"/>
        <v>143</v>
      </c>
      <c r="I6" s="7">
        <f t="shared" si="1"/>
        <v>1.0604395604395604</v>
      </c>
      <c r="J6" s="5">
        <v>2790</v>
      </c>
      <c r="K6" s="5">
        <f t="shared" si="2"/>
        <v>-281</v>
      </c>
      <c r="L6" s="7">
        <f t="shared" si="3"/>
        <v>0.8992831541218638</v>
      </c>
    </row>
    <row r="7" spans="1:12" ht="18" customHeight="1">
      <c r="A7" s="162"/>
      <c r="B7" s="25" t="s">
        <v>18</v>
      </c>
      <c r="C7" s="26">
        <f>SUM(C4:C6)</f>
        <v>47526</v>
      </c>
      <c r="D7" s="26">
        <f>SUM(D4:D6)</f>
        <v>181306</v>
      </c>
      <c r="E7" s="26">
        <f>SUM(E4:E6)</f>
        <v>2539</v>
      </c>
      <c r="F7" s="26">
        <f>+C7+D7+E7</f>
        <v>231371</v>
      </c>
      <c r="G7" s="26">
        <f>SUM(G4:G6)</f>
        <v>159061</v>
      </c>
      <c r="H7" s="26">
        <f t="shared" si="0"/>
        <v>72310</v>
      </c>
      <c r="I7" s="27">
        <f t="shared" si="1"/>
        <v>1.4546054658275756</v>
      </c>
      <c r="J7" s="26">
        <f>SUM(J4:J6)</f>
        <v>284913</v>
      </c>
      <c r="K7" s="26">
        <f t="shared" si="2"/>
        <v>-53542</v>
      </c>
      <c r="L7" s="27">
        <f t="shared" si="3"/>
        <v>0.8120759670495906</v>
      </c>
    </row>
    <row r="8" spans="1:12" ht="18" customHeight="1">
      <c r="A8" s="162" t="s">
        <v>27</v>
      </c>
      <c r="B8" s="3" t="s">
        <v>77</v>
      </c>
      <c r="C8" s="5">
        <v>8745</v>
      </c>
      <c r="D8" s="5">
        <v>29140</v>
      </c>
      <c r="E8" s="42" t="s">
        <v>186</v>
      </c>
      <c r="F8" s="5">
        <f>+C8+D8</f>
        <v>37885</v>
      </c>
      <c r="G8" s="5">
        <v>35430</v>
      </c>
      <c r="H8" s="5">
        <f t="shared" si="0"/>
        <v>2455</v>
      </c>
      <c r="I8" s="7">
        <f t="shared" si="1"/>
        <v>1.0692915608241602</v>
      </c>
      <c r="J8" s="5">
        <v>30680</v>
      </c>
      <c r="K8" s="5">
        <f t="shared" si="2"/>
        <v>7205</v>
      </c>
      <c r="L8" s="7">
        <f t="shared" si="3"/>
        <v>1.2348435462842242</v>
      </c>
    </row>
    <row r="9" spans="1:12" ht="18" customHeight="1">
      <c r="A9" s="162"/>
      <c r="B9" s="3" t="s">
        <v>24</v>
      </c>
      <c r="C9" s="5">
        <v>1970</v>
      </c>
      <c r="D9" s="5">
        <v>11400</v>
      </c>
      <c r="E9" s="42" t="s">
        <v>184</v>
      </c>
      <c r="F9" s="5">
        <f>+C9+D9</f>
        <v>13370</v>
      </c>
      <c r="G9" s="5">
        <v>11280</v>
      </c>
      <c r="H9" s="5">
        <f t="shared" si="0"/>
        <v>2090</v>
      </c>
      <c r="I9" s="7">
        <f t="shared" si="1"/>
        <v>1.1852836879432624</v>
      </c>
      <c r="J9" s="5">
        <v>14615</v>
      </c>
      <c r="K9" s="5">
        <f t="shared" si="2"/>
        <v>-1245</v>
      </c>
      <c r="L9" s="7">
        <f t="shared" si="3"/>
        <v>0.9148135477249402</v>
      </c>
    </row>
    <row r="10" spans="1:12" ht="18" customHeight="1">
      <c r="A10" s="162"/>
      <c r="B10" s="3" t="s">
        <v>25</v>
      </c>
      <c r="C10" s="5">
        <v>901</v>
      </c>
      <c r="D10" s="5">
        <v>3336</v>
      </c>
      <c r="E10" s="42" t="s">
        <v>184</v>
      </c>
      <c r="F10" s="5">
        <f>+C10+D10</f>
        <v>4237</v>
      </c>
      <c r="G10" s="5">
        <v>3450</v>
      </c>
      <c r="H10" s="5">
        <f t="shared" si="0"/>
        <v>787</v>
      </c>
      <c r="I10" s="7">
        <f t="shared" si="1"/>
        <v>1.2281159420289856</v>
      </c>
      <c r="J10" s="5">
        <v>5130</v>
      </c>
      <c r="K10" s="5">
        <f t="shared" si="2"/>
        <v>-893</v>
      </c>
      <c r="L10" s="7">
        <f t="shared" si="3"/>
        <v>0.825925925925926</v>
      </c>
    </row>
    <row r="11" spans="1:12" ht="18" customHeight="1">
      <c r="A11" s="162"/>
      <c r="B11" s="3" t="s">
        <v>26</v>
      </c>
      <c r="C11" s="5">
        <v>4704</v>
      </c>
      <c r="D11" s="5">
        <v>28400</v>
      </c>
      <c r="E11" s="42" t="s">
        <v>187</v>
      </c>
      <c r="F11" s="5">
        <f>+C11+D11</f>
        <v>33104</v>
      </c>
      <c r="G11" s="5">
        <v>33710</v>
      </c>
      <c r="H11" s="5">
        <f t="shared" si="0"/>
        <v>-606</v>
      </c>
      <c r="I11" s="7">
        <f t="shared" si="1"/>
        <v>0.9820231385345595</v>
      </c>
      <c r="J11" s="5">
        <v>41365</v>
      </c>
      <c r="K11" s="5">
        <f t="shared" si="2"/>
        <v>-8261</v>
      </c>
      <c r="L11" s="7">
        <f t="shared" si="3"/>
        <v>0.8002901003263628</v>
      </c>
    </row>
    <row r="12" spans="1:12" ht="18" customHeight="1">
      <c r="A12" s="162"/>
      <c r="B12" s="25" t="s">
        <v>18</v>
      </c>
      <c r="C12" s="26">
        <f>SUM(C8:C11)</f>
        <v>16320</v>
      </c>
      <c r="D12" s="26">
        <f>SUM(D8:D11)</f>
        <v>72276</v>
      </c>
      <c r="E12" s="43" t="s">
        <v>186</v>
      </c>
      <c r="F12" s="26">
        <f>SUM(F8:F11)</f>
        <v>88596</v>
      </c>
      <c r="G12" s="26">
        <f>SUM(G8:G11)</f>
        <v>83870</v>
      </c>
      <c r="H12" s="26">
        <f t="shared" si="0"/>
        <v>4726</v>
      </c>
      <c r="I12" s="27">
        <f t="shared" si="1"/>
        <v>1.05634911172052</v>
      </c>
      <c r="J12" s="26">
        <f>SUM(J8:J11)</f>
        <v>91790</v>
      </c>
      <c r="K12" s="26">
        <f t="shared" si="2"/>
        <v>-3194</v>
      </c>
      <c r="L12" s="27">
        <f t="shared" si="3"/>
        <v>0.9652031811744198</v>
      </c>
    </row>
    <row r="13" spans="1:12" ht="18" customHeight="1">
      <c r="A13" s="162" t="s">
        <v>39</v>
      </c>
      <c r="B13" s="3" t="s">
        <v>38</v>
      </c>
      <c r="C13" s="5">
        <v>248</v>
      </c>
      <c r="D13" s="5">
        <v>1097</v>
      </c>
      <c r="E13" s="42" t="s">
        <v>189</v>
      </c>
      <c r="F13" s="5">
        <f aca="true" t="shared" si="4" ref="F13:F19">+C13+D13</f>
        <v>1345</v>
      </c>
      <c r="G13" s="5">
        <v>1278</v>
      </c>
      <c r="H13" s="5">
        <f aca="true" t="shared" si="5" ref="H13:H19">+F13-G13</f>
        <v>67</v>
      </c>
      <c r="I13" s="7">
        <f aca="true" t="shared" si="6" ref="I13:I19">+F13/G13</f>
        <v>1.0524256651017214</v>
      </c>
      <c r="J13" s="5">
        <v>1063</v>
      </c>
      <c r="K13" s="5">
        <f aca="true" t="shared" si="7" ref="K13:K19">+F13-J13</f>
        <v>282</v>
      </c>
      <c r="L13" s="7">
        <f aca="true" t="shared" si="8" ref="L13:L19">+F13/J13</f>
        <v>1.2652869238005644</v>
      </c>
    </row>
    <row r="14" spans="1:12" ht="18" customHeight="1">
      <c r="A14" s="162"/>
      <c r="B14" s="3" t="s">
        <v>110</v>
      </c>
      <c r="C14" s="5">
        <v>2850</v>
      </c>
      <c r="D14" s="5">
        <v>8500</v>
      </c>
      <c r="E14" s="42" t="s">
        <v>190</v>
      </c>
      <c r="F14" s="5">
        <f t="shared" si="4"/>
        <v>11350</v>
      </c>
      <c r="G14" s="5">
        <v>13000</v>
      </c>
      <c r="H14" s="5">
        <f t="shared" si="5"/>
        <v>-1650</v>
      </c>
      <c r="I14" s="7">
        <f t="shared" si="6"/>
        <v>0.8730769230769231</v>
      </c>
      <c r="J14" s="5">
        <v>22450</v>
      </c>
      <c r="K14" s="5">
        <f t="shared" si="7"/>
        <v>-11100</v>
      </c>
      <c r="L14" s="7">
        <f t="shared" si="8"/>
        <v>0.5055679287305123</v>
      </c>
    </row>
    <row r="15" spans="1:12" ht="18" customHeight="1">
      <c r="A15" s="162"/>
      <c r="B15" s="3" t="s">
        <v>111</v>
      </c>
      <c r="C15" s="5">
        <v>1550</v>
      </c>
      <c r="D15" s="5">
        <v>6712</v>
      </c>
      <c r="E15" s="42" t="s">
        <v>186</v>
      </c>
      <c r="F15" s="5">
        <f t="shared" si="4"/>
        <v>8262</v>
      </c>
      <c r="G15" s="5">
        <v>4929</v>
      </c>
      <c r="H15" s="5">
        <f t="shared" si="5"/>
        <v>3333</v>
      </c>
      <c r="I15" s="7">
        <f t="shared" si="6"/>
        <v>1.6762020693852708</v>
      </c>
      <c r="J15" s="5">
        <v>9311</v>
      </c>
      <c r="K15" s="5">
        <f t="shared" si="7"/>
        <v>-1049</v>
      </c>
      <c r="L15" s="7">
        <f t="shared" si="8"/>
        <v>0.8873375577274192</v>
      </c>
    </row>
    <row r="16" spans="1:12" ht="18" customHeight="1">
      <c r="A16" s="162"/>
      <c r="B16" s="25" t="s">
        <v>18</v>
      </c>
      <c r="C16" s="26">
        <f>SUM(C13:C15)</f>
        <v>4648</v>
      </c>
      <c r="D16" s="26">
        <f>SUM(D13:D15)</f>
        <v>16309</v>
      </c>
      <c r="E16" s="43" t="s">
        <v>186</v>
      </c>
      <c r="F16" s="26">
        <f t="shared" si="4"/>
        <v>20957</v>
      </c>
      <c r="G16" s="26">
        <f>SUM(G13:G15)</f>
        <v>19207</v>
      </c>
      <c r="H16" s="26">
        <f t="shared" si="5"/>
        <v>1750</v>
      </c>
      <c r="I16" s="27">
        <f t="shared" si="6"/>
        <v>1.0911126151923778</v>
      </c>
      <c r="J16" s="26">
        <f>SUM(J13:J15)</f>
        <v>32824</v>
      </c>
      <c r="K16" s="26">
        <f t="shared" si="7"/>
        <v>-11867</v>
      </c>
      <c r="L16" s="27">
        <f t="shared" si="8"/>
        <v>0.6384657567633439</v>
      </c>
    </row>
    <row r="17" spans="1:12" ht="18" customHeight="1">
      <c r="A17" s="162" t="s">
        <v>42</v>
      </c>
      <c r="B17" s="3" t="s">
        <v>40</v>
      </c>
      <c r="C17" s="5">
        <v>7185</v>
      </c>
      <c r="D17" s="5">
        <v>36525</v>
      </c>
      <c r="E17" s="42" t="s">
        <v>184</v>
      </c>
      <c r="F17" s="5">
        <f t="shared" si="4"/>
        <v>43710</v>
      </c>
      <c r="G17" s="5">
        <v>40092</v>
      </c>
      <c r="H17" s="5">
        <f t="shared" si="5"/>
        <v>3618</v>
      </c>
      <c r="I17" s="7">
        <f t="shared" si="6"/>
        <v>1.09024244238252</v>
      </c>
      <c r="J17" s="5">
        <v>55229</v>
      </c>
      <c r="K17" s="5">
        <f t="shared" si="7"/>
        <v>-11519</v>
      </c>
      <c r="L17" s="7">
        <f t="shared" si="8"/>
        <v>0.7914320375165221</v>
      </c>
    </row>
    <row r="18" spans="1:12" ht="18" customHeight="1">
      <c r="A18" s="162"/>
      <c r="B18" s="3" t="s">
        <v>41</v>
      </c>
      <c r="C18" s="5">
        <v>538</v>
      </c>
      <c r="D18" s="5">
        <v>3293</v>
      </c>
      <c r="E18" s="42" t="s">
        <v>184</v>
      </c>
      <c r="F18" s="5">
        <f t="shared" si="4"/>
        <v>3831</v>
      </c>
      <c r="G18" s="5">
        <v>3501</v>
      </c>
      <c r="H18" s="5">
        <f t="shared" si="5"/>
        <v>330</v>
      </c>
      <c r="I18" s="7">
        <f t="shared" si="6"/>
        <v>1.0942587832047985</v>
      </c>
      <c r="J18" s="5">
        <v>6437</v>
      </c>
      <c r="K18" s="5">
        <f t="shared" si="7"/>
        <v>-2606</v>
      </c>
      <c r="L18" s="7">
        <f t="shared" si="8"/>
        <v>0.5951530215939103</v>
      </c>
    </row>
    <row r="19" spans="1:12" ht="18" customHeight="1">
      <c r="A19" s="162"/>
      <c r="B19" s="25" t="s">
        <v>18</v>
      </c>
      <c r="C19" s="26">
        <f>SUM(C17:C18)</f>
        <v>7723</v>
      </c>
      <c r="D19" s="26">
        <f>SUM(D17:D18)</f>
        <v>39818</v>
      </c>
      <c r="E19" s="43" t="s">
        <v>186</v>
      </c>
      <c r="F19" s="26">
        <f t="shared" si="4"/>
        <v>47541</v>
      </c>
      <c r="G19" s="26">
        <f>SUM(G17:G18)</f>
        <v>43593</v>
      </c>
      <c r="H19" s="26">
        <f t="shared" si="5"/>
        <v>3948</v>
      </c>
      <c r="I19" s="27">
        <f t="shared" si="6"/>
        <v>1.0905649989677242</v>
      </c>
      <c r="J19" s="26">
        <f>SUM(J17:J18)</f>
        <v>61666</v>
      </c>
      <c r="K19" s="26">
        <f t="shared" si="7"/>
        <v>-14125</v>
      </c>
      <c r="L19" s="27">
        <f t="shared" si="8"/>
        <v>0.7709434696591314</v>
      </c>
    </row>
    <row r="20" spans="1:12" ht="18" customHeight="1">
      <c r="A20" s="162" t="s">
        <v>37</v>
      </c>
      <c r="B20" s="3" t="s">
        <v>28</v>
      </c>
      <c r="C20" s="5">
        <v>3970</v>
      </c>
      <c r="D20" s="5">
        <v>9950</v>
      </c>
      <c r="E20" s="42" t="s">
        <v>187</v>
      </c>
      <c r="F20" s="5">
        <f aca="true" t="shared" si="9" ref="F20:F40">+C20+D20</f>
        <v>13920</v>
      </c>
      <c r="G20" s="5">
        <v>12270</v>
      </c>
      <c r="H20" s="5">
        <f t="shared" si="0"/>
        <v>1650</v>
      </c>
      <c r="I20" s="7">
        <f t="shared" si="1"/>
        <v>1.1344743276283618</v>
      </c>
      <c r="J20" s="5">
        <v>14400</v>
      </c>
      <c r="K20" s="5">
        <f t="shared" si="2"/>
        <v>-480</v>
      </c>
      <c r="L20" s="7">
        <f t="shared" si="3"/>
        <v>0.9666666666666667</v>
      </c>
    </row>
    <row r="21" spans="1:12" ht="18" customHeight="1">
      <c r="A21" s="162"/>
      <c r="B21" s="3" t="s">
        <v>29</v>
      </c>
      <c r="C21" s="5">
        <v>75700</v>
      </c>
      <c r="D21" s="5">
        <v>294300</v>
      </c>
      <c r="E21" s="42" t="s">
        <v>188</v>
      </c>
      <c r="F21" s="5">
        <f t="shared" si="9"/>
        <v>370000</v>
      </c>
      <c r="G21" s="5">
        <v>269100</v>
      </c>
      <c r="H21" s="5">
        <f t="shared" si="0"/>
        <v>100900</v>
      </c>
      <c r="I21" s="7">
        <f t="shared" si="1"/>
        <v>1.3749535488665923</v>
      </c>
      <c r="J21" s="5">
        <v>351800</v>
      </c>
      <c r="K21" s="5">
        <f t="shared" si="2"/>
        <v>18200</v>
      </c>
      <c r="L21" s="7">
        <f t="shared" si="3"/>
        <v>1.0517339397384877</v>
      </c>
    </row>
    <row r="22" spans="1:12" ht="18" customHeight="1">
      <c r="A22" s="162"/>
      <c r="B22" s="3" t="s">
        <v>30</v>
      </c>
      <c r="C22" s="5">
        <v>13780</v>
      </c>
      <c r="D22" s="5">
        <v>37600</v>
      </c>
      <c r="E22" s="42" t="s">
        <v>183</v>
      </c>
      <c r="F22" s="5">
        <f t="shared" si="9"/>
        <v>51380</v>
      </c>
      <c r="G22" s="5">
        <v>20540</v>
      </c>
      <c r="H22" s="5">
        <f t="shared" si="0"/>
        <v>30840</v>
      </c>
      <c r="I22" s="7">
        <f t="shared" si="1"/>
        <v>2.501460564751704</v>
      </c>
      <c r="J22" s="5">
        <v>47900</v>
      </c>
      <c r="K22" s="5">
        <f t="shared" si="2"/>
        <v>3480</v>
      </c>
      <c r="L22" s="7">
        <f t="shared" si="3"/>
        <v>1.072651356993737</v>
      </c>
    </row>
    <row r="23" spans="1:12" ht="18" customHeight="1">
      <c r="A23" s="162"/>
      <c r="B23" s="3" t="s">
        <v>31</v>
      </c>
      <c r="C23" s="5">
        <v>2630</v>
      </c>
      <c r="D23" s="5">
        <v>8800</v>
      </c>
      <c r="E23" s="42" t="s">
        <v>188</v>
      </c>
      <c r="F23" s="5">
        <f t="shared" si="9"/>
        <v>11430</v>
      </c>
      <c r="G23" s="5">
        <v>5870</v>
      </c>
      <c r="H23" s="5">
        <f t="shared" si="0"/>
        <v>5560</v>
      </c>
      <c r="I23" s="7">
        <f t="shared" si="1"/>
        <v>1.9471890971039183</v>
      </c>
      <c r="J23" s="5">
        <v>12900</v>
      </c>
      <c r="K23" s="5">
        <f t="shared" si="2"/>
        <v>-1470</v>
      </c>
      <c r="L23" s="7">
        <f t="shared" si="3"/>
        <v>0.8860465116279069</v>
      </c>
    </row>
    <row r="24" spans="1:12" ht="18" customHeight="1">
      <c r="A24" s="162"/>
      <c r="B24" s="3" t="s">
        <v>32</v>
      </c>
      <c r="C24" s="5">
        <v>2370</v>
      </c>
      <c r="D24" s="5">
        <v>6850</v>
      </c>
      <c r="E24" s="42" t="s">
        <v>184</v>
      </c>
      <c r="F24" s="5">
        <f t="shared" si="9"/>
        <v>9220</v>
      </c>
      <c r="G24" s="5">
        <v>5220</v>
      </c>
      <c r="H24" s="5">
        <f t="shared" si="0"/>
        <v>4000</v>
      </c>
      <c r="I24" s="7">
        <f t="shared" si="1"/>
        <v>1.7662835249042146</v>
      </c>
      <c r="J24" s="5">
        <v>8000</v>
      </c>
      <c r="K24" s="5">
        <f t="shared" si="2"/>
        <v>1220</v>
      </c>
      <c r="L24" s="7">
        <f t="shared" si="3"/>
        <v>1.1525</v>
      </c>
    </row>
    <row r="25" spans="1:12" ht="18" customHeight="1">
      <c r="A25" s="162"/>
      <c r="B25" s="3" t="s">
        <v>33</v>
      </c>
      <c r="C25" s="5">
        <v>16020</v>
      </c>
      <c r="D25" s="5">
        <v>49300</v>
      </c>
      <c r="E25" s="42" t="s">
        <v>184</v>
      </c>
      <c r="F25" s="5">
        <f t="shared" si="9"/>
        <v>65320</v>
      </c>
      <c r="G25" s="5">
        <v>65130</v>
      </c>
      <c r="H25" s="5">
        <f t="shared" si="0"/>
        <v>190</v>
      </c>
      <c r="I25" s="7">
        <f t="shared" si="1"/>
        <v>1.0029172424382005</v>
      </c>
      <c r="J25" s="5">
        <v>70400</v>
      </c>
      <c r="K25" s="5">
        <f t="shared" si="2"/>
        <v>-5080</v>
      </c>
      <c r="L25" s="7">
        <f t="shared" si="3"/>
        <v>0.9278409090909091</v>
      </c>
    </row>
    <row r="26" spans="1:12" ht="18" customHeight="1">
      <c r="A26" s="162"/>
      <c r="B26" s="3" t="s">
        <v>34</v>
      </c>
      <c r="C26" s="5">
        <v>10390</v>
      </c>
      <c r="D26" s="5">
        <v>32950</v>
      </c>
      <c r="E26" s="42" t="s">
        <v>183</v>
      </c>
      <c r="F26" s="5">
        <f t="shared" si="9"/>
        <v>43340</v>
      </c>
      <c r="G26" s="5">
        <v>28150</v>
      </c>
      <c r="H26" s="5">
        <f t="shared" si="0"/>
        <v>15190</v>
      </c>
      <c r="I26" s="7">
        <f t="shared" si="1"/>
        <v>1.5396092362344582</v>
      </c>
      <c r="J26" s="5">
        <v>50400</v>
      </c>
      <c r="K26" s="5">
        <f t="shared" si="2"/>
        <v>-7060</v>
      </c>
      <c r="L26" s="7">
        <f t="shared" si="3"/>
        <v>0.859920634920635</v>
      </c>
    </row>
    <row r="27" spans="1:12" ht="18" customHeight="1">
      <c r="A27" s="162"/>
      <c r="B27" s="3" t="s">
        <v>35</v>
      </c>
      <c r="C27" s="5">
        <v>15660</v>
      </c>
      <c r="D27" s="5">
        <v>37600</v>
      </c>
      <c r="E27" s="42" t="s">
        <v>188</v>
      </c>
      <c r="F27" s="5">
        <f t="shared" si="9"/>
        <v>53260</v>
      </c>
      <c r="G27" s="5">
        <v>42920</v>
      </c>
      <c r="H27" s="5">
        <f t="shared" si="0"/>
        <v>10340</v>
      </c>
      <c r="I27" s="7">
        <f t="shared" si="1"/>
        <v>1.2409133271202237</v>
      </c>
      <c r="J27" s="5">
        <v>57400</v>
      </c>
      <c r="K27" s="5">
        <f t="shared" si="2"/>
        <v>-4140</v>
      </c>
      <c r="L27" s="7">
        <f t="shared" si="3"/>
        <v>0.9278745644599303</v>
      </c>
    </row>
    <row r="28" spans="1:12" ht="18" customHeight="1">
      <c r="A28" s="162"/>
      <c r="B28" s="3" t="s">
        <v>36</v>
      </c>
      <c r="C28" s="5">
        <v>8500</v>
      </c>
      <c r="D28" s="5">
        <v>25500</v>
      </c>
      <c r="E28" s="42" t="s">
        <v>184</v>
      </c>
      <c r="F28" s="5">
        <f t="shared" si="9"/>
        <v>34000</v>
      </c>
      <c r="G28" s="5">
        <v>25390</v>
      </c>
      <c r="H28" s="5">
        <f t="shared" si="0"/>
        <v>8610</v>
      </c>
      <c r="I28" s="7">
        <f t="shared" si="1"/>
        <v>1.3391098857818038</v>
      </c>
      <c r="J28" s="5">
        <v>41900</v>
      </c>
      <c r="K28" s="5">
        <f t="shared" si="2"/>
        <v>-7900</v>
      </c>
      <c r="L28" s="7">
        <f t="shared" si="3"/>
        <v>0.8114558472553699</v>
      </c>
    </row>
    <row r="29" spans="1:12" ht="18" customHeight="1">
      <c r="A29" s="162"/>
      <c r="B29" s="25" t="s">
        <v>18</v>
      </c>
      <c r="C29" s="26">
        <f>SUM(C20:C28)</f>
        <v>149020</v>
      </c>
      <c r="D29" s="26">
        <f>SUM(D20:D28)</f>
        <v>502850</v>
      </c>
      <c r="E29" s="43" t="s">
        <v>186</v>
      </c>
      <c r="F29" s="26">
        <f t="shared" si="9"/>
        <v>651870</v>
      </c>
      <c r="G29" s="26">
        <f>SUM(G20:G28)</f>
        <v>474590</v>
      </c>
      <c r="H29" s="26">
        <f t="shared" si="0"/>
        <v>177280</v>
      </c>
      <c r="I29" s="27">
        <f t="shared" si="1"/>
        <v>1.3735434796350534</v>
      </c>
      <c r="J29" s="26">
        <f>SUM(J20:J28)</f>
        <v>655100</v>
      </c>
      <c r="K29" s="26">
        <f t="shared" si="2"/>
        <v>-3230</v>
      </c>
      <c r="L29" s="27">
        <f t="shared" si="3"/>
        <v>0.9950694550450313</v>
      </c>
    </row>
    <row r="30" spans="1:12" ht="18" customHeight="1">
      <c r="A30" s="161" t="s">
        <v>67</v>
      </c>
      <c r="B30" s="3" t="s">
        <v>43</v>
      </c>
      <c r="C30" s="6">
        <v>3835</v>
      </c>
      <c r="D30" s="6">
        <v>45593</v>
      </c>
      <c r="E30" s="44" t="s">
        <v>183</v>
      </c>
      <c r="F30" s="5">
        <f t="shared" si="9"/>
        <v>49428</v>
      </c>
      <c r="G30" s="6">
        <v>57313</v>
      </c>
      <c r="H30" s="5">
        <f aca="true" t="shared" si="10" ref="H30:H64">+F30-G30</f>
        <v>-7885</v>
      </c>
      <c r="I30" s="7">
        <f aca="true" t="shared" si="11" ref="I30:I64">+F30/G30</f>
        <v>0.8624221380838554</v>
      </c>
      <c r="J30" s="6">
        <v>83670</v>
      </c>
      <c r="K30" s="5">
        <f aca="true" t="shared" si="12" ref="K30:K64">+F30-J30</f>
        <v>-34242</v>
      </c>
      <c r="L30" s="7">
        <f aca="true" t="shared" si="13" ref="L30:L64">+F30/J30</f>
        <v>0.5907493725349587</v>
      </c>
    </row>
    <row r="31" spans="1:12" ht="18" customHeight="1">
      <c r="A31" s="161"/>
      <c r="B31" s="4" t="s">
        <v>44</v>
      </c>
      <c r="C31" s="6">
        <v>670</v>
      </c>
      <c r="D31" s="6">
        <v>4098</v>
      </c>
      <c r="E31" s="44" t="s">
        <v>184</v>
      </c>
      <c r="F31" s="5">
        <f t="shared" si="9"/>
        <v>4768</v>
      </c>
      <c r="G31" s="6">
        <v>3170</v>
      </c>
      <c r="H31" s="5">
        <f t="shared" si="10"/>
        <v>1598</v>
      </c>
      <c r="I31" s="7">
        <f t="shared" si="11"/>
        <v>1.5041009463722397</v>
      </c>
      <c r="J31" s="6">
        <v>3703</v>
      </c>
      <c r="K31" s="5">
        <f t="shared" si="12"/>
        <v>1065</v>
      </c>
      <c r="L31" s="7">
        <f t="shared" si="13"/>
        <v>1.2876046448825276</v>
      </c>
    </row>
    <row r="32" spans="1:12" ht="18" customHeight="1">
      <c r="A32" s="161"/>
      <c r="B32" s="25" t="s">
        <v>18</v>
      </c>
      <c r="C32" s="28">
        <f>SUM(C30:C31)</f>
        <v>4505</v>
      </c>
      <c r="D32" s="28">
        <f>SUM(D30:D31)</f>
        <v>49691</v>
      </c>
      <c r="E32" s="45" t="s">
        <v>186</v>
      </c>
      <c r="F32" s="26">
        <f t="shared" si="9"/>
        <v>54196</v>
      </c>
      <c r="G32" s="28">
        <f>SUM(G30:G31)</f>
        <v>60483</v>
      </c>
      <c r="H32" s="26">
        <f t="shared" si="10"/>
        <v>-6287</v>
      </c>
      <c r="I32" s="27">
        <f t="shared" si="11"/>
        <v>0.896053436502819</v>
      </c>
      <c r="J32" s="28">
        <f>SUM(J30:J31)</f>
        <v>87373</v>
      </c>
      <c r="K32" s="26">
        <f t="shared" si="12"/>
        <v>-33177</v>
      </c>
      <c r="L32" s="27">
        <f t="shared" si="13"/>
        <v>0.6202831538347087</v>
      </c>
    </row>
    <row r="33" spans="1:12" ht="18" customHeight="1">
      <c r="A33" s="105" t="s">
        <v>68</v>
      </c>
      <c r="B33" s="25" t="s">
        <v>18</v>
      </c>
      <c r="C33" s="28">
        <v>9144</v>
      </c>
      <c r="D33" s="28">
        <v>25305</v>
      </c>
      <c r="E33" s="45" t="s">
        <v>186</v>
      </c>
      <c r="F33" s="26">
        <f>+C33+D33</f>
        <v>34449</v>
      </c>
      <c r="G33" s="28">
        <v>32104</v>
      </c>
      <c r="H33" s="26">
        <f>+F33-G33</f>
        <v>2345</v>
      </c>
      <c r="I33" s="27">
        <f t="shared" si="11"/>
        <v>1.0730438574632444</v>
      </c>
      <c r="J33" s="28">
        <v>53541</v>
      </c>
      <c r="K33" s="26">
        <f>+F33-J33</f>
        <v>-19092</v>
      </c>
      <c r="L33" s="27">
        <f t="shared" si="13"/>
        <v>0.6434134588446238</v>
      </c>
    </row>
    <row r="34" spans="1:12" ht="18" customHeight="1">
      <c r="A34" s="161" t="s">
        <v>69</v>
      </c>
      <c r="B34" s="3" t="s">
        <v>45</v>
      </c>
      <c r="C34" s="6">
        <v>744</v>
      </c>
      <c r="D34" s="6">
        <v>2429</v>
      </c>
      <c r="E34" s="44" t="s">
        <v>183</v>
      </c>
      <c r="F34" s="5">
        <f t="shared" si="9"/>
        <v>3173</v>
      </c>
      <c r="G34" s="6">
        <v>3019</v>
      </c>
      <c r="H34" s="5">
        <f t="shared" si="10"/>
        <v>154</v>
      </c>
      <c r="I34" s="7">
        <f t="shared" si="11"/>
        <v>1.0510102683007618</v>
      </c>
      <c r="J34" s="6">
        <v>3213</v>
      </c>
      <c r="K34" s="5">
        <f t="shared" si="12"/>
        <v>-40</v>
      </c>
      <c r="L34" s="7">
        <f t="shared" si="13"/>
        <v>0.9875505757858699</v>
      </c>
    </row>
    <row r="35" spans="1:12" ht="18" customHeight="1">
      <c r="A35" s="161"/>
      <c r="B35" s="3" t="s">
        <v>46</v>
      </c>
      <c r="C35" s="6">
        <v>1468</v>
      </c>
      <c r="D35" s="6">
        <v>6438</v>
      </c>
      <c r="E35" s="44" t="s">
        <v>184</v>
      </c>
      <c r="F35" s="5">
        <f t="shared" si="9"/>
        <v>7906</v>
      </c>
      <c r="G35" s="6">
        <v>7811</v>
      </c>
      <c r="H35" s="5">
        <f t="shared" si="10"/>
        <v>95</v>
      </c>
      <c r="I35" s="7">
        <f t="shared" si="11"/>
        <v>1.0121623351683524</v>
      </c>
      <c r="J35" s="6">
        <v>8483</v>
      </c>
      <c r="K35" s="5">
        <f t="shared" si="12"/>
        <v>-577</v>
      </c>
      <c r="L35" s="7">
        <f t="shared" si="13"/>
        <v>0.9319816102793823</v>
      </c>
    </row>
    <row r="36" spans="1:12" ht="18" customHeight="1">
      <c r="A36" s="161"/>
      <c r="B36" s="3" t="s">
        <v>47</v>
      </c>
      <c r="C36" s="6">
        <v>1578</v>
      </c>
      <c r="D36" s="6">
        <v>6641</v>
      </c>
      <c r="E36" s="44" t="s">
        <v>183</v>
      </c>
      <c r="F36" s="5">
        <f t="shared" si="9"/>
        <v>8219</v>
      </c>
      <c r="G36" s="6">
        <v>6324</v>
      </c>
      <c r="H36" s="5">
        <f t="shared" si="10"/>
        <v>1895</v>
      </c>
      <c r="I36" s="7">
        <f t="shared" si="11"/>
        <v>1.2996521189120809</v>
      </c>
      <c r="J36" s="6">
        <v>10948</v>
      </c>
      <c r="K36" s="5">
        <f t="shared" si="12"/>
        <v>-2729</v>
      </c>
      <c r="L36" s="7">
        <f t="shared" si="13"/>
        <v>0.750730727073438</v>
      </c>
    </row>
    <row r="37" spans="1:12" ht="18" customHeight="1">
      <c r="A37" s="161"/>
      <c r="B37" s="3" t="s">
        <v>48</v>
      </c>
      <c r="C37" s="6">
        <v>1630</v>
      </c>
      <c r="D37" s="6">
        <v>7663</v>
      </c>
      <c r="E37" s="44" t="s">
        <v>184</v>
      </c>
      <c r="F37" s="5">
        <f t="shared" si="9"/>
        <v>9293</v>
      </c>
      <c r="G37" s="6">
        <v>7481</v>
      </c>
      <c r="H37" s="5">
        <f t="shared" si="10"/>
        <v>1812</v>
      </c>
      <c r="I37" s="7">
        <f t="shared" si="11"/>
        <v>1.242213607806443</v>
      </c>
      <c r="J37" s="6">
        <v>8278</v>
      </c>
      <c r="K37" s="5">
        <f t="shared" si="12"/>
        <v>1015</v>
      </c>
      <c r="L37" s="7">
        <f t="shared" si="13"/>
        <v>1.1226141580091809</v>
      </c>
    </row>
    <row r="38" spans="1:12" ht="18" customHeight="1">
      <c r="A38" s="161"/>
      <c r="B38" s="3" t="s">
        <v>49</v>
      </c>
      <c r="C38" s="6">
        <v>56</v>
      </c>
      <c r="D38" s="6">
        <v>531</v>
      </c>
      <c r="E38" s="44" t="s">
        <v>183</v>
      </c>
      <c r="F38" s="5">
        <f t="shared" si="9"/>
        <v>587</v>
      </c>
      <c r="G38" s="6">
        <v>749</v>
      </c>
      <c r="H38" s="5">
        <f t="shared" si="10"/>
        <v>-162</v>
      </c>
      <c r="I38" s="7">
        <f t="shared" si="11"/>
        <v>0.7837116154873164</v>
      </c>
      <c r="J38" s="6">
        <v>753</v>
      </c>
      <c r="K38" s="5">
        <f t="shared" si="12"/>
        <v>-166</v>
      </c>
      <c r="L38" s="7">
        <f t="shared" si="13"/>
        <v>0.7795484727755644</v>
      </c>
    </row>
    <row r="39" spans="1:12" ht="18" customHeight="1">
      <c r="A39" s="161"/>
      <c r="B39" s="3" t="s">
        <v>50</v>
      </c>
      <c r="C39" s="6">
        <v>845</v>
      </c>
      <c r="D39" s="6">
        <v>2601</v>
      </c>
      <c r="E39" s="44" t="s">
        <v>184</v>
      </c>
      <c r="F39" s="5">
        <f t="shared" si="9"/>
        <v>3446</v>
      </c>
      <c r="G39" s="6">
        <v>3539</v>
      </c>
      <c r="H39" s="5">
        <f t="shared" si="10"/>
        <v>-93</v>
      </c>
      <c r="I39" s="7">
        <f t="shared" si="11"/>
        <v>0.9737213902232269</v>
      </c>
      <c r="J39" s="6">
        <v>4849</v>
      </c>
      <c r="K39" s="5">
        <f t="shared" si="12"/>
        <v>-1403</v>
      </c>
      <c r="L39" s="7">
        <f t="shared" si="13"/>
        <v>0.7106619921633327</v>
      </c>
    </row>
    <row r="40" spans="1:12" ht="18" customHeight="1">
      <c r="A40" s="161"/>
      <c r="B40" s="3" t="s">
        <v>114</v>
      </c>
      <c r="C40" s="6">
        <v>1307</v>
      </c>
      <c r="D40" s="6">
        <v>5872</v>
      </c>
      <c r="E40" s="44" t="s">
        <v>184</v>
      </c>
      <c r="F40" s="5">
        <f t="shared" si="9"/>
        <v>7179</v>
      </c>
      <c r="G40" s="6">
        <v>6375</v>
      </c>
      <c r="H40" s="5">
        <f t="shared" si="10"/>
        <v>804</v>
      </c>
      <c r="I40" s="7">
        <f t="shared" si="11"/>
        <v>1.1261176470588234</v>
      </c>
      <c r="J40" s="6">
        <v>7215</v>
      </c>
      <c r="K40" s="5">
        <f t="shared" si="12"/>
        <v>-36</v>
      </c>
      <c r="L40" s="7">
        <f t="shared" si="13"/>
        <v>0.995010395010395</v>
      </c>
    </row>
    <row r="41" spans="1:12" ht="18" customHeight="1">
      <c r="A41" s="161"/>
      <c r="B41" s="3" t="s">
        <v>51</v>
      </c>
      <c r="C41" s="6">
        <v>148</v>
      </c>
      <c r="D41" s="6">
        <v>716</v>
      </c>
      <c r="E41" s="44" t="s">
        <v>184</v>
      </c>
      <c r="F41" s="5">
        <f aca="true" t="shared" si="14" ref="F41:F71">+C41+D41</f>
        <v>864</v>
      </c>
      <c r="G41" s="6">
        <v>639</v>
      </c>
      <c r="H41" s="5">
        <f t="shared" si="10"/>
        <v>225</v>
      </c>
      <c r="I41" s="7">
        <f t="shared" si="11"/>
        <v>1.352112676056338</v>
      </c>
      <c r="J41" s="6">
        <v>870</v>
      </c>
      <c r="K41" s="5">
        <f t="shared" si="12"/>
        <v>-6</v>
      </c>
      <c r="L41" s="7">
        <f t="shared" si="13"/>
        <v>0.993103448275862</v>
      </c>
    </row>
    <row r="42" spans="1:12" ht="18" customHeight="1">
      <c r="A42" s="161"/>
      <c r="B42" s="3" t="s">
        <v>52</v>
      </c>
      <c r="C42" s="6">
        <v>110</v>
      </c>
      <c r="D42" s="6">
        <v>286</v>
      </c>
      <c r="E42" s="44" t="s">
        <v>183</v>
      </c>
      <c r="F42" s="5">
        <f t="shared" si="14"/>
        <v>396</v>
      </c>
      <c r="G42" s="6">
        <v>642</v>
      </c>
      <c r="H42" s="5">
        <f t="shared" si="10"/>
        <v>-246</v>
      </c>
      <c r="I42" s="7">
        <f t="shared" si="11"/>
        <v>0.616822429906542</v>
      </c>
      <c r="J42" s="6">
        <v>840</v>
      </c>
      <c r="K42" s="5">
        <f t="shared" si="12"/>
        <v>-444</v>
      </c>
      <c r="L42" s="7">
        <f t="shared" si="13"/>
        <v>0.4714285714285714</v>
      </c>
    </row>
    <row r="43" spans="1:12" ht="18" customHeight="1">
      <c r="A43" s="161"/>
      <c r="B43" s="25" t="s">
        <v>18</v>
      </c>
      <c r="C43" s="28">
        <f>SUM(C34:C42)</f>
        <v>7886</v>
      </c>
      <c r="D43" s="28">
        <f>SUM(D34:D42)</f>
        <v>33177</v>
      </c>
      <c r="E43" s="45" t="s">
        <v>186</v>
      </c>
      <c r="F43" s="26">
        <f t="shared" si="14"/>
        <v>41063</v>
      </c>
      <c r="G43" s="28">
        <f>SUM(G34:G42)</f>
        <v>36579</v>
      </c>
      <c r="H43" s="26">
        <f t="shared" si="10"/>
        <v>4484</v>
      </c>
      <c r="I43" s="27">
        <f t="shared" si="11"/>
        <v>1.1225839962820197</v>
      </c>
      <c r="J43" s="28">
        <f>SUM(J34:J42)</f>
        <v>45449</v>
      </c>
      <c r="K43" s="26">
        <f t="shared" si="12"/>
        <v>-4386</v>
      </c>
      <c r="L43" s="27">
        <f t="shared" si="13"/>
        <v>0.9034962265396378</v>
      </c>
    </row>
    <row r="44" spans="1:12" ht="18" customHeight="1">
      <c r="A44" s="161" t="s">
        <v>70</v>
      </c>
      <c r="B44" s="3" t="s">
        <v>53</v>
      </c>
      <c r="C44" s="6">
        <v>13200</v>
      </c>
      <c r="D44" s="6">
        <v>53600</v>
      </c>
      <c r="E44" s="44" t="s">
        <v>185</v>
      </c>
      <c r="F44" s="5">
        <f t="shared" si="14"/>
        <v>66800</v>
      </c>
      <c r="G44" s="6">
        <v>57000</v>
      </c>
      <c r="H44" s="5">
        <f t="shared" si="10"/>
        <v>9800</v>
      </c>
      <c r="I44" s="7">
        <f t="shared" si="11"/>
        <v>1.1719298245614036</v>
      </c>
      <c r="J44" s="6">
        <v>70250</v>
      </c>
      <c r="K44" s="5">
        <f t="shared" si="12"/>
        <v>-3450</v>
      </c>
      <c r="L44" s="7">
        <f t="shared" si="13"/>
        <v>0.9508896797153025</v>
      </c>
    </row>
    <row r="45" spans="1:12" ht="18" customHeight="1">
      <c r="A45" s="161"/>
      <c r="B45" s="3" t="s">
        <v>54</v>
      </c>
      <c r="C45" s="6">
        <v>2300</v>
      </c>
      <c r="D45" s="6">
        <v>9400</v>
      </c>
      <c r="E45" s="44" t="s">
        <v>183</v>
      </c>
      <c r="F45" s="5">
        <f t="shared" si="14"/>
        <v>11700</v>
      </c>
      <c r="G45" s="6">
        <v>7800</v>
      </c>
      <c r="H45" s="5">
        <f t="shared" si="10"/>
        <v>3900</v>
      </c>
      <c r="I45" s="7">
        <f t="shared" si="11"/>
        <v>1.5</v>
      </c>
      <c r="J45" s="6">
        <v>8550</v>
      </c>
      <c r="K45" s="5">
        <f t="shared" si="12"/>
        <v>3150</v>
      </c>
      <c r="L45" s="7">
        <f t="shared" si="13"/>
        <v>1.368421052631579</v>
      </c>
    </row>
    <row r="46" spans="1:12" ht="18" customHeight="1">
      <c r="A46" s="161"/>
      <c r="B46" s="25" t="s">
        <v>18</v>
      </c>
      <c r="C46" s="28">
        <f>SUM(C44:C45)</f>
        <v>15500</v>
      </c>
      <c r="D46" s="28">
        <f>SUM(D44:D45)</f>
        <v>63000</v>
      </c>
      <c r="E46" s="45" t="s">
        <v>186</v>
      </c>
      <c r="F46" s="26">
        <f t="shared" si="14"/>
        <v>78500</v>
      </c>
      <c r="G46" s="28">
        <f>SUM(G44:G45)</f>
        <v>64800</v>
      </c>
      <c r="H46" s="26">
        <f t="shared" si="10"/>
        <v>13700</v>
      </c>
      <c r="I46" s="27">
        <f t="shared" si="11"/>
        <v>1.2114197530864197</v>
      </c>
      <c r="J46" s="28">
        <f>SUM(J44:J45)</f>
        <v>78800</v>
      </c>
      <c r="K46" s="26">
        <f t="shared" si="12"/>
        <v>-300</v>
      </c>
      <c r="L46" s="27">
        <f t="shared" si="13"/>
        <v>0.9961928934010152</v>
      </c>
    </row>
    <row r="47" spans="1:12" ht="18" customHeight="1">
      <c r="A47" s="162" t="s">
        <v>23</v>
      </c>
      <c r="B47" s="3" t="s">
        <v>12</v>
      </c>
      <c r="C47" s="5">
        <v>1544</v>
      </c>
      <c r="D47" s="5">
        <v>2733</v>
      </c>
      <c r="E47" s="42" t="s">
        <v>182</v>
      </c>
      <c r="F47" s="5">
        <f aca="true" t="shared" si="15" ref="F47:F53">+C47+D47</f>
        <v>4277</v>
      </c>
      <c r="G47" s="5">
        <v>3637</v>
      </c>
      <c r="H47" s="5">
        <f aca="true" t="shared" si="16" ref="H47:H53">+F47-G47</f>
        <v>640</v>
      </c>
      <c r="I47" s="7">
        <f aca="true" t="shared" si="17" ref="I47:I53">+F47/G47</f>
        <v>1.175969205389057</v>
      </c>
      <c r="J47" s="5">
        <v>5631</v>
      </c>
      <c r="K47" s="5">
        <f aca="true" t="shared" si="18" ref="K47:K53">+F47-J47</f>
        <v>-1354</v>
      </c>
      <c r="L47" s="7">
        <f aca="true" t="shared" si="19" ref="L47:L53">+F47/J47</f>
        <v>0.7595453738234772</v>
      </c>
    </row>
    <row r="48" spans="1:12" ht="18" customHeight="1">
      <c r="A48" s="162"/>
      <c r="B48" s="3" t="s">
        <v>13</v>
      </c>
      <c r="C48" s="5">
        <v>3517</v>
      </c>
      <c r="D48" s="5">
        <v>5380</v>
      </c>
      <c r="E48" s="42" t="s">
        <v>183</v>
      </c>
      <c r="F48" s="5">
        <f t="shared" si="15"/>
        <v>8897</v>
      </c>
      <c r="G48" s="5">
        <v>5853</v>
      </c>
      <c r="H48" s="5">
        <f t="shared" si="16"/>
        <v>3044</v>
      </c>
      <c r="I48" s="7">
        <f t="shared" si="17"/>
        <v>1.5200751751238681</v>
      </c>
      <c r="J48" s="5">
        <v>9657</v>
      </c>
      <c r="K48" s="5">
        <f t="shared" si="18"/>
        <v>-760</v>
      </c>
      <c r="L48" s="7">
        <f t="shared" si="19"/>
        <v>0.9213006109557834</v>
      </c>
    </row>
    <row r="49" spans="1:12" ht="18" customHeight="1">
      <c r="A49" s="162"/>
      <c r="B49" s="3" t="s">
        <v>14</v>
      </c>
      <c r="C49" s="5">
        <v>14381</v>
      </c>
      <c r="D49" s="5">
        <v>46960</v>
      </c>
      <c r="E49" s="42" t="s">
        <v>183</v>
      </c>
      <c r="F49" s="5">
        <f t="shared" si="15"/>
        <v>61341</v>
      </c>
      <c r="G49" s="5">
        <v>28152</v>
      </c>
      <c r="H49" s="5">
        <f t="shared" si="16"/>
        <v>33189</v>
      </c>
      <c r="I49" s="7">
        <f t="shared" si="17"/>
        <v>2.178921568627451</v>
      </c>
      <c r="J49" s="5">
        <v>59650</v>
      </c>
      <c r="K49" s="5">
        <f t="shared" si="18"/>
        <v>1691</v>
      </c>
      <c r="L49" s="7">
        <f t="shared" si="19"/>
        <v>1.0283487007544008</v>
      </c>
    </row>
    <row r="50" spans="1:12" ht="18" customHeight="1">
      <c r="A50" s="162"/>
      <c r="B50" s="3" t="s">
        <v>15</v>
      </c>
      <c r="C50" s="5">
        <v>5382</v>
      </c>
      <c r="D50" s="5">
        <v>13690</v>
      </c>
      <c r="E50" s="42" t="s">
        <v>184</v>
      </c>
      <c r="F50" s="5">
        <f t="shared" si="15"/>
        <v>19072</v>
      </c>
      <c r="G50" s="5">
        <v>14791</v>
      </c>
      <c r="H50" s="5">
        <f t="shared" si="16"/>
        <v>4281</v>
      </c>
      <c r="I50" s="7">
        <f t="shared" si="17"/>
        <v>1.2894327631667906</v>
      </c>
      <c r="J50" s="5">
        <v>25275</v>
      </c>
      <c r="K50" s="5">
        <f t="shared" si="18"/>
        <v>-6203</v>
      </c>
      <c r="L50" s="7">
        <f t="shared" si="19"/>
        <v>0.7545796241345203</v>
      </c>
    </row>
    <row r="51" spans="1:12" ht="18" customHeight="1">
      <c r="A51" s="162"/>
      <c r="B51" s="3" t="s">
        <v>16</v>
      </c>
      <c r="C51" s="5">
        <v>4962</v>
      </c>
      <c r="D51" s="5">
        <v>14205</v>
      </c>
      <c r="E51" s="42" t="s">
        <v>183</v>
      </c>
      <c r="F51" s="5">
        <f t="shared" si="15"/>
        <v>19167</v>
      </c>
      <c r="G51" s="5">
        <v>22325</v>
      </c>
      <c r="H51" s="5">
        <f t="shared" si="16"/>
        <v>-3158</v>
      </c>
      <c r="I51" s="7">
        <f t="shared" si="17"/>
        <v>0.8585442329227324</v>
      </c>
      <c r="J51" s="5">
        <v>25944</v>
      </c>
      <c r="K51" s="5">
        <f t="shared" si="18"/>
        <v>-6777</v>
      </c>
      <c r="L51" s="7">
        <f t="shared" si="19"/>
        <v>0.7387835337650324</v>
      </c>
    </row>
    <row r="52" spans="1:12" ht="18" customHeight="1">
      <c r="A52" s="162"/>
      <c r="B52" s="3" t="s">
        <v>17</v>
      </c>
      <c r="C52" s="5">
        <v>1185</v>
      </c>
      <c r="D52" s="5">
        <v>3283</v>
      </c>
      <c r="E52" s="42" t="s">
        <v>185</v>
      </c>
      <c r="F52" s="5">
        <f t="shared" si="15"/>
        <v>4468</v>
      </c>
      <c r="G52" s="5">
        <v>3931</v>
      </c>
      <c r="H52" s="5">
        <f t="shared" si="16"/>
        <v>537</v>
      </c>
      <c r="I52" s="7">
        <f t="shared" si="17"/>
        <v>1.1366064614601883</v>
      </c>
      <c r="J52" s="5">
        <v>4733</v>
      </c>
      <c r="K52" s="5">
        <f t="shared" si="18"/>
        <v>-265</v>
      </c>
      <c r="L52" s="7">
        <f t="shared" si="19"/>
        <v>0.9440101415592648</v>
      </c>
    </row>
    <row r="53" spans="1:12" ht="18" customHeight="1">
      <c r="A53" s="162"/>
      <c r="B53" s="25" t="s">
        <v>18</v>
      </c>
      <c r="C53" s="26">
        <f>SUM(C47:C52)</f>
        <v>30971</v>
      </c>
      <c r="D53" s="26">
        <f>SUM(D47:D52)</f>
        <v>86251</v>
      </c>
      <c r="E53" s="43" t="s">
        <v>186</v>
      </c>
      <c r="F53" s="26">
        <f t="shared" si="15"/>
        <v>117222</v>
      </c>
      <c r="G53" s="26">
        <f>SUM(G47:G52)</f>
        <v>78689</v>
      </c>
      <c r="H53" s="26">
        <f t="shared" si="16"/>
        <v>38533</v>
      </c>
      <c r="I53" s="27">
        <f t="shared" si="17"/>
        <v>1.489687249806199</v>
      </c>
      <c r="J53" s="26">
        <f>SUM(J47:J52)</f>
        <v>130890</v>
      </c>
      <c r="K53" s="26">
        <f t="shared" si="18"/>
        <v>-13668</v>
      </c>
      <c r="L53" s="27">
        <f t="shared" si="19"/>
        <v>0.8955764382305753</v>
      </c>
    </row>
    <row r="54" spans="1:12" ht="18" customHeight="1">
      <c r="A54" s="161" t="s">
        <v>71</v>
      </c>
      <c r="B54" s="3" t="s">
        <v>55</v>
      </c>
      <c r="C54" s="6">
        <v>905</v>
      </c>
      <c r="D54" s="6">
        <v>1735</v>
      </c>
      <c r="E54" s="44" t="s">
        <v>183</v>
      </c>
      <c r="F54" s="5">
        <f t="shared" si="14"/>
        <v>2640</v>
      </c>
      <c r="G54" s="6">
        <v>3490</v>
      </c>
      <c r="H54" s="5">
        <f t="shared" si="10"/>
        <v>-850</v>
      </c>
      <c r="I54" s="7">
        <f t="shared" si="11"/>
        <v>0.7564469914040115</v>
      </c>
      <c r="J54" s="6">
        <v>4858</v>
      </c>
      <c r="K54" s="5">
        <f t="shared" si="12"/>
        <v>-2218</v>
      </c>
      <c r="L54" s="7">
        <f t="shared" si="13"/>
        <v>0.5434335117332235</v>
      </c>
    </row>
    <row r="55" spans="1:12" ht="18" customHeight="1">
      <c r="A55" s="161"/>
      <c r="B55" s="3" t="s">
        <v>56</v>
      </c>
      <c r="C55" s="6">
        <v>1406</v>
      </c>
      <c r="D55" s="6">
        <v>2839</v>
      </c>
      <c r="E55" s="44" t="s">
        <v>184</v>
      </c>
      <c r="F55" s="5">
        <f t="shared" si="14"/>
        <v>4245</v>
      </c>
      <c r="G55" s="6">
        <v>4260</v>
      </c>
      <c r="H55" s="5">
        <f t="shared" si="10"/>
        <v>-15</v>
      </c>
      <c r="I55" s="7">
        <f t="shared" si="11"/>
        <v>0.9964788732394366</v>
      </c>
      <c r="J55" s="6">
        <v>5480</v>
      </c>
      <c r="K55" s="5">
        <f t="shared" si="12"/>
        <v>-1235</v>
      </c>
      <c r="L55" s="7">
        <f t="shared" si="13"/>
        <v>0.7746350364963503</v>
      </c>
    </row>
    <row r="56" spans="1:12" ht="18" customHeight="1">
      <c r="A56" s="161"/>
      <c r="B56" s="3" t="s">
        <v>57</v>
      </c>
      <c r="C56" s="6">
        <v>2342</v>
      </c>
      <c r="D56" s="6">
        <v>3115</v>
      </c>
      <c r="E56" s="44" t="s">
        <v>182</v>
      </c>
      <c r="F56" s="5">
        <f t="shared" si="14"/>
        <v>5457</v>
      </c>
      <c r="G56" s="6">
        <v>3650</v>
      </c>
      <c r="H56" s="5">
        <f t="shared" si="10"/>
        <v>1807</v>
      </c>
      <c r="I56" s="7">
        <f t="shared" si="11"/>
        <v>1.495068493150685</v>
      </c>
      <c r="J56" s="6">
        <v>5100</v>
      </c>
      <c r="K56" s="5">
        <f t="shared" si="12"/>
        <v>357</v>
      </c>
      <c r="L56" s="7">
        <f t="shared" si="13"/>
        <v>1.07</v>
      </c>
    </row>
    <row r="57" spans="1:12" ht="18" customHeight="1">
      <c r="A57" s="161"/>
      <c r="B57" s="25" t="s">
        <v>18</v>
      </c>
      <c r="C57" s="28">
        <f>SUM(C54:C56)</f>
        <v>4653</v>
      </c>
      <c r="D57" s="28">
        <f>SUM(D54:D56)</f>
        <v>7689</v>
      </c>
      <c r="E57" s="45" t="s">
        <v>186</v>
      </c>
      <c r="F57" s="26">
        <f t="shared" si="14"/>
        <v>12342</v>
      </c>
      <c r="G57" s="28">
        <f>SUM(G54:G56)</f>
        <v>11400</v>
      </c>
      <c r="H57" s="26">
        <f t="shared" si="10"/>
        <v>942</v>
      </c>
      <c r="I57" s="27">
        <f t="shared" si="11"/>
        <v>1.0826315789473684</v>
      </c>
      <c r="J57" s="28">
        <f>SUM(J54:J56)</f>
        <v>15438</v>
      </c>
      <c r="K57" s="26">
        <f t="shared" si="12"/>
        <v>-3096</v>
      </c>
      <c r="L57" s="27">
        <f t="shared" si="13"/>
        <v>0.7994558880684026</v>
      </c>
    </row>
    <row r="58" spans="1:12" ht="18" customHeight="1">
      <c r="A58" s="161" t="s">
        <v>72</v>
      </c>
      <c r="B58" s="3" t="s">
        <v>58</v>
      </c>
      <c r="C58" s="6">
        <v>6950</v>
      </c>
      <c r="D58" s="6">
        <v>6269</v>
      </c>
      <c r="E58" s="44" t="s">
        <v>183</v>
      </c>
      <c r="F58" s="5">
        <f t="shared" si="14"/>
        <v>13219</v>
      </c>
      <c r="G58" s="6">
        <v>13588</v>
      </c>
      <c r="H58" s="5">
        <f t="shared" si="10"/>
        <v>-369</v>
      </c>
      <c r="I58" s="7">
        <f t="shared" si="11"/>
        <v>0.9728436856049455</v>
      </c>
      <c r="J58" s="6">
        <v>20982</v>
      </c>
      <c r="K58" s="5">
        <f t="shared" si="12"/>
        <v>-7763</v>
      </c>
      <c r="L58" s="7">
        <f t="shared" si="13"/>
        <v>0.6300162043656468</v>
      </c>
    </row>
    <row r="59" spans="1:12" ht="18" customHeight="1">
      <c r="A59" s="161"/>
      <c r="B59" s="25" t="s">
        <v>18</v>
      </c>
      <c r="C59" s="28">
        <v>6950</v>
      </c>
      <c r="D59" s="28">
        <v>6269</v>
      </c>
      <c r="E59" s="45" t="s">
        <v>186</v>
      </c>
      <c r="F59" s="26">
        <f t="shared" si="14"/>
        <v>13219</v>
      </c>
      <c r="G59" s="28">
        <v>13588</v>
      </c>
      <c r="H59" s="26">
        <f t="shared" si="10"/>
        <v>-369</v>
      </c>
      <c r="I59" s="27">
        <f t="shared" si="11"/>
        <v>0.9728436856049455</v>
      </c>
      <c r="J59" s="28">
        <v>20982</v>
      </c>
      <c r="K59" s="26">
        <f t="shared" si="12"/>
        <v>-7763</v>
      </c>
      <c r="L59" s="27">
        <f t="shared" si="13"/>
        <v>0.6300162043656468</v>
      </c>
    </row>
    <row r="60" spans="1:12" ht="18" customHeight="1">
      <c r="A60" s="161" t="s">
        <v>74</v>
      </c>
      <c r="B60" s="3" t="s">
        <v>60</v>
      </c>
      <c r="C60" s="6">
        <v>103000</v>
      </c>
      <c r="D60" s="6">
        <v>172000</v>
      </c>
      <c r="E60" s="44" t="s">
        <v>183</v>
      </c>
      <c r="F60" s="5">
        <f>+C60+D60</f>
        <v>275000</v>
      </c>
      <c r="G60" s="6">
        <v>257900</v>
      </c>
      <c r="H60" s="5">
        <f>+F60-G60</f>
        <v>17100</v>
      </c>
      <c r="I60" s="7">
        <f>+F60/G60</f>
        <v>1.0663047692904226</v>
      </c>
      <c r="J60" s="6">
        <v>563000</v>
      </c>
      <c r="K60" s="5">
        <f>+F60-J60</f>
        <v>-288000</v>
      </c>
      <c r="L60" s="7">
        <f>+F60/J60</f>
        <v>0.48845470692717585</v>
      </c>
    </row>
    <row r="61" spans="1:12" ht="18" customHeight="1">
      <c r="A61" s="161"/>
      <c r="B61" s="3" t="s">
        <v>191</v>
      </c>
      <c r="C61" s="6">
        <v>26500</v>
      </c>
      <c r="D61" s="6">
        <v>88500</v>
      </c>
      <c r="E61" s="44" t="s">
        <v>182</v>
      </c>
      <c r="F61" s="5">
        <f>+C61+D61</f>
        <v>115000</v>
      </c>
      <c r="G61" s="6">
        <v>97000</v>
      </c>
      <c r="H61" s="5">
        <f>+F61-G61</f>
        <v>18000</v>
      </c>
      <c r="I61" s="7">
        <f>+F61/G61</f>
        <v>1.1855670103092784</v>
      </c>
      <c r="J61" s="6">
        <v>218000</v>
      </c>
      <c r="K61" s="5">
        <f>+F61-J61</f>
        <v>-103000</v>
      </c>
      <c r="L61" s="7">
        <f>+F61/J61</f>
        <v>0.5275229357798165</v>
      </c>
    </row>
    <row r="62" spans="1:12" ht="18" customHeight="1">
      <c r="A62" s="161"/>
      <c r="B62" s="25" t="s">
        <v>18</v>
      </c>
      <c r="C62" s="28">
        <f>SUM(C60:C61)</f>
        <v>129500</v>
      </c>
      <c r="D62" s="28">
        <f>SUM(D60:D61)</f>
        <v>260500</v>
      </c>
      <c r="E62" s="45" t="s">
        <v>186</v>
      </c>
      <c r="F62" s="26">
        <f>+C62+D62</f>
        <v>390000</v>
      </c>
      <c r="G62" s="28">
        <v>354900</v>
      </c>
      <c r="H62" s="26">
        <f>+F62-G62</f>
        <v>35100</v>
      </c>
      <c r="I62" s="27">
        <f>+F62/G62</f>
        <v>1.098901098901099</v>
      </c>
      <c r="J62" s="28">
        <f>SUM(J60:J61)</f>
        <v>781000</v>
      </c>
      <c r="K62" s="26">
        <f>+F62-J62</f>
        <v>-391000</v>
      </c>
      <c r="L62" s="27">
        <f>+F62/J62</f>
        <v>0.499359795134443</v>
      </c>
    </row>
    <row r="63" spans="1:12" ht="18" customHeight="1">
      <c r="A63" s="161" t="s">
        <v>73</v>
      </c>
      <c r="B63" s="3" t="s">
        <v>59</v>
      </c>
      <c r="C63" s="6">
        <v>8000</v>
      </c>
      <c r="D63" s="6">
        <v>23000</v>
      </c>
      <c r="E63" s="44" t="s">
        <v>184</v>
      </c>
      <c r="F63" s="5">
        <f t="shared" si="14"/>
        <v>31000</v>
      </c>
      <c r="G63" s="6">
        <v>25500</v>
      </c>
      <c r="H63" s="5">
        <f t="shared" si="10"/>
        <v>5500</v>
      </c>
      <c r="I63" s="7">
        <f t="shared" si="11"/>
        <v>1.2156862745098038</v>
      </c>
      <c r="J63" s="6">
        <v>24000</v>
      </c>
      <c r="K63" s="5">
        <f t="shared" si="12"/>
        <v>7000</v>
      </c>
      <c r="L63" s="7">
        <f t="shared" si="13"/>
        <v>1.2916666666666667</v>
      </c>
    </row>
    <row r="64" spans="1:12" ht="18" customHeight="1">
      <c r="A64" s="161"/>
      <c r="B64" s="25" t="s">
        <v>18</v>
      </c>
      <c r="C64" s="28">
        <f>+C63</f>
        <v>8000</v>
      </c>
      <c r="D64" s="28">
        <f>+D63</f>
        <v>23000</v>
      </c>
      <c r="E64" s="45" t="s">
        <v>186</v>
      </c>
      <c r="F64" s="26">
        <f t="shared" si="14"/>
        <v>31000</v>
      </c>
      <c r="G64" s="28">
        <v>25500</v>
      </c>
      <c r="H64" s="26">
        <f t="shared" si="10"/>
        <v>5500</v>
      </c>
      <c r="I64" s="27">
        <f t="shared" si="11"/>
        <v>1.2156862745098038</v>
      </c>
      <c r="J64" s="28">
        <v>24000</v>
      </c>
      <c r="K64" s="26">
        <f t="shared" si="12"/>
        <v>7000</v>
      </c>
      <c r="L64" s="27">
        <f t="shared" si="13"/>
        <v>1.2916666666666667</v>
      </c>
    </row>
    <row r="65" spans="1:12" ht="18" customHeight="1">
      <c r="A65" s="161" t="s">
        <v>75</v>
      </c>
      <c r="B65" s="3" t="s">
        <v>61</v>
      </c>
      <c r="C65" s="6">
        <v>3000</v>
      </c>
      <c r="D65" s="6">
        <v>28000</v>
      </c>
      <c r="E65" s="44" t="s">
        <v>182</v>
      </c>
      <c r="F65" s="5">
        <f t="shared" si="14"/>
        <v>31000</v>
      </c>
      <c r="G65" s="6">
        <v>40000</v>
      </c>
      <c r="H65" s="5">
        <f aca="true" t="shared" si="20" ref="H65:H72">+F65-G65</f>
        <v>-9000</v>
      </c>
      <c r="I65" s="7">
        <f aca="true" t="shared" si="21" ref="I65:I72">+F65/G65</f>
        <v>0.775</v>
      </c>
      <c r="J65" s="6">
        <v>40000</v>
      </c>
      <c r="K65" s="5">
        <f aca="true" t="shared" si="22" ref="K65:K72">+F65-J65</f>
        <v>-9000</v>
      </c>
      <c r="L65" s="7">
        <f aca="true" t="shared" si="23" ref="L65:L72">+F65/J65</f>
        <v>0.775</v>
      </c>
    </row>
    <row r="66" spans="1:12" ht="18" customHeight="1">
      <c r="A66" s="161"/>
      <c r="B66" s="3" t="s">
        <v>62</v>
      </c>
      <c r="C66" s="6">
        <v>650</v>
      </c>
      <c r="D66" s="6">
        <v>950</v>
      </c>
      <c r="E66" s="44" t="s">
        <v>183</v>
      </c>
      <c r="F66" s="5">
        <f t="shared" si="14"/>
        <v>1600</v>
      </c>
      <c r="G66" s="6">
        <v>2185</v>
      </c>
      <c r="H66" s="5">
        <f t="shared" si="20"/>
        <v>-585</v>
      </c>
      <c r="I66" s="7">
        <f t="shared" si="21"/>
        <v>0.7322654462242563</v>
      </c>
      <c r="J66" s="6">
        <v>4300</v>
      </c>
      <c r="K66" s="5">
        <f t="shared" si="22"/>
        <v>-2700</v>
      </c>
      <c r="L66" s="7">
        <f t="shared" si="23"/>
        <v>0.37209302325581395</v>
      </c>
    </row>
    <row r="67" spans="1:12" ht="18" customHeight="1">
      <c r="A67" s="161"/>
      <c r="B67" s="3" t="s">
        <v>63</v>
      </c>
      <c r="C67" s="6">
        <v>20034</v>
      </c>
      <c r="D67" s="6">
        <v>23328</v>
      </c>
      <c r="E67" s="44" t="s">
        <v>182</v>
      </c>
      <c r="F67" s="5">
        <f t="shared" si="14"/>
        <v>43362</v>
      </c>
      <c r="G67" s="6">
        <v>43284</v>
      </c>
      <c r="H67" s="5">
        <f t="shared" si="20"/>
        <v>78</v>
      </c>
      <c r="I67" s="7">
        <f t="shared" si="21"/>
        <v>1.0018020515663986</v>
      </c>
      <c r="J67" s="6">
        <v>48430</v>
      </c>
      <c r="K67" s="5">
        <f t="shared" si="22"/>
        <v>-5068</v>
      </c>
      <c r="L67" s="7">
        <f t="shared" si="23"/>
        <v>0.8953541193475119</v>
      </c>
    </row>
    <row r="68" spans="1:12" ht="18" customHeight="1">
      <c r="A68" s="161"/>
      <c r="B68" s="25" t="s">
        <v>18</v>
      </c>
      <c r="C68" s="28">
        <f>SUM(C65:C67)</f>
        <v>23684</v>
      </c>
      <c r="D68" s="28">
        <f>SUM(D65:D67)</f>
        <v>52278</v>
      </c>
      <c r="E68" s="45" t="s">
        <v>186</v>
      </c>
      <c r="F68" s="26">
        <f t="shared" si="14"/>
        <v>75962</v>
      </c>
      <c r="G68" s="28">
        <f>SUM(G65:G67)</f>
        <v>85469</v>
      </c>
      <c r="H68" s="26">
        <f t="shared" si="20"/>
        <v>-9507</v>
      </c>
      <c r="I68" s="27">
        <f t="shared" si="21"/>
        <v>0.8887666873369292</v>
      </c>
      <c r="J68" s="28">
        <f>SUM(J65:J67)</f>
        <v>92730</v>
      </c>
      <c r="K68" s="26">
        <f t="shared" si="22"/>
        <v>-16768</v>
      </c>
      <c r="L68" s="27">
        <f t="shared" si="23"/>
        <v>0.8191739458643373</v>
      </c>
    </row>
    <row r="69" spans="1:12" ht="18" customHeight="1">
      <c r="A69" s="161" t="s">
        <v>76</v>
      </c>
      <c r="B69" s="3" t="s">
        <v>64</v>
      </c>
      <c r="C69" s="6">
        <v>1963</v>
      </c>
      <c r="D69" s="6">
        <v>4115</v>
      </c>
      <c r="E69" s="44" t="s">
        <v>192</v>
      </c>
      <c r="F69" s="5">
        <f t="shared" si="14"/>
        <v>6078</v>
      </c>
      <c r="G69" s="6">
        <v>6863</v>
      </c>
      <c r="H69" s="5">
        <f t="shared" si="20"/>
        <v>-785</v>
      </c>
      <c r="I69" s="7">
        <f t="shared" si="21"/>
        <v>0.8856185341687309</v>
      </c>
      <c r="J69" s="6">
        <v>10768</v>
      </c>
      <c r="K69" s="5">
        <f t="shared" si="22"/>
        <v>-4690</v>
      </c>
      <c r="L69" s="7">
        <f t="shared" si="23"/>
        <v>0.5644502228826151</v>
      </c>
    </row>
    <row r="70" spans="1:12" ht="18" customHeight="1">
      <c r="A70" s="161"/>
      <c r="B70" s="3" t="s">
        <v>65</v>
      </c>
      <c r="C70" s="106">
        <v>3981</v>
      </c>
      <c r="D70" s="106">
        <v>7055</v>
      </c>
      <c r="E70" s="107" t="s">
        <v>193</v>
      </c>
      <c r="F70" s="108">
        <f t="shared" si="14"/>
        <v>11036</v>
      </c>
      <c r="G70" s="106">
        <v>9848</v>
      </c>
      <c r="H70" s="108">
        <f t="shared" si="20"/>
        <v>1188</v>
      </c>
      <c r="I70" s="109">
        <f t="shared" si="21"/>
        <v>1.1206336311941512</v>
      </c>
      <c r="J70" s="6">
        <v>11357</v>
      </c>
      <c r="K70" s="5">
        <f t="shared" si="22"/>
        <v>-321</v>
      </c>
      <c r="L70" s="7">
        <f t="shared" si="23"/>
        <v>0.9717354935282205</v>
      </c>
    </row>
    <row r="71" spans="1:12" ht="18" customHeight="1">
      <c r="A71" s="161"/>
      <c r="B71" s="25" t="s">
        <v>18</v>
      </c>
      <c r="C71" s="28">
        <f>SUM(C69:C70)</f>
        <v>5944</v>
      </c>
      <c r="D71" s="28">
        <f>SUM(D69:D70)</f>
        <v>11170</v>
      </c>
      <c r="E71" s="45" t="s">
        <v>186</v>
      </c>
      <c r="F71" s="26">
        <f t="shared" si="14"/>
        <v>17114</v>
      </c>
      <c r="G71" s="28">
        <f>SUM(G69:G70)</f>
        <v>16711</v>
      </c>
      <c r="H71" s="26">
        <f t="shared" si="20"/>
        <v>403</v>
      </c>
      <c r="I71" s="27">
        <f t="shared" si="21"/>
        <v>1.0241158518341211</v>
      </c>
      <c r="J71" s="28">
        <f>SUM(J69:J70)</f>
        <v>22125</v>
      </c>
      <c r="K71" s="26">
        <f t="shared" si="22"/>
        <v>-5011</v>
      </c>
      <c r="L71" s="27">
        <f t="shared" si="23"/>
        <v>0.7735141242937853</v>
      </c>
    </row>
    <row r="72" spans="1:12" ht="18" customHeight="1">
      <c r="A72" s="163" t="s">
        <v>66</v>
      </c>
      <c r="B72" s="164"/>
      <c r="C72" s="28">
        <f>+C53+C7+C12+C29+C16+C19+C32+C33+C43+C46+C57+C59+C64+C62+C68+C71</f>
        <v>471974</v>
      </c>
      <c r="D72" s="28">
        <f>+D53+D7+D12+D29+D16+D19+D32+D33+D43+D46+D57+D59+D64+D62+D68+D71</f>
        <v>1430889</v>
      </c>
      <c r="E72" s="28">
        <f>SUM(E7)</f>
        <v>2539</v>
      </c>
      <c r="F72" s="26">
        <f>+C72+D72+E72</f>
        <v>1905402</v>
      </c>
      <c r="G72" s="28">
        <f>+G53+G7+G12+G29+G16+G19+G32+G33+G43+G46+G57+G59+G62+G68+G71+G64</f>
        <v>1560544</v>
      </c>
      <c r="H72" s="26">
        <f t="shared" si="20"/>
        <v>344858</v>
      </c>
      <c r="I72" s="27">
        <f t="shared" si="21"/>
        <v>1.2209857588123116</v>
      </c>
      <c r="J72" s="28">
        <f>+J53+J7+J12+J29+J16+J19+J32+J33+J43+J46+J57+J59+J64+J62+J68+J71</f>
        <v>2478621</v>
      </c>
      <c r="K72" s="26">
        <f t="shared" si="22"/>
        <v>-573219</v>
      </c>
      <c r="L72" s="27">
        <f t="shared" si="23"/>
        <v>0.7687347117610962</v>
      </c>
    </row>
    <row r="73" ht="13.5">
      <c r="A73" t="s">
        <v>199</v>
      </c>
    </row>
    <row r="74" ht="13.5">
      <c r="A74" t="s">
        <v>200</v>
      </c>
    </row>
  </sheetData>
  <mergeCells count="16">
    <mergeCell ref="A54:A57"/>
    <mergeCell ref="A34:A43"/>
    <mergeCell ref="A69:A71"/>
    <mergeCell ref="A72:B72"/>
    <mergeCell ref="A58:A59"/>
    <mergeCell ref="A63:A64"/>
    <mergeCell ref="A60:A62"/>
    <mergeCell ref="A65:A68"/>
    <mergeCell ref="A44:A46"/>
    <mergeCell ref="A47:A53"/>
    <mergeCell ref="A30:A32"/>
    <mergeCell ref="A4:A7"/>
    <mergeCell ref="A8:A12"/>
    <mergeCell ref="A20:A29"/>
    <mergeCell ref="A13:A16"/>
    <mergeCell ref="A17:A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213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 topLeftCell="A13">
      <selection activeCell="O25" sqref="O25"/>
    </sheetView>
  </sheetViews>
  <sheetFormatPr defaultColWidth="9.00390625" defaultRowHeight="13.5"/>
  <sheetData>
    <row r="1" spans="1:15" ht="13.5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2:10" ht="13.5">
      <c r="B2" s="8"/>
      <c r="C2" s="8"/>
      <c r="D2" s="8"/>
      <c r="E2" s="8"/>
      <c r="F2" s="8"/>
      <c r="G2" s="8"/>
      <c r="H2" s="8"/>
      <c r="I2" s="8"/>
      <c r="J2" s="8"/>
    </row>
    <row r="3" spans="1:16" ht="13.5">
      <c r="A3" s="9" t="s">
        <v>101</v>
      </c>
      <c r="B3" s="10" t="s">
        <v>102</v>
      </c>
      <c r="C3" s="11" t="s">
        <v>90</v>
      </c>
      <c r="D3" s="11" t="s">
        <v>91</v>
      </c>
      <c r="E3" s="11" t="s">
        <v>92</v>
      </c>
      <c r="F3" s="11" t="s">
        <v>93</v>
      </c>
      <c r="G3" s="11" t="s">
        <v>94</v>
      </c>
      <c r="H3" s="11" t="s">
        <v>95</v>
      </c>
      <c r="I3" s="11" t="s">
        <v>96</v>
      </c>
      <c r="J3" s="11" t="s">
        <v>97</v>
      </c>
      <c r="K3" s="11" t="s">
        <v>98</v>
      </c>
      <c r="L3" s="11" t="s">
        <v>99</v>
      </c>
      <c r="M3" s="12" t="s">
        <v>107</v>
      </c>
      <c r="N3" s="39" t="s">
        <v>108</v>
      </c>
      <c r="O3" s="39" t="s">
        <v>109</v>
      </c>
      <c r="P3" s="29" t="s">
        <v>113</v>
      </c>
    </row>
    <row r="4" spans="1:16" ht="13.5">
      <c r="A4" s="9" t="s">
        <v>103</v>
      </c>
      <c r="B4" s="101">
        <f aca="true" t="shared" si="0" ref="B4:M4">SUM(B5:B20)</f>
        <v>3834881</v>
      </c>
      <c r="C4" s="102">
        <f t="shared" si="0"/>
        <v>3159491</v>
      </c>
      <c r="D4" s="102">
        <f t="shared" si="0"/>
        <v>2154375</v>
      </c>
      <c r="E4" s="102">
        <f t="shared" si="0"/>
        <v>2890913</v>
      </c>
      <c r="F4" s="102">
        <f t="shared" si="0"/>
        <v>2741318</v>
      </c>
      <c r="G4" s="102">
        <f t="shared" si="0"/>
        <v>2501714</v>
      </c>
      <c r="H4" s="102">
        <f t="shared" si="0"/>
        <v>2452854</v>
      </c>
      <c r="I4" s="102">
        <f t="shared" si="0"/>
        <v>2512340</v>
      </c>
      <c r="J4" s="102">
        <f t="shared" si="0"/>
        <v>1909546</v>
      </c>
      <c r="K4" s="102">
        <f t="shared" si="0"/>
        <v>2478621</v>
      </c>
      <c r="L4" s="103">
        <f t="shared" si="0"/>
        <v>1560544</v>
      </c>
      <c r="M4" s="104">
        <f t="shared" si="0"/>
        <v>1905402</v>
      </c>
      <c r="N4" s="13">
        <f>+M4/L4</f>
        <v>1.2209857588123116</v>
      </c>
      <c r="O4" s="38">
        <f>+M4/K4</f>
        <v>0.7687347117610962</v>
      </c>
      <c r="P4" s="37">
        <f>+M4/J4</f>
        <v>0.9978298506556008</v>
      </c>
    </row>
    <row r="5" spans="1:16" ht="13.5">
      <c r="A5" s="17" t="s">
        <v>79</v>
      </c>
      <c r="B5" s="18">
        <v>259940</v>
      </c>
      <c r="C5" s="19">
        <v>103363</v>
      </c>
      <c r="D5" s="19">
        <v>117531</v>
      </c>
      <c r="E5" s="19">
        <v>173240</v>
      </c>
      <c r="F5" s="19">
        <v>171126</v>
      </c>
      <c r="G5" s="19">
        <v>151962</v>
      </c>
      <c r="H5" s="19">
        <v>139958</v>
      </c>
      <c r="I5" s="19">
        <v>151215</v>
      </c>
      <c r="J5" s="19">
        <v>168753</v>
      </c>
      <c r="K5" s="19">
        <v>284913</v>
      </c>
      <c r="L5" s="31">
        <v>159061</v>
      </c>
      <c r="M5" s="20">
        <v>231371</v>
      </c>
      <c r="N5" s="40">
        <f>+M5/L5</f>
        <v>1.4546054658275756</v>
      </c>
      <c r="O5" s="33">
        <f>+M5/K5</f>
        <v>0.8120759670495906</v>
      </c>
      <c r="P5" s="35">
        <f>+M5/J5</f>
        <v>1.3710630329534883</v>
      </c>
    </row>
    <row r="6" spans="1:16" ht="13.5">
      <c r="A6" s="17" t="s">
        <v>80</v>
      </c>
      <c r="B6" s="18">
        <v>319465</v>
      </c>
      <c r="C6" s="19">
        <v>242141</v>
      </c>
      <c r="D6" s="19">
        <v>152659</v>
      </c>
      <c r="E6" s="19">
        <v>185405</v>
      </c>
      <c r="F6" s="19">
        <v>207516</v>
      </c>
      <c r="G6" s="19">
        <v>175362</v>
      </c>
      <c r="H6" s="19">
        <v>157236</v>
      </c>
      <c r="I6" s="19">
        <v>115240</v>
      </c>
      <c r="J6" s="19">
        <v>81910</v>
      </c>
      <c r="K6" s="19">
        <v>91790</v>
      </c>
      <c r="L6" s="31">
        <v>83870</v>
      </c>
      <c r="M6" s="20">
        <v>88596</v>
      </c>
      <c r="N6" s="40">
        <f aca="true" t="shared" si="1" ref="N6:N20">+M6/L6</f>
        <v>1.05634911172052</v>
      </c>
      <c r="O6" s="33">
        <f aca="true" t="shared" si="2" ref="O6:O19">+M6/K6</f>
        <v>0.9652031811744198</v>
      </c>
      <c r="P6" s="35">
        <f aca="true" t="shared" si="3" ref="P6:P20">+M6/J6</f>
        <v>1.081626175070199</v>
      </c>
    </row>
    <row r="7" spans="1:16" ht="13.5">
      <c r="A7" s="17" t="s">
        <v>88</v>
      </c>
      <c r="B7" s="18">
        <v>93900</v>
      </c>
      <c r="C7" s="19">
        <v>44500</v>
      </c>
      <c r="D7" s="19">
        <v>36380</v>
      </c>
      <c r="E7" s="19">
        <v>70350</v>
      </c>
      <c r="F7" s="19">
        <v>32700</v>
      </c>
      <c r="G7" s="19">
        <v>37000</v>
      </c>
      <c r="H7" s="19">
        <v>54390</v>
      </c>
      <c r="I7" s="19">
        <v>37350</v>
      </c>
      <c r="J7" s="19">
        <v>26320</v>
      </c>
      <c r="K7" s="19">
        <v>32824</v>
      </c>
      <c r="L7" s="31">
        <v>19207</v>
      </c>
      <c r="M7" s="20">
        <v>20957</v>
      </c>
      <c r="N7" s="40">
        <f>+M7/L7</f>
        <v>1.0911126151923778</v>
      </c>
      <c r="O7" s="33">
        <f>+M7/K7</f>
        <v>0.6384657567633439</v>
      </c>
      <c r="P7" s="35">
        <f>+M7/J7</f>
        <v>0.7962386018237082</v>
      </c>
    </row>
    <row r="8" spans="1:16" ht="13.5">
      <c r="A8" s="17" t="s">
        <v>82</v>
      </c>
      <c r="B8" s="18">
        <v>98585</v>
      </c>
      <c r="C8" s="19">
        <v>103568</v>
      </c>
      <c r="D8" s="19">
        <v>74193</v>
      </c>
      <c r="E8" s="19">
        <v>86880</v>
      </c>
      <c r="F8" s="19">
        <v>86573</v>
      </c>
      <c r="G8" s="19">
        <v>61790</v>
      </c>
      <c r="H8" s="19">
        <v>64582</v>
      </c>
      <c r="I8" s="19">
        <v>67303</v>
      </c>
      <c r="J8" s="19">
        <v>53359</v>
      </c>
      <c r="K8" s="19">
        <v>61666</v>
      </c>
      <c r="L8" s="31">
        <v>43593</v>
      </c>
      <c r="M8" s="20">
        <v>47541</v>
      </c>
      <c r="N8" s="40">
        <f>+M8/L8</f>
        <v>1.0905649989677242</v>
      </c>
      <c r="O8" s="33">
        <f>+M8/K8</f>
        <v>0.7709434696591314</v>
      </c>
      <c r="P8" s="35">
        <f>+M8/J8</f>
        <v>0.8909649731066924</v>
      </c>
    </row>
    <row r="9" spans="1:16" ht="13.5">
      <c r="A9" s="17" t="s">
        <v>81</v>
      </c>
      <c r="B9" s="18">
        <v>777668</v>
      </c>
      <c r="C9" s="19">
        <v>617155</v>
      </c>
      <c r="D9" s="19">
        <v>470322</v>
      </c>
      <c r="E9" s="19">
        <v>616936</v>
      </c>
      <c r="F9" s="19">
        <v>605464</v>
      </c>
      <c r="G9" s="19">
        <v>600015</v>
      </c>
      <c r="H9" s="19">
        <v>572467</v>
      </c>
      <c r="I9" s="19">
        <v>650114</v>
      </c>
      <c r="J9" s="19">
        <v>543321</v>
      </c>
      <c r="K9" s="19">
        <v>655100</v>
      </c>
      <c r="L9" s="31">
        <v>474590</v>
      </c>
      <c r="M9" s="20">
        <v>651870</v>
      </c>
      <c r="N9" s="40">
        <f t="shared" si="1"/>
        <v>1.3735434796350534</v>
      </c>
      <c r="O9" s="33">
        <f t="shared" si="2"/>
        <v>0.9950694550450313</v>
      </c>
      <c r="P9" s="35">
        <f t="shared" si="3"/>
        <v>1.1997879706471866</v>
      </c>
    </row>
    <row r="10" spans="1:16" ht="13.5">
      <c r="A10" s="17" t="s">
        <v>83</v>
      </c>
      <c r="B10" s="18">
        <v>112772</v>
      </c>
      <c r="C10" s="19">
        <v>97622</v>
      </c>
      <c r="D10" s="19">
        <v>82269</v>
      </c>
      <c r="E10" s="19">
        <v>99883</v>
      </c>
      <c r="F10" s="19">
        <v>104150</v>
      </c>
      <c r="G10" s="19">
        <v>97585</v>
      </c>
      <c r="H10" s="19">
        <v>94331</v>
      </c>
      <c r="I10" s="19">
        <v>97341</v>
      </c>
      <c r="J10" s="19">
        <v>80366</v>
      </c>
      <c r="K10" s="19">
        <v>87373</v>
      </c>
      <c r="L10" s="31">
        <v>60483</v>
      </c>
      <c r="M10" s="20">
        <v>54196</v>
      </c>
      <c r="N10" s="40">
        <f>+M10/L10</f>
        <v>0.896053436502819</v>
      </c>
      <c r="O10" s="33">
        <f>+M10/K10</f>
        <v>0.6202831538347087</v>
      </c>
      <c r="P10" s="35">
        <f>+M10/J10</f>
        <v>0.674364781126347</v>
      </c>
    </row>
    <row r="11" spans="1:16" ht="13.5">
      <c r="A11" s="17" t="s">
        <v>84</v>
      </c>
      <c r="B11" s="18">
        <v>56430</v>
      </c>
      <c r="C11" s="19">
        <v>73000</v>
      </c>
      <c r="D11" s="19">
        <v>55897</v>
      </c>
      <c r="E11" s="19">
        <v>65940</v>
      </c>
      <c r="F11" s="19">
        <v>63980</v>
      </c>
      <c r="G11" s="19">
        <v>58625</v>
      </c>
      <c r="H11" s="19">
        <v>59397</v>
      </c>
      <c r="I11" s="19">
        <v>54437</v>
      </c>
      <c r="J11" s="19">
        <v>44778</v>
      </c>
      <c r="K11" s="19">
        <v>53541</v>
      </c>
      <c r="L11" s="31">
        <v>32104</v>
      </c>
      <c r="M11" s="20">
        <v>34449</v>
      </c>
      <c r="N11" s="40">
        <f>+M11/L11</f>
        <v>1.0730438574632444</v>
      </c>
      <c r="O11" s="33">
        <f>+M11/K11</f>
        <v>0.6434134588446238</v>
      </c>
      <c r="P11" s="35">
        <f>+M11/J11</f>
        <v>0.7693286881950958</v>
      </c>
    </row>
    <row r="12" spans="1:16" ht="13.5">
      <c r="A12" s="17" t="s">
        <v>85</v>
      </c>
      <c r="B12" s="18">
        <v>89935</v>
      </c>
      <c r="C12" s="19">
        <v>74570</v>
      </c>
      <c r="D12" s="19">
        <v>47999</v>
      </c>
      <c r="E12" s="19">
        <v>56343</v>
      </c>
      <c r="F12" s="19">
        <v>59239</v>
      </c>
      <c r="G12" s="19">
        <v>51580</v>
      </c>
      <c r="H12" s="19">
        <v>48863</v>
      </c>
      <c r="I12" s="19">
        <v>63413</v>
      </c>
      <c r="J12" s="19">
        <v>50186</v>
      </c>
      <c r="K12" s="19">
        <v>45449</v>
      </c>
      <c r="L12" s="31">
        <v>36579</v>
      </c>
      <c r="M12" s="20">
        <v>41063</v>
      </c>
      <c r="N12" s="40">
        <f>+M12/L12</f>
        <v>1.1225839962820197</v>
      </c>
      <c r="O12" s="33">
        <f>+M12/K12</f>
        <v>0.9034962265396378</v>
      </c>
      <c r="P12" s="35">
        <f>+M12/J12</f>
        <v>0.8182162356035548</v>
      </c>
    </row>
    <row r="13" spans="1:16" ht="13.5">
      <c r="A13" s="17" t="s">
        <v>70</v>
      </c>
      <c r="B13" s="18">
        <v>198900</v>
      </c>
      <c r="C13" s="19">
        <v>175100</v>
      </c>
      <c r="D13" s="19">
        <v>105060</v>
      </c>
      <c r="E13" s="19">
        <v>152000</v>
      </c>
      <c r="F13" s="19">
        <v>130449</v>
      </c>
      <c r="G13" s="19">
        <v>126913</v>
      </c>
      <c r="H13" s="19">
        <v>104028</v>
      </c>
      <c r="I13" s="19">
        <v>98700</v>
      </c>
      <c r="J13" s="19">
        <v>72800</v>
      </c>
      <c r="K13" s="19">
        <v>78800</v>
      </c>
      <c r="L13" s="31">
        <v>64800</v>
      </c>
      <c r="M13" s="20">
        <v>78500</v>
      </c>
      <c r="N13" s="40">
        <f t="shared" si="1"/>
        <v>1.2114197530864197</v>
      </c>
      <c r="O13" s="33">
        <f t="shared" si="2"/>
        <v>0.9961928934010152</v>
      </c>
      <c r="P13" s="35">
        <f t="shared" si="3"/>
        <v>1.0782967032967032</v>
      </c>
    </row>
    <row r="14" spans="1:16" ht="13.5">
      <c r="A14" s="14" t="s">
        <v>78</v>
      </c>
      <c r="B14" s="15">
        <v>269218</v>
      </c>
      <c r="C14" s="16">
        <v>194249</v>
      </c>
      <c r="D14" s="16">
        <v>110626</v>
      </c>
      <c r="E14" s="16">
        <v>153789</v>
      </c>
      <c r="F14" s="16">
        <v>145539</v>
      </c>
      <c r="G14" s="16">
        <v>148152</v>
      </c>
      <c r="H14" s="16">
        <v>131535</v>
      </c>
      <c r="I14" s="16">
        <v>127118</v>
      </c>
      <c r="J14" s="16">
        <v>140256</v>
      </c>
      <c r="K14" s="16">
        <v>130890</v>
      </c>
      <c r="L14" s="30">
        <v>78689</v>
      </c>
      <c r="M14" s="115">
        <v>117222</v>
      </c>
      <c r="N14" s="116">
        <f>+M14/L14</f>
        <v>1.489687249806199</v>
      </c>
      <c r="O14" s="117">
        <f>+M14/K14</f>
        <v>0.8955764382305753</v>
      </c>
      <c r="P14" s="118">
        <f>+M14/J14</f>
        <v>0.8357717316906229</v>
      </c>
    </row>
    <row r="15" spans="1:16" ht="13.5">
      <c r="A15" s="17" t="s">
        <v>89</v>
      </c>
      <c r="B15" s="18">
        <v>69540</v>
      </c>
      <c r="C15" s="19">
        <v>52650</v>
      </c>
      <c r="D15" s="19">
        <v>32800</v>
      </c>
      <c r="E15" s="19">
        <v>30240</v>
      </c>
      <c r="F15" s="19">
        <v>31270</v>
      </c>
      <c r="G15" s="19">
        <v>24850</v>
      </c>
      <c r="H15" s="19">
        <v>29856</v>
      </c>
      <c r="I15" s="19">
        <v>29430</v>
      </c>
      <c r="J15" s="19">
        <v>20000</v>
      </c>
      <c r="K15" s="19">
        <v>15438</v>
      </c>
      <c r="L15" s="31">
        <v>11400</v>
      </c>
      <c r="M15" s="20">
        <v>12342</v>
      </c>
      <c r="N15" s="40">
        <f t="shared" si="1"/>
        <v>1.0826315789473684</v>
      </c>
      <c r="O15" s="33">
        <f t="shared" si="2"/>
        <v>0.7994558880684026</v>
      </c>
      <c r="P15" s="35">
        <f t="shared" si="3"/>
        <v>0.6171</v>
      </c>
    </row>
    <row r="16" spans="1:16" ht="13.5">
      <c r="A16" s="17" t="s">
        <v>86</v>
      </c>
      <c r="B16" s="18">
        <v>18749</v>
      </c>
      <c r="C16" s="19">
        <v>18163</v>
      </c>
      <c r="D16" s="19">
        <v>14237</v>
      </c>
      <c r="E16" s="19">
        <v>14682</v>
      </c>
      <c r="F16" s="19">
        <v>15833</v>
      </c>
      <c r="G16" s="19">
        <v>20725</v>
      </c>
      <c r="H16" s="19">
        <v>15174</v>
      </c>
      <c r="I16" s="19">
        <v>22965</v>
      </c>
      <c r="J16" s="19">
        <v>15177</v>
      </c>
      <c r="K16" s="19">
        <v>20982</v>
      </c>
      <c r="L16" s="31">
        <v>13588</v>
      </c>
      <c r="M16" s="20">
        <v>13219</v>
      </c>
      <c r="N16" s="40">
        <f t="shared" si="1"/>
        <v>0.9728436856049455</v>
      </c>
      <c r="O16" s="33">
        <f t="shared" si="2"/>
        <v>0.6300162043656468</v>
      </c>
      <c r="P16" s="35">
        <f t="shared" si="3"/>
        <v>0.8709889965078738</v>
      </c>
    </row>
    <row r="17" spans="1:16" ht="13.5">
      <c r="A17" s="17" t="s">
        <v>105</v>
      </c>
      <c r="B17" s="18">
        <v>1178900</v>
      </c>
      <c r="C17" s="19">
        <v>1077060</v>
      </c>
      <c r="D17" s="19">
        <v>664190</v>
      </c>
      <c r="E17" s="19">
        <v>941640</v>
      </c>
      <c r="F17" s="19">
        <v>870796</v>
      </c>
      <c r="G17" s="19">
        <v>752950</v>
      </c>
      <c r="H17" s="19">
        <v>795000</v>
      </c>
      <c r="I17" s="19">
        <v>788000</v>
      </c>
      <c r="J17" s="19">
        <v>442870</v>
      </c>
      <c r="K17" s="19">
        <v>781000</v>
      </c>
      <c r="L17" s="31">
        <v>354900</v>
      </c>
      <c r="M17" s="20">
        <v>390000</v>
      </c>
      <c r="N17" s="40">
        <f>+M17/L17</f>
        <v>1.098901098901099</v>
      </c>
      <c r="O17" s="33">
        <f>+M17/K17</f>
        <v>0.499359795134443</v>
      </c>
      <c r="P17" s="35">
        <f>+M17/J17</f>
        <v>0.8806195949149863</v>
      </c>
    </row>
    <row r="18" spans="1:16" ht="13.5">
      <c r="A18" s="17" t="s">
        <v>104</v>
      </c>
      <c r="B18" s="18">
        <v>49000</v>
      </c>
      <c r="C18" s="19">
        <v>46000</v>
      </c>
      <c r="D18" s="19">
        <v>33000</v>
      </c>
      <c r="E18" s="19">
        <v>46000</v>
      </c>
      <c r="F18" s="19">
        <v>36000</v>
      </c>
      <c r="G18" s="19">
        <v>36000</v>
      </c>
      <c r="H18" s="19">
        <v>41000</v>
      </c>
      <c r="I18" s="19">
        <v>44000</v>
      </c>
      <c r="J18" s="19">
        <v>36000</v>
      </c>
      <c r="K18" s="19">
        <v>24000</v>
      </c>
      <c r="L18" s="31">
        <v>25500</v>
      </c>
      <c r="M18" s="20">
        <v>31000</v>
      </c>
      <c r="N18" s="40">
        <f t="shared" si="1"/>
        <v>1.2156862745098038</v>
      </c>
      <c r="O18" s="33">
        <f t="shared" si="2"/>
        <v>1.2916666666666667</v>
      </c>
      <c r="P18" s="35">
        <f t="shared" si="3"/>
        <v>0.8611111111111112</v>
      </c>
    </row>
    <row r="19" spans="1:16" ht="13.5">
      <c r="A19" s="17" t="s">
        <v>87</v>
      </c>
      <c r="B19" s="18">
        <v>194885</v>
      </c>
      <c r="C19" s="19">
        <v>188906</v>
      </c>
      <c r="D19" s="19">
        <v>121553</v>
      </c>
      <c r="E19" s="19">
        <v>162498</v>
      </c>
      <c r="F19" s="19">
        <v>152770</v>
      </c>
      <c r="G19" s="19">
        <v>129000</v>
      </c>
      <c r="H19" s="19">
        <v>117000</v>
      </c>
      <c r="I19" s="19">
        <v>137000</v>
      </c>
      <c r="J19" s="19">
        <v>107500</v>
      </c>
      <c r="K19" s="19">
        <v>92730</v>
      </c>
      <c r="L19" s="31">
        <v>85469</v>
      </c>
      <c r="M19" s="20">
        <v>75962</v>
      </c>
      <c r="N19" s="40">
        <f t="shared" si="1"/>
        <v>0.8887666873369292</v>
      </c>
      <c r="O19" s="33">
        <f t="shared" si="2"/>
        <v>0.8191739458643373</v>
      </c>
      <c r="P19" s="35">
        <f t="shared" si="3"/>
        <v>0.7066232558139535</v>
      </c>
    </row>
    <row r="20" spans="1:16" ht="13.5">
      <c r="A20" s="21" t="s">
        <v>106</v>
      </c>
      <c r="B20" s="22">
        <v>46994</v>
      </c>
      <c r="C20" s="23">
        <v>51444</v>
      </c>
      <c r="D20" s="23">
        <v>35659</v>
      </c>
      <c r="E20" s="23">
        <v>35087</v>
      </c>
      <c r="F20" s="23">
        <v>27913</v>
      </c>
      <c r="G20" s="23">
        <v>29205</v>
      </c>
      <c r="H20" s="23">
        <v>28037</v>
      </c>
      <c r="I20" s="23">
        <v>28714</v>
      </c>
      <c r="J20" s="23">
        <v>25950</v>
      </c>
      <c r="K20" s="23">
        <v>22125</v>
      </c>
      <c r="L20" s="32">
        <v>16711</v>
      </c>
      <c r="M20" s="24">
        <v>17114</v>
      </c>
      <c r="N20" s="41">
        <f t="shared" si="1"/>
        <v>1.0241158518341211</v>
      </c>
      <c r="O20" s="34">
        <f>+M20/K20</f>
        <v>0.7735141242937853</v>
      </c>
      <c r="P20" s="36">
        <f t="shared" si="3"/>
        <v>0.6594990366088632</v>
      </c>
    </row>
  </sheetData>
  <mergeCells count="1">
    <mergeCell ref="A1:O1"/>
  </mergeCells>
  <printOptions/>
  <pageMargins left="0.75" right="0.75" top="1" bottom="1" header="0.512" footer="0.51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2012-09-21T02:57:37Z</cp:lastPrinted>
  <dcterms:created xsi:type="dcterms:W3CDTF">2012-08-30T00:43:08Z</dcterms:created>
  <dcterms:modified xsi:type="dcterms:W3CDTF">2013-03-06T08:14:04Z</dcterms:modified>
  <cp:category/>
  <cp:version/>
  <cp:contentType/>
  <cp:contentStatus/>
</cp:coreProperties>
</file>