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870" windowHeight="6990" activeTab="0"/>
  </bookViews>
  <sheets>
    <sheet name="富士登山" sheetId="1" r:id="rId1"/>
    <sheet name="海水浴客数" sheetId="2" r:id="rId2"/>
    <sheet name="推移" sheetId="3" r:id="rId3"/>
  </sheets>
  <externalReferences>
    <externalReference r:id="rId6"/>
  </externalReferences>
  <definedNames>
    <definedName name="_xlnm.Print_Area" localSheetId="1">'海水浴客数'!$A$1:$L$78</definedName>
    <definedName name="_xlnm.Print_Area" localSheetId="2">'推移'!$A$1:$Q$42</definedName>
  </definedNames>
  <calcPr fullCalcOnLoad="1"/>
</workbook>
</file>

<file path=xl/sharedStrings.xml><?xml version="1.0" encoding="utf-8"?>
<sst xmlns="http://schemas.openxmlformats.org/spreadsheetml/2006/main" count="332" uniqueCount="235">
  <si>
    <t>（単位：人）</t>
  </si>
  <si>
    <t>市町名</t>
  </si>
  <si>
    <t>海水浴場名</t>
  </si>
  <si>
    <t>７月</t>
  </si>
  <si>
    <t>８月</t>
  </si>
  <si>
    <t>Ｈ２３年計</t>
  </si>
  <si>
    <t>Ｈ２４年計</t>
  </si>
  <si>
    <t>対Ｈ２３年比</t>
  </si>
  <si>
    <t>増減</t>
  </si>
  <si>
    <t>千本浜海水浴場</t>
  </si>
  <si>
    <t>島郷海水浴場</t>
  </si>
  <si>
    <t>らららサンビーチ（平沢海水浴場）</t>
  </si>
  <si>
    <t>大瀬海水浴場</t>
  </si>
  <si>
    <t>御浜海水浴場</t>
  </si>
  <si>
    <t>井田海水浴場</t>
  </si>
  <si>
    <t>計</t>
  </si>
  <si>
    <t>熱海サンビーチ</t>
  </si>
  <si>
    <t>長浜海水浴場</t>
  </si>
  <si>
    <t>網代温泉海水浴場（大縄）</t>
  </si>
  <si>
    <t>熱海市</t>
  </si>
  <si>
    <t>沼津市</t>
  </si>
  <si>
    <t>宇佐美海水浴場</t>
  </si>
  <si>
    <t>川奈海水浴場</t>
  </si>
  <si>
    <t>川奈いるか浜公園</t>
  </si>
  <si>
    <t>伊東市</t>
  </si>
  <si>
    <t>白浜中央海水浴場</t>
  </si>
  <si>
    <t>白浜大浜海水浴場</t>
  </si>
  <si>
    <t>外浦海水浴場</t>
  </si>
  <si>
    <t>九十浜海水浴場</t>
  </si>
  <si>
    <t>鍋田浜海水浴場</t>
  </si>
  <si>
    <t>多々戸浜海水浴場</t>
  </si>
  <si>
    <t>入田浜海水浴場</t>
  </si>
  <si>
    <t>吉佐美大浜海水浴場</t>
  </si>
  <si>
    <t>田牛海水浴場</t>
  </si>
  <si>
    <t>下田市</t>
  </si>
  <si>
    <t>大川海岸</t>
  </si>
  <si>
    <t>東伊豆町</t>
  </si>
  <si>
    <t>今井浜海水浴場</t>
  </si>
  <si>
    <t>河津浜海水浴場</t>
  </si>
  <si>
    <t>河津町</t>
  </si>
  <si>
    <t>弓ヶ浜海水浴場</t>
  </si>
  <si>
    <t>子浦海水浴場</t>
  </si>
  <si>
    <t>大浜海水浴場</t>
  </si>
  <si>
    <t>乗浜海水浴場</t>
  </si>
  <si>
    <t>浮島海水浴場</t>
  </si>
  <si>
    <t>田子瀬浜海水浴場</t>
  </si>
  <si>
    <t>大田子海水浴場</t>
  </si>
  <si>
    <t>黄金崎海水浴場</t>
  </si>
  <si>
    <t>安良里海水浴場</t>
  </si>
  <si>
    <t>宇久須海水浴場</t>
  </si>
  <si>
    <t>土肥海水浴場</t>
  </si>
  <si>
    <t>小土肥海水浴場</t>
  </si>
  <si>
    <t>用宗海水浴場</t>
  </si>
  <si>
    <t>三保真崎海水浴場</t>
  </si>
  <si>
    <t>三保内浜海水浴場</t>
  </si>
  <si>
    <t>浜当目海水浴場</t>
  </si>
  <si>
    <t>御前崎海水浴場</t>
  </si>
  <si>
    <t>静波海水浴場</t>
  </si>
  <si>
    <t>舘山寺海水浴場</t>
  </si>
  <si>
    <t>村櫛海水浴場</t>
  </si>
  <si>
    <t>弁天島海水浴場</t>
  </si>
  <si>
    <t>女河浦海水浴場</t>
  </si>
  <si>
    <t>新居弁天海水浴場</t>
  </si>
  <si>
    <t>合計</t>
  </si>
  <si>
    <t>南伊豆町</t>
  </si>
  <si>
    <t>松崎町</t>
  </si>
  <si>
    <t>西伊豆町</t>
  </si>
  <si>
    <t>伊豆市</t>
  </si>
  <si>
    <t>静岡市</t>
  </si>
  <si>
    <t>焼津市</t>
  </si>
  <si>
    <t>御前崎市</t>
  </si>
  <si>
    <t>牧之原市</t>
  </si>
  <si>
    <t>浜松市</t>
  </si>
  <si>
    <t>湖西市</t>
  </si>
  <si>
    <t>伊東オレンジビーチ</t>
  </si>
  <si>
    <t>沼津市</t>
  </si>
  <si>
    <t>熱海市</t>
  </si>
  <si>
    <t>伊東市</t>
  </si>
  <si>
    <t>下田市</t>
  </si>
  <si>
    <t>河津町</t>
  </si>
  <si>
    <t>南伊豆町</t>
  </si>
  <si>
    <t>松崎町</t>
  </si>
  <si>
    <t>西伊豆町</t>
  </si>
  <si>
    <t>焼津市</t>
  </si>
  <si>
    <t>浜松市</t>
  </si>
  <si>
    <t>東伊豆町</t>
  </si>
  <si>
    <t>静岡市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</si>
  <si>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</si>
  <si>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</si>
  <si>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</si>
  <si>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</si>
  <si>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</si>
  <si>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</si>
  <si>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</si>
  <si>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</si>
  <si>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Ｈ22</t>
  </si>
  <si>
    <t>Ｈ23</t>
  </si>
  <si>
    <t>海水浴客の推移（対象：7～8月）</t>
  </si>
  <si>
    <t>市町村名</t>
  </si>
  <si>
    <t>Ｈ13</t>
  </si>
  <si>
    <t>県   計</t>
  </si>
  <si>
    <t>御前崎市</t>
  </si>
  <si>
    <t>牧之原市</t>
  </si>
  <si>
    <t>熱川ＹＯＵ湯ビーチ</t>
  </si>
  <si>
    <t>稲取ウキウキビーチ</t>
  </si>
  <si>
    <t>クリスタルビーチ（深田海水浴場）</t>
  </si>
  <si>
    <t>■富士山への登山者数（７・８月推計）</t>
  </si>
  <si>
    <t>年度</t>
  </si>
  <si>
    <t>富士宮口</t>
  </si>
  <si>
    <t>御殿場口</t>
  </si>
  <si>
    <t>須走口</t>
  </si>
  <si>
    <t>静岡県計</t>
  </si>
  <si>
    <t>吉田口</t>
  </si>
  <si>
    <t>総合計</t>
  </si>
  <si>
    <t>平成元年度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</si>
  <si>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</si>
  <si>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</si>
  <si>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</si>
  <si>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</si>
  <si>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</si>
  <si>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</si>
  <si>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</si>
  <si>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</si>
  <si>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</si>
  <si>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</si>
  <si>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</si>
  <si>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</si>
  <si>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■富士山五合目への入込者数（７・８月推計）</t>
  </si>
  <si>
    <t>計</t>
  </si>
  <si>
    <t>平成14年度</t>
  </si>
  <si>
    <t>平成18年度</t>
  </si>
  <si>
    <t>平成19年度</t>
  </si>
  <si>
    <t>平成20年度</t>
  </si>
  <si>
    <t>富士山への登山者数・入込者数の状況</t>
  </si>
  <si>
    <t>■環境省赤外線カウンターによる富士山登山者数（７・８月推計）</t>
  </si>
  <si>
    <t>年度</t>
  </si>
  <si>
    <t>富士宮口</t>
  </si>
  <si>
    <t>御殿場口</t>
  </si>
  <si>
    <t>須走口</t>
  </si>
  <si>
    <t>静岡県計</t>
  </si>
  <si>
    <t>吉田口</t>
  </si>
  <si>
    <t>総合計</t>
  </si>
  <si>
    <t>算定方法</t>
  </si>
  <si>
    <t>平成17年度</t>
  </si>
  <si>
    <t>【各登山口】</t>
  </si>
  <si>
    <t>平成18年度</t>
  </si>
  <si>
    <t>環境省設置のセンサー（8合目付近）により計測</t>
  </si>
  <si>
    <t>平成19年度</t>
  </si>
  <si>
    <t>平成20年度</t>
  </si>
  <si>
    <t>平成21年度</t>
  </si>
  <si>
    <t>平成22年度</t>
  </si>
  <si>
    <t>平成23年度</t>
  </si>
  <si>
    <t>平成24年度</t>
  </si>
  <si>
    <t>【富士宮口】</t>
  </si>
  <si>
    <t>（H21～）富士宮市商工観光課設置のセンサー（６合目宝永山荘付近）により計測</t>
  </si>
  <si>
    <t>【御殿場口】</t>
  </si>
  <si>
    <t>【須走口】</t>
  </si>
  <si>
    <t>（～H21）環境省センサー（本7合目見晴館付近）数値を準用</t>
  </si>
  <si>
    <t>（H22～）上記センサーに基づく、環境省発表の精査された数値を採用</t>
  </si>
  <si>
    <t>平成15年度</t>
  </si>
  <si>
    <t>平成16年度</t>
  </si>
  <si>
    <t>平成17年度</t>
  </si>
  <si>
    <t>【富士吉田口】</t>
  </si>
  <si>
    <t>富士吉田市富士山課にて六合目安全指導センター前通過者数を実測</t>
  </si>
  <si>
    <t>注）富士宮口は平成21年度に、従来の推計方式からより正確なセンサー方式に変更し、数値は大きく減少した。</t>
  </si>
  <si>
    <t>御殿場市商工観光課設置のセンサー（新五合目大石茶屋付近）にて計測（登下山者数合計）</t>
  </si>
  <si>
    <t>小山町産業観光課にて算出（新五合目駐車台数等を基礎に推定値を算定）</t>
  </si>
  <si>
    <t>平成13年度</t>
  </si>
  <si>
    <t>平成14年度</t>
  </si>
  <si>
    <t>平成15年度</t>
  </si>
  <si>
    <t>平成16年度</t>
  </si>
  <si>
    <t>平成18年度</t>
  </si>
  <si>
    <t>平成19年度</t>
  </si>
  <si>
    <t>さがらサンビーチ</t>
  </si>
  <si>
    <t>御殿場市商工観光課設置のセンサー（新五合目大石茶屋付近）により計測（登山者のみ）</t>
  </si>
  <si>
    <t>（～H20）富士宮市観光協会にて算出（登山バス利用者数を基礎として推定値を算定）</t>
  </si>
  <si>
    <t>富士宮市観光協会にて算出（登山バス利用者数等を基礎として、環境省データを加味し、推定値を算定）</t>
  </si>
  <si>
    <t>※濃い霧に対して誤作動を起こす場合に
　補正。
なお、荒天による機器の故障により、御殿場口のH22.7.5の10時頃～7.19の13時頃までのデータが欠損。</t>
  </si>
  <si>
    <t>※伊東市は他に３海水浴場あり。ただし月別内訳はなし。</t>
  </si>
  <si>
    <t>平成２５年度海水浴場入込客数一覧</t>
  </si>
  <si>
    <t>開催期間</t>
  </si>
  <si>
    <t>Ｈ２５年計</t>
  </si>
  <si>
    <t>対Ｈ２４年比</t>
  </si>
  <si>
    <t>7/13～8/18</t>
  </si>
  <si>
    <t>7/13～8/18</t>
  </si>
  <si>
    <t>7/13～8/31</t>
  </si>
  <si>
    <t>7/13～8/25</t>
  </si>
  <si>
    <t>7/13～8/25</t>
  </si>
  <si>
    <t>7/13～8/18</t>
  </si>
  <si>
    <t>7/13～9/1</t>
  </si>
  <si>
    <t>7/13～9/1</t>
  </si>
  <si>
    <t>7/13～9/1</t>
  </si>
  <si>
    <t>7/20～8/25</t>
  </si>
  <si>
    <t>7/20～8/25</t>
  </si>
  <si>
    <t>7/20～8/25</t>
  </si>
  <si>
    <t>7/13～8/31</t>
  </si>
  <si>
    <t>7/13～8/31</t>
  </si>
  <si>
    <t>7/13～8/25</t>
  </si>
  <si>
    <t>7/13～8/28</t>
  </si>
  <si>
    <t>7/13～8/28</t>
  </si>
  <si>
    <t>7/13～8/28</t>
  </si>
  <si>
    <t>7/25～8/25</t>
  </si>
  <si>
    <t>7/20～8/25</t>
  </si>
  <si>
    <t>7/13～8/31</t>
  </si>
  <si>
    <t>7/27～8/16</t>
  </si>
  <si>
    <t>松崎海水浴場</t>
  </si>
  <si>
    <t>岩地海水浴場</t>
  </si>
  <si>
    <t>石部海水浴場</t>
  </si>
  <si>
    <t>雲見海水浴場</t>
  </si>
  <si>
    <t>7/20～8/25</t>
  </si>
  <si>
    <t>7/20～8/25</t>
  </si>
  <si>
    <t>7/21～8/18</t>
  </si>
  <si>
    <t>7/14～8/31</t>
  </si>
  <si>
    <t>7/14～8/31</t>
  </si>
  <si>
    <t>―</t>
  </si>
  <si>
    <t>7/12～8/18</t>
  </si>
  <si>
    <t>6/30～8/31</t>
  </si>
  <si>
    <t>7/1～8/31</t>
  </si>
  <si>
    <t>7/12～8/31</t>
  </si>
  <si>
    <t>7/12～8/31</t>
  </si>
  <si>
    <t>7/6～8/31</t>
  </si>
  <si>
    <t>―</t>
  </si>
  <si>
    <t>―</t>
  </si>
  <si>
    <t>―</t>
  </si>
  <si>
    <t>（単位：人）</t>
  </si>
  <si>
    <t>※三保内浜海水浴場（静岡市）、湖西市抜き</t>
  </si>
  <si>
    <r>
      <t>H</t>
    </r>
    <r>
      <rPr>
        <sz val="11"/>
        <rFont val="ＭＳ Ｐゴシック"/>
        <family val="3"/>
      </rPr>
      <t>24</t>
    </r>
  </si>
  <si>
    <r>
      <t>H</t>
    </r>
    <r>
      <rPr>
        <sz val="11"/>
        <rFont val="ＭＳ Ｐゴシック"/>
        <family val="3"/>
      </rPr>
      <t>25</t>
    </r>
  </si>
  <si>
    <t>H25/H24</t>
  </si>
  <si>
    <t>H25/H23</t>
  </si>
  <si>
    <t>H25/H22</t>
  </si>
  <si>
    <t>平成25年度</t>
  </si>
  <si>
    <t>※ただし、H24は富士宮市設置のセンサー故障により、環境省が８合目に設置したセンターのデータを使用</t>
  </si>
  <si>
    <t>（H25～）小山町商工観光課設置のセンサー（5.5合目付近）により計測</t>
  </si>
  <si>
    <t>―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</si>
</sst>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#,##0.0;[Red]\-#,##0.0"/>
    <numFmt numFmtId="179" formatCode="#,##0_ ;[Red]\-#,##0\ "/>
    <numFmt numFmtId="180" formatCode="#,##0;&quot;▲ &quot;#,##0"/>
    <numFmt numFmtId="181" formatCode="0.0_ "/>
    <numFmt numFmtId="182" formatCode="0_ "/>
    <numFmt numFmtId="183" formatCode="#,##0_ "/>
    <numFmt numFmtId="184" formatCode="0_);[Red]\(0\)"/>
    <numFmt numFmtId="185" formatCode="#,##0_);[Red]\(#,##0\)"/>
    <numFmt numFmtId="186" formatCode="#,##0;[Red]#,##0"/>
    <numFmt numFmtId="187" formatCode="#,##0\ ;\-#.##0\ ;0\ ;@\ "/>
    <numFmt numFmtId="188" formatCode="[=3000000]&quot;5000000&quot;;[=7000000]&quot;9000000&quot;;0"/>
    <numFmt numFmtId="189" formatCode="###,,"/>
    <numFmt numFmtId="190" formatCode="##"/>
    <numFmt numFmtId="191" formatCode="##,"/>
    <numFmt numFmtId="192" formatCode="###,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.75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/>
    </xf>
    <xf numFmtId="0" fontId="0" fillId="0" borderId="0" xfId="0" applyAlignment="1">
      <alignment horizontal="centerContinuous"/>
    </xf>
    <xf numFmtId="0" fontId="0" fillId="7" borderId="10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13" xfId="0" applyFont="1" applyFill="1" applyBorder="1" applyAlignment="1">
      <alignment vertical="center"/>
    </xf>
    <xf numFmtId="38" fontId="3" fillId="0" borderId="14" xfId="49" applyFont="1" applyBorder="1" applyAlignment="1">
      <alignment/>
    </xf>
    <xf numFmtId="38" fontId="3" fillId="0" borderId="15" xfId="49" applyFont="1" applyBorder="1" applyAlignment="1">
      <alignment/>
    </xf>
    <xf numFmtId="0" fontId="0" fillId="7" borderId="16" xfId="0" applyFont="1" applyFill="1" applyBorder="1" applyAlignment="1">
      <alignment vertical="center"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0" fontId="0" fillId="7" borderId="19" xfId="0" applyFont="1" applyFill="1" applyBorder="1" applyAlignment="1">
      <alignment vertical="center"/>
    </xf>
    <xf numFmtId="38" fontId="3" fillId="0" borderId="20" xfId="49" applyFont="1" applyBorder="1" applyAlignment="1">
      <alignment/>
    </xf>
    <xf numFmtId="38" fontId="3" fillId="0" borderId="21" xfId="49" applyFont="1" applyBorder="1" applyAlignment="1">
      <alignment/>
    </xf>
    <xf numFmtId="0" fontId="0" fillId="23" borderId="10" xfId="0" applyFill="1" applyBorder="1" applyAlignment="1">
      <alignment horizontal="center" vertical="center" shrinkToFit="1"/>
    </xf>
    <xf numFmtId="176" fontId="0" fillId="23" borderId="10" xfId="0" applyNumberFormat="1" applyFill="1" applyBorder="1" applyAlignment="1">
      <alignment vertical="center" shrinkToFit="1"/>
    </xf>
    <xf numFmtId="177" fontId="0" fillId="23" borderId="10" xfId="0" applyNumberFormat="1" applyFill="1" applyBorder="1" applyAlignment="1">
      <alignment vertical="center" shrinkToFit="1"/>
    </xf>
    <xf numFmtId="176" fontId="0" fillId="23" borderId="10" xfId="0" applyNumberFormat="1" applyFill="1" applyBorder="1" applyAlignment="1">
      <alignment vertical="center"/>
    </xf>
    <xf numFmtId="38" fontId="3" fillId="0" borderId="22" xfId="49" applyFont="1" applyBorder="1" applyAlignment="1">
      <alignment/>
    </xf>
    <xf numFmtId="38" fontId="3" fillId="0" borderId="23" xfId="49" applyFont="1" applyBorder="1" applyAlignment="1">
      <alignment/>
    </xf>
    <xf numFmtId="38" fontId="3" fillId="0" borderId="24" xfId="49" applyFont="1" applyBorder="1" applyAlignment="1">
      <alignment/>
    </xf>
    <xf numFmtId="176" fontId="0" fillId="0" borderId="10" xfId="0" applyNumberFormat="1" applyBorder="1" applyAlignment="1">
      <alignment horizontal="center" vertical="center"/>
    </xf>
    <xf numFmtId="176" fontId="0" fillId="23" borderId="10" xfId="0" applyNumberForma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8" fontId="8" fillId="0" borderId="0" xfId="49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25" xfId="0" applyFont="1" applyBorder="1" applyAlignment="1">
      <alignment/>
    </xf>
    <xf numFmtId="38" fontId="8" fillId="0" borderId="26" xfId="49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8" fillId="0" borderId="0" xfId="49" applyFont="1" applyAlignment="1">
      <alignment vertical="center"/>
    </xf>
    <xf numFmtId="0" fontId="8" fillId="0" borderId="28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28" xfId="0" applyFont="1" applyBorder="1" applyAlignment="1">
      <alignment vertical="center"/>
    </xf>
    <xf numFmtId="38" fontId="9" fillId="0" borderId="0" xfId="49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38" fontId="8" fillId="0" borderId="30" xfId="49" applyFont="1" applyBorder="1" applyAlignment="1">
      <alignment vertical="center"/>
    </xf>
    <xf numFmtId="38" fontId="8" fillId="0" borderId="31" xfId="49" applyFont="1" applyBorder="1" applyAlignment="1">
      <alignment vertical="center"/>
    </xf>
    <xf numFmtId="38" fontId="10" fillId="0" borderId="31" xfId="49" applyFont="1" applyBorder="1" applyAlignment="1">
      <alignment horizontal="right" vertical="center"/>
    </xf>
    <xf numFmtId="38" fontId="8" fillId="0" borderId="32" xfId="49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38" fontId="9" fillId="0" borderId="0" xfId="49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indent="1"/>
    </xf>
    <xf numFmtId="38" fontId="10" fillId="0" borderId="0" xfId="49" applyFont="1" applyBorder="1" applyAlignment="1">
      <alignment horizontal="right" vertical="center"/>
    </xf>
    <xf numFmtId="184" fontId="8" fillId="0" borderId="10" xfId="0" applyNumberFormat="1" applyFont="1" applyBorder="1" applyAlignment="1">
      <alignment horizontal="center" vertical="center" shrinkToFit="1"/>
    </xf>
    <xf numFmtId="184" fontId="8" fillId="0" borderId="10" xfId="49" applyNumberFormat="1" applyFont="1" applyBorder="1" applyAlignment="1">
      <alignment horizontal="center" vertical="center" shrinkToFit="1"/>
    </xf>
    <xf numFmtId="185" fontId="8" fillId="0" borderId="10" xfId="49" applyNumberFormat="1" applyFont="1" applyBorder="1" applyAlignment="1">
      <alignment vertical="center" shrinkToFit="1"/>
    </xf>
    <xf numFmtId="185" fontId="8" fillId="0" borderId="10" xfId="49" applyNumberFormat="1" applyFont="1" applyFill="1" applyBorder="1" applyAlignment="1">
      <alignment vertical="center" shrinkToFit="1"/>
    </xf>
    <xf numFmtId="185" fontId="8" fillId="0" borderId="10" xfId="49" applyNumberFormat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0" borderId="10" xfId="49" applyFont="1" applyBorder="1" applyAlignment="1">
      <alignment vertical="center" shrinkToFit="1"/>
    </xf>
    <xf numFmtId="0" fontId="8" fillId="0" borderId="10" xfId="0" applyFont="1" applyFill="1" applyBorder="1" applyAlignment="1">
      <alignment horizontal="center" vertical="center" shrinkToFit="1"/>
    </xf>
    <xf numFmtId="38" fontId="8" fillId="0" borderId="10" xfId="49" applyFont="1" applyFill="1" applyBorder="1" applyAlignment="1">
      <alignment vertical="center" shrinkToFit="1"/>
    </xf>
    <xf numFmtId="38" fontId="8" fillId="0" borderId="33" xfId="49" applyFont="1" applyBorder="1" applyAlignment="1">
      <alignment vertical="center" shrinkToFit="1"/>
    </xf>
    <xf numFmtId="0" fontId="8" fillId="0" borderId="34" xfId="0" applyFont="1" applyBorder="1" applyAlignment="1">
      <alignment horizontal="center" vertical="center" shrinkToFit="1"/>
    </xf>
    <xf numFmtId="38" fontId="8" fillId="0" borderId="35" xfId="49" applyFont="1" applyBorder="1" applyAlignment="1">
      <alignment vertical="center" shrinkToFit="1"/>
    </xf>
    <xf numFmtId="38" fontId="8" fillId="0" borderId="10" xfId="0" applyNumberFormat="1" applyFont="1" applyBorder="1" applyAlignment="1">
      <alignment vertical="center" shrinkToFit="1"/>
    </xf>
    <xf numFmtId="38" fontId="8" fillId="0" borderId="10" xfId="0" applyNumberFormat="1" applyFont="1" applyFill="1" applyBorder="1" applyAlignment="1">
      <alignment vertical="center" shrinkToFit="1"/>
    </xf>
    <xf numFmtId="38" fontId="8" fillId="0" borderId="33" xfId="0" applyNumberFormat="1" applyFont="1" applyBorder="1" applyAlignment="1">
      <alignment vertical="center" shrinkToFit="1"/>
    </xf>
    <xf numFmtId="38" fontId="8" fillId="0" borderId="10" xfId="49" applyFont="1" applyBorder="1" applyAlignment="1">
      <alignment horizontal="right" vertical="center" shrinkToFit="1"/>
    </xf>
    <xf numFmtId="38" fontId="8" fillId="0" borderId="34" xfId="0" applyNumberFormat="1" applyFont="1" applyBorder="1" applyAlignment="1">
      <alignment vertical="center" shrinkToFit="1"/>
    </xf>
    <xf numFmtId="183" fontId="8" fillId="0" borderId="10" xfId="0" applyNumberFormat="1" applyFont="1" applyBorder="1" applyAlignment="1">
      <alignment vertical="center" shrinkToFit="1"/>
    </xf>
    <xf numFmtId="183" fontId="8" fillId="0" borderId="10" xfId="0" applyNumberFormat="1" applyFont="1" applyBorder="1" applyAlignment="1">
      <alignment horizontal="right" vertical="center" shrinkToFit="1"/>
    </xf>
    <xf numFmtId="38" fontId="0" fillId="0" borderId="11" xfId="49" applyFont="1" applyBorder="1" applyAlignment="1">
      <alignment shrinkToFit="1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0" fillId="23" borderId="10" xfId="0" applyFill="1" applyBorder="1" applyAlignment="1">
      <alignment vertical="center"/>
    </xf>
    <xf numFmtId="38" fontId="11" fillId="0" borderId="29" xfId="49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24" borderId="10" xfId="0" applyFill="1" applyBorder="1" applyAlignment="1">
      <alignment horizontal="center" vertical="center" shrinkToFit="1"/>
    </xf>
    <xf numFmtId="0" fontId="0" fillId="21" borderId="10" xfId="0" applyFill="1" applyBorder="1" applyAlignment="1">
      <alignment horizontal="center" vertical="center" shrinkToFit="1"/>
    </xf>
    <xf numFmtId="176" fontId="0" fillId="24" borderId="10" xfId="0" applyNumberFormat="1" applyFill="1" applyBorder="1" applyAlignment="1">
      <alignment vertical="center" shrinkToFit="1"/>
    </xf>
    <xf numFmtId="0" fontId="8" fillId="0" borderId="29" xfId="0" applyFont="1" applyBorder="1" applyAlignment="1">
      <alignment vertical="center" wrapText="1"/>
    </xf>
    <xf numFmtId="38" fontId="11" fillId="0" borderId="28" xfId="49" applyFont="1" applyBorder="1" applyAlignment="1">
      <alignment vertical="center" wrapText="1"/>
    </xf>
    <xf numFmtId="38" fontId="11" fillId="0" borderId="0" xfId="49" applyFont="1" applyBorder="1" applyAlignment="1">
      <alignment vertical="center" wrapText="1"/>
    </xf>
    <xf numFmtId="177" fontId="0" fillId="24" borderId="10" xfId="0" applyNumberFormat="1" applyFill="1" applyBorder="1" applyAlignment="1">
      <alignment vertical="center" shrinkToFit="1"/>
    </xf>
    <xf numFmtId="176" fontId="0" fillId="21" borderId="10" xfId="0" applyNumberFormat="1" applyFill="1" applyBorder="1" applyAlignment="1">
      <alignment vertical="center" shrinkToFit="1"/>
    </xf>
    <xf numFmtId="177" fontId="0" fillId="21" borderId="10" xfId="0" applyNumberFormat="1" applyFill="1" applyBorder="1" applyAlignment="1">
      <alignment vertical="center" shrinkToFit="1"/>
    </xf>
    <xf numFmtId="176" fontId="0" fillId="4" borderId="10" xfId="0" applyNumberFormat="1" applyFill="1" applyBorder="1" applyAlignment="1">
      <alignment horizontal="right" vertical="center"/>
    </xf>
    <xf numFmtId="176" fontId="0" fillId="21" borderId="10" xfId="0" applyNumberFormat="1" applyFill="1" applyBorder="1" applyAlignment="1">
      <alignment horizontal="right" vertical="center"/>
    </xf>
    <xf numFmtId="176" fontId="0" fillId="23" borderId="10" xfId="0" applyNumberFormat="1" applyFont="1" applyFill="1" applyBorder="1" applyAlignment="1">
      <alignment vertical="center" shrinkToFit="1"/>
    </xf>
    <xf numFmtId="176" fontId="0" fillId="23" borderId="10" xfId="0" applyNumberFormat="1" applyFill="1" applyBorder="1" applyAlignment="1">
      <alignment horizontal="right" vertical="center"/>
    </xf>
    <xf numFmtId="176" fontId="0" fillId="24" borderId="10" xfId="0" applyNumberFormat="1" applyFill="1" applyBorder="1" applyAlignment="1">
      <alignment vertical="center"/>
    </xf>
    <xf numFmtId="176" fontId="0" fillId="21" borderId="10" xfId="0" applyNumberFormat="1" applyFill="1" applyBorder="1" applyAlignment="1">
      <alignment vertical="center"/>
    </xf>
    <xf numFmtId="56" fontId="0" fillId="0" borderId="10" xfId="0" applyNumberFormat="1" applyBorder="1" applyAlignment="1">
      <alignment vertical="center" shrinkToFit="1"/>
    </xf>
    <xf numFmtId="0" fontId="3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7" borderId="36" xfId="0" applyFont="1" applyFill="1" applyBorder="1" applyAlignment="1">
      <alignment horizontal="center"/>
    </xf>
    <xf numFmtId="0" fontId="0" fillId="7" borderId="37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38" fontId="0" fillId="0" borderId="40" xfId="49" applyFont="1" applyBorder="1" applyAlignment="1">
      <alignment shrinkToFit="1"/>
    </xf>
    <xf numFmtId="177" fontId="0" fillId="0" borderId="4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42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77" fontId="0" fillId="0" borderId="44" xfId="0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47" xfId="0" applyNumberFormat="1" applyBorder="1" applyAlignment="1">
      <alignment vertical="center"/>
    </xf>
    <xf numFmtId="183" fontId="3" fillId="0" borderId="24" xfId="42" applyNumberFormat="1" applyFont="1" applyBorder="1" applyAlignment="1">
      <alignment/>
    </xf>
    <xf numFmtId="177" fontId="0" fillId="0" borderId="48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7" fontId="0" fillId="0" borderId="50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8" fillId="0" borderId="28" xfId="49" applyFont="1" applyBorder="1" applyAlignment="1">
      <alignment vertical="center"/>
    </xf>
    <xf numFmtId="38" fontId="8" fillId="0" borderId="29" xfId="49" applyFont="1" applyBorder="1" applyAlignment="1">
      <alignment horizontal="right" vertical="center"/>
    </xf>
    <xf numFmtId="183" fontId="8" fillId="0" borderId="10" xfId="0" applyNumberFormat="1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38" fontId="8" fillId="0" borderId="28" xfId="49" applyFont="1" applyBorder="1" applyAlignment="1">
      <alignment horizontal="left" vertical="center" wrapText="1"/>
    </xf>
    <xf numFmtId="38" fontId="8" fillId="0" borderId="0" xfId="49" applyFont="1" applyBorder="1" applyAlignment="1">
      <alignment horizontal="left" vertical="center" wrapText="1"/>
    </xf>
    <xf numFmtId="38" fontId="8" fillId="0" borderId="29" xfId="49" applyFont="1" applyBorder="1" applyAlignment="1">
      <alignment horizontal="left" vertical="center" wrapText="1"/>
    </xf>
    <xf numFmtId="38" fontId="8" fillId="0" borderId="30" xfId="49" applyFont="1" applyBorder="1" applyAlignment="1">
      <alignment horizontal="left" vertical="center" wrapText="1"/>
    </xf>
    <xf numFmtId="38" fontId="8" fillId="0" borderId="31" xfId="49" applyFont="1" applyBorder="1" applyAlignment="1">
      <alignment horizontal="left" vertical="center" wrapText="1"/>
    </xf>
    <xf numFmtId="38" fontId="8" fillId="0" borderId="32" xfId="49" applyFont="1" applyBorder="1" applyAlignment="1">
      <alignment horizontal="left" vertical="center" wrapText="1"/>
    </xf>
    <xf numFmtId="0" fontId="8" fillId="0" borderId="28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11" fillId="0" borderId="28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38" fontId="9" fillId="0" borderId="0" xfId="49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38" fontId="8" fillId="0" borderId="28" xfId="49" applyFont="1" applyBorder="1" applyAlignment="1">
      <alignment vertical="center" wrapText="1"/>
    </xf>
    <xf numFmtId="38" fontId="8" fillId="0" borderId="0" xfId="49" applyFont="1" applyBorder="1" applyAlignment="1">
      <alignment vertical="center" wrapText="1"/>
    </xf>
    <xf numFmtId="38" fontId="8" fillId="0" borderId="29" xfId="49" applyFont="1" applyBorder="1" applyAlignment="1">
      <alignment vertical="center" wrapText="1"/>
    </xf>
    <xf numFmtId="0" fontId="13" fillId="0" borderId="28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/>
    </xf>
    <xf numFmtId="0" fontId="13" fillId="0" borderId="30" xfId="0" applyFont="1" applyBorder="1" applyAlignment="1">
      <alignment horizontal="left" wrapText="1"/>
    </xf>
    <xf numFmtId="0" fontId="13" fillId="0" borderId="31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23" borderId="10" xfId="0" applyFill="1" applyBorder="1" applyAlignment="1">
      <alignment horizontal="center" vertical="center" shrinkToFit="1"/>
    </xf>
    <xf numFmtId="0" fontId="0" fillId="23" borderId="10" xfId="0" applyFill="1" applyBorder="1" applyAlignment="1">
      <alignment vertic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富士山五合目登山者数（７・８月推計）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'富士登山'!$C$17</c:f>
              <c:strCache>
                <c:ptCount val="1"/>
                <c:pt idx="0">
                  <c:v>富士宮口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'[1]１７'!$S$1:$AQ$1</c:f>
              <c:strCache>
                <c:ptCount val="2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Ｈ14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Ｈ22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</c:strCache>
            </c:strRef>
          </c:cat>
          <c:val>
            <c:numRef>
              <c:f>'富士登山'!$C$18:$C$42</c:f>
              <c:numCache/>
            </c:numRef>
          </c:val>
          <c:smooth val="0"/>
        </c:ser>
        <c:ser>
          <c:idx val="1"/>
          <c:order val="1"/>
          <c:tx>
            <c:strRef>
              <c:f>'富士登山'!$D$17</c:f>
              <c:strCache>
                <c:ptCount val="1"/>
                <c:pt idx="0">
                  <c:v>御殿場口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'[1]１７'!$S$1:$AQ$1</c:f>
              <c:strCache>
                <c:ptCount val="2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Ｈ14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Ｈ22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</c:strCache>
            </c:strRef>
          </c:cat>
          <c:val>
            <c:numRef>
              <c:f>'富士登山'!$D$18:$D$42</c:f>
              <c:numCache/>
            </c:numRef>
          </c:val>
          <c:smooth val="0"/>
        </c:ser>
        <c:ser>
          <c:idx val="2"/>
          <c:order val="2"/>
          <c:tx>
            <c:strRef>
              <c:f>'富士登山'!$E$17</c:f>
              <c:strCache>
                <c:ptCount val="1"/>
                <c:pt idx="0">
                  <c:v>須走口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'[1]１７'!$S$1:$AQ$1</c:f>
              <c:strCache>
                <c:ptCount val="2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Ｈ14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Ｈ22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</c:strCache>
            </c:strRef>
          </c:cat>
          <c:val>
            <c:numRef>
              <c:f>'富士登山'!$E$18:$E$42</c:f>
              <c:numCache/>
            </c:numRef>
          </c:val>
          <c:smooth val="0"/>
        </c:ser>
        <c:marker val="1"/>
        <c:axId val="6760472"/>
        <c:axId val="22760697"/>
      </c:lineChart>
      <c:catAx>
        <c:axId val="6760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60697"/>
        <c:crosses val="autoZero"/>
        <c:auto val="1"/>
        <c:lblOffset val="100"/>
        <c:tickMarkSkip val="3"/>
        <c:noMultiLvlLbl val="0"/>
      </c:catAx>
      <c:valAx>
        <c:axId val="227606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760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海水浴客数の推移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25"/>
          <c:w val="0.88225"/>
          <c:h val="0.7575"/>
        </c:manualLayout>
      </c:layout>
      <c:lineChart>
        <c:grouping val="standard"/>
        <c:varyColors val="0"/>
        <c:ser>
          <c:idx val="0"/>
          <c:order val="0"/>
          <c:tx>
            <c:strRef>
              <c:f>'推移'!$A$4</c:f>
              <c:strCache>
                <c:ptCount val="1"/>
                <c:pt idx="0">
                  <c:v>県   計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'推移'!$B$3:$N$3</c:f>
              <c:strCache/>
            </c:strRef>
          </c:cat>
          <c:val>
            <c:numRef>
              <c:f>'推移'!$B$4:$N$4</c:f>
              <c:numCache/>
            </c:numRef>
          </c:val>
          <c:smooth val="0"/>
        </c:ser>
        <c:marker val="1"/>
        <c:axId val="65466254"/>
        <c:axId val="47159399"/>
      </c:lineChart>
      <c:catAx>
        <c:axId val="65466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59399"/>
        <c:crosses val="autoZero"/>
        <c:auto val="1"/>
        <c:lblOffset val="100"/>
        <c:noMultiLvlLbl val="0"/>
      </c:catAx>
      <c:valAx>
        <c:axId val="471593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（千人）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66254"/>
        <c:crossesAt val="1"/>
        <c:crossBetween val="between"/>
        <c:dispUnits>
          <c:builtInUnit val="thousands"/>
        </c:dispUnits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657225</xdr:colOff>
      <xdr:row>66</xdr:row>
      <xdr:rowOff>0</xdr:rowOff>
    </xdr:from>
    <xdr:ext cx="104775" cy="238125"/>
    <xdr:sp>
      <xdr:nvSpPr>
        <xdr:cNvPr id="1" name="Text Box 2"/>
        <xdr:cNvSpPr txBox="1">
          <a:spLocks noChangeArrowheads="1"/>
        </xdr:cNvSpPr>
      </xdr:nvSpPr>
      <xdr:spPr>
        <a:xfrm>
          <a:off x="4200525" y="113633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57150</xdr:colOff>
      <xdr:row>72</xdr:row>
      <xdr:rowOff>38100</xdr:rowOff>
    </xdr:from>
    <xdr:to>
      <xdr:col>10</xdr:col>
      <xdr:colOff>38100</xdr:colOff>
      <xdr:row>96</xdr:row>
      <xdr:rowOff>0</xdr:rowOff>
    </xdr:to>
    <xdr:grpSp>
      <xdr:nvGrpSpPr>
        <xdr:cNvPr id="2" name="Group 4"/>
        <xdr:cNvGrpSpPr>
          <a:grpSpLocks/>
        </xdr:cNvGrpSpPr>
      </xdr:nvGrpSpPr>
      <xdr:grpSpPr>
        <a:xfrm>
          <a:off x="171450" y="12449175"/>
          <a:ext cx="6153150" cy="4305300"/>
          <a:chOff x="90" y="1359"/>
          <a:chExt cx="646" cy="428"/>
        </a:xfrm>
        <a:solidFill>
          <a:srgbClr val="FFFFFF"/>
        </a:solidFill>
      </xdr:grpSpPr>
      <xdr:graphicFrame>
        <xdr:nvGraphicFramePr>
          <xdr:cNvPr id="3" name="Chart 5"/>
          <xdr:cNvGraphicFramePr/>
        </xdr:nvGraphicFramePr>
        <xdr:xfrm>
          <a:off x="90" y="1359"/>
          <a:ext cx="646" cy="42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TextBox 6"/>
          <xdr:cNvSpPr txBox="1">
            <a:spLocks noChangeArrowheads="1"/>
          </xdr:cNvSpPr>
        </xdr:nvSpPr>
        <xdr:spPr>
          <a:xfrm>
            <a:off x="121" y="1398"/>
            <a:ext cx="3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(万人)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72</xdr:row>
      <xdr:rowOff>133350</xdr:rowOff>
    </xdr:from>
    <xdr:to>
      <xdr:col>5</xdr:col>
      <xdr:colOff>600075</xdr:colOff>
      <xdr:row>74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71875" y="16592550"/>
          <a:ext cx="18097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集計中</a:t>
          </a:r>
        </a:p>
      </xdr:txBody>
    </xdr:sp>
    <xdr:clientData/>
  </xdr:twoCellAnchor>
  <xdr:twoCellAnchor>
    <xdr:from>
      <xdr:col>3</xdr:col>
      <xdr:colOff>180975</xdr:colOff>
      <xdr:row>59</xdr:row>
      <xdr:rowOff>57150</xdr:rowOff>
    </xdr:from>
    <xdr:to>
      <xdr:col>5</xdr:col>
      <xdr:colOff>628650</xdr:colOff>
      <xdr:row>59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62350" y="13544550"/>
          <a:ext cx="18478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集計中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22</xdr:row>
      <xdr:rowOff>9525</xdr:rowOff>
    </xdr:from>
    <xdr:to>
      <xdr:col>11</xdr:col>
      <xdr:colOff>542925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1285875" y="3800475"/>
        <a:ext cx="68008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52130262\&#12487;&#12473;&#12463;&#12488;&#12483;&#12503;\&#12487;&#12540;&#12479;&#12418;&#123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６"/>
      <sheetName val="１７"/>
      <sheetName val="１８"/>
      <sheetName val="１９"/>
      <sheetName val="２０，２１"/>
      <sheetName val="３０"/>
      <sheetName val="37"/>
      <sheetName val="38"/>
      <sheetName val="39"/>
      <sheetName val="40"/>
      <sheetName val="41"/>
      <sheetName val="42"/>
      <sheetName val="43"/>
      <sheetName val="４４"/>
      <sheetName val="４５"/>
      <sheetName val="46"/>
      <sheetName val="47"/>
      <sheetName val="Sheet1"/>
      <sheetName val="Sheet1 (2)"/>
      <sheetName val="Sheet2"/>
    </sheetNames>
    <sheetDataSet>
      <sheetData sheetId="1">
        <row r="1">
          <cell r="S1" t="str">
            <v>H1</v>
          </cell>
          <cell r="T1" t="str">
            <v>H2</v>
          </cell>
          <cell r="U1" t="str">
            <v>H3</v>
          </cell>
          <cell r="V1" t="str">
            <v>H4</v>
          </cell>
          <cell r="W1" t="str">
            <v>H5</v>
          </cell>
          <cell r="X1" t="str">
            <v>H6</v>
          </cell>
          <cell r="Y1" t="str">
            <v>H7</v>
          </cell>
          <cell r="Z1" t="str">
            <v>H8</v>
          </cell>
          <cell r="AA1" t="str">
            <v>H9</v>
          </cell>
          <cell r="AB1" t="str">
            <v>H10</v>
          </cell>
          <cell r="AC1" t="str">
            <v>H11</v>
          </cell>
          <cell r="AD1" t="str">
            <v>H12</v>
          </cell>
          <cell r="AE1" t="str">
            <v>H13</v>
          </cell>
          <cell r="AF1" t="str">
            <v>Ｈ14</v>
          </cell>
          <cell r="AG1" t="str">
            <v>H15</v>
          </cell>
          <cell r="AH1" t="str">
            <v>H16</v>
          </cell>
          <cell r="AI1" t="str">
            <v>H17</v>
          </cell>
          <cell r="AJ1" t="str">
            <v>H18</v>
          </cell>
          <cell r="AK1" t="str">
            <v>H19</v>
          </cell>
          <cell r="AL1" t="str">
            <v>H20</v>
          </cell>
          <cell r="AM1" t="str">
            <v>H21</v>
          </cell>
          <cell r="AN1" t="str">
            <v>Ｈ22</v>
          </cell>
          <cell r="AO1" t="str">
            <v>H23</v>
          </cell>
          <cell r="AP1" t="str">
            <v>H24</v>
          </cell>
          <cell r="AQ1" t="str">
            <v>H25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3"/>
  <sheetViews>
    <sheetView tabSelected="1" view="pageBreakPreview" zoomScaleSheetLayoutView="100" workbookViewId="0" topLeftCell="A62">
      <selection activeCell="O97" sqref="O97"/>
    </sheetView>
  </sheetViews>
  <sheetFormatPr defaultColWidth="9.00390625" defaultRowHeight="13.5"/>
  <cols>
    <col min="1" max="1" width="1.4921875" style="0" customWidth="1"/>
    <col min="13" max="13" width="1.4921875" style="0" customWidth="1"/>
  </cols>
  <sheetData>
    <row r="1" spans="2:15" ht="15.75" thickBot="1" thickTop="1">
      <c r="B1" s="135" t="s">
        <v>133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29"/>
      <c r="N1" s="29"/>
      <c r="O1" s="29"/>
    </row>
    <row r="2" spans="2:15" ht="15" thickTop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9"/>
      <c r="N2" s="29"/>
      <c r="O2" s="29"/>
    </row>
    <row r="3" spans="2:15" ht="13.5">
      <c r="B3" s="31" t="s">
        <v>134</v>
      </c>
      <c r="C3" s="32"/>
      <c r="D3" s="32"/>
      <c r="E3" s="32"/>
      <c r="F3" s="32"/>
      <c r="G3" s="32"/>
      <c r="H3" s="32"/>
      <c r="I3" s="29"/>
      <c r="J3" s="29"/>
      <c r="K3" s="29"/>
      <c r="L3" s="29"/>
      <c r="M3" s="33"/>
      <c r="N3" s="33"/>
      <c r="O3" s="33"/>
    </row>
    <row r="4" spans="2:15" ht="13.5">
      <c r="B4" s="65" t="s">
        <v>135</v>
      </c>
      <c r="C4" s="66" t="s">
        <v>136</v>
      </c>
      <c r="D4" s="66" t="s">
        <v>137</v>
      </c>
      <c r="E4" s="66" t="s">
        <v>138</v>
      </c>
      <c r="F4" s="66" t="s">
        <v>139</v>
      </c>
      <c r="G4" s="66" t="s">
        <v>140</v>
      </c>
      <c r="H4" s="66" t="s">
        <v>141</v>
      </c>
      <c r="I4" s="136" t="s">
        <v>142</v>
      </c>
      <c r="J4" s="137"/>
      <c r="K4" s="137"/>
      <c r="L4" s="138"/>
      <c r="M4" s="35"/>
      <c r="N4" s="35"/>
      <c r="O4" s="35"/>
    </row>
    <row r="5" spans="2:15" ht="13.5">
      <c r="B5" s="65" t="s">
        <v>143</v>
      </c>
      <c r="C5" s="67">
        <v>57962</v>
      </c>
      <c r="D5" s="67">
        <v>8667</v>
      </c>
      <c r="E5" s="68">
        <v>25416</v>
      </c>
      <c r="F5" s="67">
        <f aca="true" t="shared" si="0" ref="F5:F13">SUM(C5:E5)</f>
        <v>92045</v>
      </c>
      <c r="G5" s="67">
        <v>108247</v>
      </c>
      <c r="H5" s="67">
        <f>F5+G5</f>
        <v>200292</v>
      </c>
      <c r="I5" s="36" t="s">
        <v>144</v>
      </c>
      <c r="J5" s="37"/>
      <c r="K5" s="38"/>
      <c r="L5" s="39"/>
      <c r="M5" s="33"/>
      <c r="N5" s="33"/>
      <c r="O5" s="33"/>
    </row>
    <row r="6" spans="2:15" ht="13.5">
      <c r="B6" s="65" t="s">
        <v>145</v>
      </c>
      <c r="C6" s="67">
        <v>61611</v>
      </c>
      <c r="D6" s="67">
        <v>9232</v>
      </c>
      <c r="E6" s="68">
        <v>30536</v>
      </c>
      <c r="F6" s="67">
        <f t="shared" si="0"/>
        <v>101379</v>
      </c>
      <c r="G6" s="67">
        <v>119631</v>
      </c>
      <c r="H6" s="67">
        <f>F6+G6</f>
        <v>221010</v>
      </c>
      <c r="I6" s="139" t="s">
        <v>146</v>
      </c>
      <c r="J6" s="140"/>
      <c r="K6" s="140"/>
      <c r="L6" s="141"/>
      <c r="M6" s="33"/>
      <c r="N6" s="33"/>
      <c r="O6" s="33"/>
    </row>
    <row r="7" spans="2:15" ht="13.5">
      <c r="B7" s="65" t="s">
        <v>147</v>
      </c>
      <c r="C7" s="69">
        <v>54011</v>
      </c>
      <c r="D7" s="69">
        <v>11157</v>
      </c>
      <c r="E7" s="69">
        <v>33394</v>
      </c>
      <c r="F7" s="67">
        <f t="shared" si="0"/>
        <v>98562</v>
      </c>
      <c r="G7" s="69">
        <v>132980</v>
      </c>
      <c r="H7" s="67">
        <f>F7+G7</f>
        <v>231542</v>
      </c>
      <c r="I7" s="139"/>
      <c r="J7" s="140"/>
      <c r="K7" s="140"/>
      <c r="L7" s="141"/>
      <c r="M7" s="29"/>
      <c r="N7" s="29"/>
      <c r="O7" s="29"/>
    </row>
    <row r="8" spans="2:15" ht="13.5" customHeight="1">
      <c r="B8" s="65" t="s">
        <v>148</v>
      </c>
      <c r="C8" s="69">
        <v>64034</v>
      </c>
      <c r="D8" s="69">
        <v>16624</v>
      </c>
      <c r="E8" s="69">
        <v>52323</v>
      </c>
      <c r="F8" s="69">
        <f t="shared" si="0"/>
        <v>132981</v>
      </c>
      <c r="G8" s="69">
        <v>172369</v>
      </c>
      <c r="H8" s="67">
        <f>F8+G8</f>
        <v>305350</v>
      </c>
      <c r="I8" s="142" t="s">
        <v>177</v>
      </c>
      <c r="J8" s="143"/>
      <c r="K8" s="143"/>
      <c r="L8" s="144"/>
      <c r="M8" s="29"/>
      <c r="N8" s="29"/>
      <c r="O8" s="29"/>
    </row>
    <row r="9" spans="2:15" ht="13.5">
      <c r="B9" s="65" t="s">
        <v>149</v>
      </c>
      <c r="C9" s="67">
        <v>67590</v>
      </c>
      <c r="D9" s="67">
        <v>11390</v>
      </c>
      <c r="E9" s="67">
        <v>43861</v>
      </c>
      <c r="F9" s="67">
        <f t="shared" si="0"/>
        <v>122841</v>
      </c>
      <c r="G9" s="67">
        <v>169217</v>
      </c>
      <c r="H9" s="67">
        <f>SUM(F9:G9)</f>
        <v>292058</v>
      </c>
      <c r="I9" s="142"/>
      <c r="J9" s="143"/>
      <c r="K9" s="143"/>
      <c r="L9" s="144"/>
      <c r="M9" s="29"/>
      <c r="N9" s="29"/>
      <c r="O9" s="29"/>
    </row>
    <row r="10" spans="2:15" ht="13.5">
      <c r="B10" s="65" t="s">
        <v>150</v>
      </c>
      <c r="C10" s="67">
        <v>78614</v>
      </c>
      <c r="D10" s="67">
        <v>9845</v>
      </c>
      <c r="E10" s="67">
        <v>48196</v>
      </c>
      <c r="F10" s="67">
        <f t="shared" si="0"/>
        <v>136655</v>
      </c>
      <c r="G10" s="67">
        <v>184320</v>
      </c>
      <c r="H10" s="67">
        <f>SUM(F10:G10)</f>
        <v>320975</v>
      </c>
      <c r="I10" s="142"/>
      <c r="J10" s="143"/>
      <c r="K10" s="143"/>
      <c r="L10" s="144"/>
      <c r="M10" s="29"/>
      <c r="N10" s="29"/>
      <c r="O10" s="29"/>
    </row>
    <row r="11" spans="2:15" ht="13.5">
      <c r="B11" s="65" t="s">
        <v>151</v>
      </c>
      <c r="C11" s="67">
        <v>72441</v>
      </c>
      <c r="D11" s="67">
        <v>15758</v>
      </c>
      <c r="E11" s="67">
        <v>40179</v>
      </c>
      <c r="F11" s="67">
        <f t="shared" si="0"/>
        <v>128378</v>
      </c>
      <c r="G11" s="67">
        <v>165038</v>
      </c>
      <c r="H11" s="67">
        <f>SUM(F11:G11)</f>
        <v>293416</v>
      </c>
      <c r="I11" s="142"/>
      <c r="J11" s="143"/>
      <c r="K11" s="143"/>
      <c r="L11" s="144"/>
      <c r="M11" s="33"/>
      <c r="N11" s="33"/>
      <c r="O11" s="33"/>
    </row>
    <row r="12" spans="2:15" ht="13.5">
      <c r="B12" s="65" t="s">
        <v>152</v>
      </c>
      <c r="C12" s="67">
        <v>77755</v>
      </c>
      <c r="D12" s="67">
        <v>15462</v>
      </c>
      <c r="E12" s="67">
        <v>35577</v>
      </c>
      <c r="F12" s="67">
        <f t="shared" si="0"/>
        <v>128794</v>
      </c>
      <c r="G12" s="67">
        <v>189771</v>
      </c>
      <c r="H12" s="67">
        <f>SUM(F12:G12)</f>
        <v>318565</v>
      </c>
      <c r="I12" s="142"/>
      <c r="J12" s="143"/>
      <c r="K12" s="143"/>
      <c r="L12" s="144"/>
      <c r="M12" s="33"/>
      <c r="N12" s="33"/>
      <c r="O12" s="33"/>
    </row>
    <row r="13" spans="2:15" ht="13.5">
      <c r="B13" s="65" t="s">
        <v>231</v>
      </c>
      <c r="C13" s="67">
        <v>76784</v>
      </c>
      <c r="D13" s="67">
        <v>17709</v>
      </c>
      <c r="E13" s="67">
        <v>36508</v>
      </c>
      <c r="F13" s="67">
        <f t="shared" si="0"/>
        <v>131001</v>
      </c>
      <c r="G13" s="67">
        <v>179720</v>
      </c>
      <c r="H13" s="67">
        <f>SUM(F13:G13)</f>
        <v>310721</v>
      </c>
      <c r="I13" s="145"/>
      <c r="J13" s="146"/>
      <c r="K13" s="146"/>
      <c r="L13" s="147"/>
      <c r="M13" s="33"/>
      <c r="N13" s="33"/>
      <c r="O13" s="33"/>
    </row>
    <row r="14" spans="2:15" ht="13.5">
      <c r="B14" s="41"/>
      <c r="C14" s="32"/>
      <c r="D14" s="32"/>
      <c r="E14" s="32"/>
      <c r="F14" s="32"/>
      <c r="G14" s="32"/>
      <c r="H14" s="32"/>
      <c r="I14" s="40"/>
      <c r="J14" s="40"/>
      <c r="K14" s="40"/>
      <c r="L14" s="40"/>
      <c r="M14" s="33"/>
      <c r="N14" s="33"/>
      <c r="O14" s="33"/>
    </row>
    <row r="15" spans="2:15" ht="13.5">
      <c r="B15" s="29"/>
      <c r="C15" s="29"/>
      <c r="D15" s="29"/>
      <c r="E15" s="29"/>
      <c r="F15" s="29"/>
      <c r="G15" s="29"/>
      <c r="H15" s="29"/>
      <c r="I15" s="29"/>
      <c r="J15" s="42"/>
      <c r="K15" s="29"/>
      <c r="L15" s="29"/>
      <c r="M15" s="29"/>
      <c r="N15" s="29"/>
      <c r="O15" s="29"/>
    </row>
    <row r="16" spans="2:15" ht="13.5">
      <c r="B16" s="29" t="s">
        <v>106</v>
      </c>
      <c r="C16" s="29"/>
      <c r="D16" s="29"/>
      <c r="E16" s="29"/>
      <c r="F16" s="29"/>
      <c r="G16" s="29"/>
      <c r="H16" s="29"/>
      <c r="I16" s="29"/>
      <c r="J16" s="42"/>
      <c r="K16" s="29"/>
      <c r="L16" s="29"/>
      <c r="M16" s="29"/>
      <c r="N16" s="29"/>
      <c r="O16" s="29"/>
    </row>
    <row r="17" spans="2:15" ht="13.5">
      <c r="B17" s="34" t="s">
        <v>107</v>
      </c>
      <c r="C17" s="34" t="s">
        <v>108</v>
      </c>
      <c r="D17" s="34" t="s">
        <v>109</v>
      </c>
      <c r="E17" s="34" t="s">
        <v>110</v>
      </c>
      <c r="F17" s="34" t="s">
        <v>111</v>
      </c>
      <c r="G17" s="34" t="s">
        <v>112</v>
      </c>
      <c r="H17" s="34" t="s">
        <v>113</v>
      </c>
      <c r="I17" s="136" t="s">
        <v>142</v>
      </c>
      <c r="J17" s="137"/>
      <c r="K17" s="137"/>
      <c r="L17" s="138"/>
      <c r="M17" s="29"/>
      <c r="N17" s="29"/>
      <c r="O17" s="29"/>
    </row>
    <row r="18" spans="2:15" ht="13.5">
      <c r="B18" s="70" t="s">
        <v>114</v>
      </c>
      <c r="C18" s="71">
        <v>66400</v>
      </c>
      <c r="D18" s="71">
        <v>2950</v>
      </c>
      <c r="E18" s="71">
        <v>6700</v>
      </c>
      <c r="F18" s="71">
        <f aca="true" t="shared" si="1" ref="F18:F42">SUM(C18:E18)</f>
        <v>76050</v>
      </c>
      <c r="G18" s="71">
        <v>124108</v>
      </c>
      <c r="H18" s="71">
        <f aca="true" t="shared" si="2" ref="H18:H42">F18+G18</f>
        <v>200158</v>
      </c>
      <c r="I18" s="36" t="s">
        <v>153</v>
      </c>
      <c r="J18" s="37"/>
      <c r="K18" s="38"/>
      <c r="L18" s="39"/>
      <c r="M18" s="29"/>
      <c r="N18" s="29"/>
      <c r="O18" s="29"/>
    </row>
    <row r="19" spans="2:15" ht="13.5">
      <c r="B19" s="70" t="s">
        <v>115</v>
      </c>
      <c r="C19" s="71">
        <v>80700</v>
      </c>
      <c r="D19" s="71">
        <v>3650</v>
      </c>
      <c r="E19" s="71">
        <v>14300</v>
      </c>
      <c r="F19" s="71">
        <f t="shared" si="1"/>
        <v>98650</v>
      </c>
      <c r="G19" s="71">
        <v>182518</v>
      </c>
      <c r="H19" s="71">
        <f t="shared" si="2"/>
        <v>281168</v>
      </c>
      <c r="I19" s="96" t="s">
        <v>175</v>
      </c>
      <c r="J19" s="97"/>
      <c r="K19" s="97"/>
      <c r="L19" s="90"/>
      <c r="M19" s="29"/>
      <c r="N19" s="29"/>
      <c r="O19" s="29"/>
    </row>
    <row r="20" spans="2:15" ht="13.5">
      <c r="B20" s="70" t="s">
        <v>116</v>
      </c>
      <c r="C20" s="71">
        <v>80300</v>
      </c>
      <c r="D20" s="71">
        <v>4300</v>
      </c>
      <c r="E20" s="71">
        <v>18100</v>
      </c>
      <c r="F20" s="71">
        <f t="shared" si="1"/>
        <v>102700</v>
      </c>
      <c r="G20" s="71">
        <v>196475</v>
      </c>
      <c r="H20" s="71">
        <f t="shared" si="2"/>
        <v>299175</v>
      </c>
      <c r="I20" s="96"/>
      <c r="J20" s="97"/>
      <c r="K20" s="97"/>
      <c r="L20" s="90"/>
      <c r="M20" s="29"/>
      <c r="N20" s="29"/>
      <c r="O20" s="29"/>
    </row>
    <row r="21" spans="2:15" ht="13.5">
      <c r="B21" s="70" t="s">
        <v>117</v>
      </c>
      <c r="C21" s="71">
        <v>76200</v>
      </c>
      <c r="D21" s="71">
        <v>5270</v>
      </c>
      <c r="E21" s="71">
        <v>17100</v>
      </c>
      <c r="F21" s="71">
        <f t="shared" si="1"/>
        <v>98570</v>
      </c>
      <c r="G21" s="71">
        <v>166154</v>
      </c>
      <c r="H21" s="71">
        <f t="shared" si="2"/>
        <v>264724</v>
      </c>
      <c r="I21" s="96" t="s">
        <v>154</v>
      </c>
      <c r="J21" s="97"/>
      <c r="K21" s="97"/>
      <c r="L21" s="90"/>
      <c r="M21" s="29"/>
      <c r="N21" s="29"/>
      <c r="O21" s="29"/>
    </row>
    <row r="22" spans="2:15" ht="13.5">
      <c r="B22" s="70" t="s">
        <v>118</v>
      </c>
      <c r="C22" s="71">
        <v>62400</v>
      </c>
      <c r="D22" s="71">
        <v>5100</v>
      </c>
      <c r="E22" s="71">
        <v>18600</v>
      </c>
      <c r="F22" s="71">
        <f t="shared" si="1"/>
        <v>86100</v>
      </c>
      <c r="G22" s="71">
        <v>80614</v>
      </c>
      <c r="H22" s="71">
        <f t="shared" si="2"/>
        <v>166714</v>
      </c>
      <c r="I22" s="96"/>
      <c r="J22" s="97"/>
      <c r="K22" s="97"/>
      <c r="L22" s="90"/>
      <c r="M22" s="29"/>
      <c r="N22" s="29"/>
      <c r="O22" s="29"/>
    </row>
    <row r="23" spans="2:15" ht="13.5">
      <c r="B23" s="70" t="s">
        <v>119</v>
      </c>
      <c r="C23" s="71">
        <v>90987</v>
      </c>
      <c r="D23" s="71">
        <v>4603</v>
      </c>
      <c r="E23" s="71">
        <v>22700</v>
      </c>
      <c r="F23" s="71">
        <f t="shared" si="1"/>
        <v>118290</v>
      </c>
      <c r="G23" s="71">
        <v>157617</v>
      </c>
      <c r="H23" s="71">
        <f t="shared" si="2"/>
        <v>275907</v>
      </c>
      <c r="I23" s="96" t="s">
        <v>232</v>
      </c>
      <c r="J23" s="91"/>
      <c r="K23" s="91"/>
      <c r="L23" s="150"/>
      <c r="M23" s="29"/>
      <c r="N23" s="29"/>
      <c r="O23" s="29"/>
    </row>
    <row r="24" spans="2:15" ht="13.5">
      <c r="B24" s="70" t="s">
        <v>120</v>
      </c>
      <c r="C24" s="71">
        <v>75444</v>
      </c>
      <c r="D24" s="71">
        <v>4150</v>
      </c>
      <c r="E24" s="71">
        <v>20800</v>
      </c>
      <c r="F24" s="71">
        <f t="shared" si="1"/>
        <v>100394</v>
      </c>
      <c r="G24" s="71">
        <v>159950</v>
      </c>
      <c r="H24" s="71">
        <f t="shared" si="2"/>
        <v>260344</v>
      </c>
      <c r="I24" s="151"/>
      <c r="J24" s="91"/>
      <c r="K24" s="91"/>
      <c r="L24" s="150"/>
      <c r="M24" s="29"/>
      <c r="N24" s="29"/>
      <c r="O24" s="29"/>
    </row>
    <row r="25" spans="2:15" ht="13.5">
      <c r="B25" s="70" t="s">
        <v>121</v>
      </c>
      <c r="C25" s="71">
        <v>77707</v>
      </c>
      <c r="D25" s="71">
        <v>5804</v>
      </c>
      <c r="E25" s="71">
        <v>19900</v>
      </c>
      <c r="F25" s="71">
        <f t="shared" si="1"/>
        <v>103411</v>
      </c>
      <c r="G25" s="71">
        <v>168547</v>
      </c>
      <c r="H25" s="71">
        <f t="shared" si="2"/>
        <v>271958</v>
      </c>
      <c r="I25" s="152"/>
      <c r="J25" s="153"/>
      <c r="K25" s="153"/>
      <c r="L25" s="154"/>
      <c r="M25" s="29"/>
      <c r="N25" s="29"/>
      <c r="O25" s="29"/>
    </row>
    <row r="26" spans="2:15" ht="13.5">
      <c r="B26" s="70" t="s">
        <v>122</v>
      </c>
      <c r="C26" s="71">
        <v>69740</v>
      </c>
      <c r="D26" s="71">
        <v>4500</v>
      </c>
      <c r="E26" s="71">
        <v>19500</v>
      </c>
      <c r="F26" s="71">
        <f t="shared" si="1"/>
        <v>93740</v>
      </c>
      <c r="G26" s="71">
        <v>156844</v>
      </c>
      <c r="H26" s="71">
        <f t="shared" si="2"/>
        <v>250584</v>
      </c>
      <c r="I26" s="43" t="s">
        <v>155</v>
      </c>
      <c r="J26" s="87"/>
      <c r="K26" s="87"/>
      <c r="L26" s="88"/>
      <c r="M26" s="29"/>
      <c r="N26" s="29"/>
      <c r="O26" s="29"/>
    </row>
    <row r="27" spans="2:15" ht="13.5">
      <c r="B27" s="70" t="s">
        <v>123</v>
      </c>
      <c r="C27" s="71">
        <v>80420</v>
      </c>
      <c r="D27" s="71">
        <v>2203</v>
      </c>
      <c r="E27" s="71">
        <v>20600</v>
      </c>
      <c r="F27" s="71">
        <f t="shared" si="1"/>
        <v>103223</v>
      </c>
      <c r="G27" s="71">
        <v>152955</v>
      </c>
      <c r="H27" s="71">
        <f t="shared" si="2"/>
        <v>256178</v>
      </c>
      <c r="I27" s="155" t="s">
        <v>174</v>
      </c>
      <c r="J27" s="156"/>
      <c r="K27" s="156"/>
      <c r="L27" s="157"/>
      <c r="M27" s="29"/>
      <c r="N27" s="29"/>
      <c r="O27" s="29"/>
    </row>
    <row r="28" spans="2:15" ht="13.5">
      <c r="B28" s="70" t="s">
        <v>124</v>
      </c>
      <c r="C28" s="71">
        <v>64720</v>
      </c>
      <c r="D28" s="71">
        <v>2734</v>
      </c>
      <c r="E28" s="71">
        <v>23600</v>
      </c>
      <c r="F28" s="71">
        <f t="shared" si="1"/>
        <v>91054</v>
      </c>
      <c r="G28" s="71">
        <v>144827</v>
      </c>
      <c r="H28" s="71">
        <f t="shared" si="2"/>
        <v>235881</v>
      </c>
      <c r="I28" s="155"/>
      <c r="J28" s="156"/>
      <c r="K28" s="156"/>
      <c r="L28" s="157"/>
      <c r="M28" s="29"/>
      <c r="N28" s="29"/>
      <c r="O28" s="29"/>
    </row>
    <row r="29" spans="2:15" ht="13.5">
      <c r="B29" s="72" t="s">
        <v>125</v>
      </c>
      <c r="C29" s="73">
        <v>70230</v>
      </c>
      <c r="D29" s="73">
        <v>4601</v>
      </c>
      <c r="E29" s="73">
        <v>24100</v>
      </c>
      <c r="F29" s="73">
        <f t="shared" si="1"/>
        <v>98931</v>
      </c>
      <c r="G29" s="73">
        <v>163924</v>
      </c>
      <c r="H29" s="73">
        <f t="shared" si="2"/>
        <v>262855</v>
      </c>
      <c r="I29" s="53"/>
      <c r="J29" s="55"/>
      <c r="K29" s="55"/>
      <c r="L29" s="56"/>
      <c r="M29" s="49"/>
      <c r="N29" s="49"/>
      <c r="O29" s="49"/>
    </row>
    <row r="30" spans="2:15" ht="13.5">
      <c r="B30" s="72" t="s">
        <v>126</v>
      </c>
      <c r="C30" s="73">
        <v>76140</v>
      </c>
      <c r="D30" s="73">
        <v>5799</v>
      </c>
      <c r="E30" s="73">
        <v>25446</v>
      </c>
      <c r="F30" s="73">
        <f t="shared" si="1"/>
        <v>107385</v>
      </c>
      <c r="G30" s="73">
        <v>139560</v>
      </c>
      <c r="H30" s="73">
        <f t="shared" si="2"/>
        <v>246945</v>
      </c>
      <c r="I30" s="43" t="s">
        <v>156</v>
      </c>
      <c r="J30" s="55"/>
      <c r="K30" s="55"/>
      <c r="L30" s="56"/>
      <c r="M30" s="49"/>
      <c r="N30" s="49"/>
      <c r="O30" s="49"/>
    </row>
    <row r="31" spans="2:15" ht="13.5" customHeight="1">
      <c r="B31" s="70" t="s">
        <v>129</v>
      </c>
      <c r="C31" s="71">
        <v>81520</v>
      </c>
      <c r="D31" s="71">
        <v>5270</v>
      </c>
      <c r="E31" s="71">
        <v>33466</v>
      </c>
      <c r="F31" s="71">
        <f t="shared" si="1"/>
        <v>120256</v>
      </c>
      <c r="G31" s="71">
        <v>171035</v>
      </c>
      <c r="H31" s="71">
        <f t="shared" si="2"/>
        <v>291291</v>
      </c>
      <c r="I31" s="139" t="s">
        <v>157</v>
      </c>
      <c r="J31" s="140"/>
      <c r="K31" s="140"/>
      <c r="L31" s="141"/>
      <c r="M31" s="29"/>
      <c r="N31" s="29"/>
      <c r="O31" s="29"/>
    </row>
    <row r="32" spans="2:15" ht="13.5">
      <c r="B32" s="70" t="s">
        <v>159</v>
      </c>
      <c r="C32" s="71">
        <v>46600</v>
      </c>
      <c r="D32" s="71">
        <v>3234</v>
      </c>
      <c r="E32" s="71">
        <v>29317</v>
      </c>
      <c r="F32" s="71">
        <f t="shared" si="1"/>
        <v>79151</v>
      </c>
      <c r="G32" s="71">
        <v>150804</v>
      </c>
      <c r="H32" s="71">
        <f t="shared" si="2"/>
        <v>229955</v>
      </c>
      <c r="I32" s="139"/>
      <c r="J32" s="140"/>
      <c r="K32" s="140"/>
      <c r="L32" s="141"/>
      <c r="M32" s="29"/>
      <c r="N32" s="29"/>
      <c r="O32" s="29"/>
    </row>
    <row r="33" spans="2:15" ht="13.5">
      <c r="B33" s="70" t="s">
        <v>160</v>
      </c>
      <c r="C33" s="74">
        <v>75190</v>
      </c>
      <c r="D33" s="74">
        <v>4535</v>
      </c>
      <c r="E33" s="74">
        <v>35272</v>
      </c>
      <c r="F33" s="74">
        <f t="shared" si="1"/>
        <v>114997</v>
      </c>
      <c r="G33" s="71">
        <v>147061</v>
      </c>
      <c r="H33" s="71">
        <f t="shared" si="2"/>
        <v>262058</v>
      </c>
      <c r="I33" s="148" t="s">
        <v>158</v>
      </c>
      <c r="J33" s="149"/>
      <c r="K33" s="149"/>
      <c r="L33" s="95"/>
      <c r="M33" s="29"/>
      <c r="N33" s="29"/>
      <c r="O33" s="29"/>
    </row>
    <row r="34" spans="2:15" ht="13.5">
      <c r="B34" s="75" t="s">
        <v>161</v>
      </c>
      <c r="C34" s="71">
        <v>65000</v>
      </c>
      <c r="D34" s="71">
        <v>3450</v>
      </c>
      <c r="E34" s="73">
        <v>33000</v>
      </c>
      <c r="F34" s="71">
        <f t="shared" si="1"/>
        <v>101450</v>
      </c>
      <c r="G34" s="76">
        <v>141472</v>
      </c>
      <c r="H34" s="71">
        <f t="shared" si="2"/>
        <v>242922</v>
      </c>
      <c r="I34" s="148"/>
      <c r="J34" s="149"/>
      <c r="K34" s="149"/>
      <c r="L34" s="95"/>
      <c r="M34" s="29"/>
      <c r="N34" s="29"/>
      <c r="O34" s="29"/>
    </row>
    <row r="35" spans="2:15" ht="13.5" customHeight="1">
      <c r="B35" s="75" t="s">
        <v>130</v>
      </c>
      <c r="C35" s="71">
        <v>64934</v>
      </c>
      <c r="D35" s="71">
        <v>3608</v>
      </c>
      <c r="E35" s="73">
        <v>30536</v>
      </c>
      <c r="F35" s="71">
        <f t="shared" si="1"/>
        <v>99078</v>
      </c>
      <c r="G35" s="76">
        <v>167368</v>
      </c>
      <c r="H35" s="71">
        <f t="shared" si="2"/>
        <v>266446</v>
      </c>
      <c r="I35" s="132" t="s">
        <v>233</v>
      </c>
      <c r="J35" s="133"/>
      <c r="K35" s="133"/>
      <c r="L35" s="134"/>
      <c r="M35" s="29"/>
      <c r="N35" s="29"/>
      <c r="O35" s="29"/>
    </row>
    <row r="36" spans="2:15" ht="13.5">
      <c r="B36" s="75" t="s">
        <v>131</v>
      </c>
      <c r="C36" s="71">
        <v>118377</v>
      </c>
      <c r="D36" s="71">
        <v>3613</v>
      </c>
      <c r="E36" s="71">
        <v>34695</v>
      </c>
      <c r="F36" s="71">
        <f t="shared" si="1"/>
        <v>156685</v>
      </c>
      <c r="G36" s="76">
        <v>194007</v>
      </c>
      <c r="H36" s="71">
        <f t="shared" si="2"/>
        <v>350692</v>
      </c>
      <c r="I36" s="132"/>
      <c r="J36" s="133"/>
      <c r="K36" s="133"/>
      <c r="L36" s="134"/>
      <c r="M36" s="29"/>
      <c r="N36" s="29"/>
      <c r="O36" s="29"/>
    </row>
    <row r="37" spans="2:15" ht="13.5" customHeight="1">
      <c r="B37" s="75" t="s">
        <v>132</v>
      </c>
      <c r="C37" s="71">
        <v>136574</v>
      </c>
      <c r="D37" s="71">
        <v>4078</v>
      </c>
      <c r="E37" s="71">
        <v>46192</v>
      </c>
      <c r="F37" s="71">
        <f t="shared" si="1"/>
        <v>186844</v>
      </c>
      <c r="G37" s="76">
        <v>247066</v>
      </c>
      <c r="H37" s="71">
        <f t="shared" si="2"/>
        <v>433910</v>
      </c>
      <c r="J37" s="47"/>
      <c r="K37" s="47"/>
      <c r="L37" s="48"/>
      <c r="M37" s="29"/>
      <c r="N37" s="29"/>
      <c r="O37" s="29"/>
    </row>
    <row r="38" spans="2:15" ht="13.5" customHeight="1">
      <c r="B38" s="70" t="s">
        <v>149</v>
      </c>
      <c r="C38" s="71">
        <v>74745</v>
      </c>
      <c r="D38" s="71">
        <v>6870</v>
      </c>
      <c r="E38" s="71">
        <v>45782</v>
      </c>
      <c r="F38" s="71">
        <f t="shared" si="1"/>
        <v>127397</v>
      </c>
      <c r="G38" s="71">
        <v>241436</v>
      </c>
      <c r="H38" s="71">
        <f t="shared" si="2"/>
        <v>368833</v>
      </c>
      <c r="I38" s="43" t="s">
        <v>162</v>
      </c>
      <c r="J38" s="47"/>
      <c r="K38" s="47"/>
      <c r="L38" s="48"/>
      <c r="M38" s="29"/>
      <c r="N38" s="29"/>
      <c r="O38" s="29"/>
    </row>
    <row r="39" spans="2:15" ht="13.5" customHeight="1">
      <c r="B39" s="70" t="s">
        <v>150</v>
      </c>
      <c r="C39" s="71">
        <v>84779</v>
      </c>
      <c r="D39" s="71">
        <v>8754</v>
      </c>
      <c r="E39" s="71">
        <v>48196</v>
      </c>
      <c r="F39" s="71">
        <f t="shared" si="1"/>
        <v>141729</v>
      </c>
      <c r="G39" s="71">
        <v>259658</v>
      </c>
      <c r="H39" s="71">
        <f t="shared" si="2"/>
        <v>401387</v>
      </c>
      <c r="I39" s="132" t="s">
        <v>163</v>
      </c>
      <c r="J39" s="133"/>
      <c r="K39" s="133"/>
      <c r="L39" s="134"/>
      <c r="M39" s="29"/>
      <c r="N39" s="29"/>
      <c r="O39" s="29"/>
    </row>
    <row r="40" spans="2:15" ht="13.5" customHeight="1">
      <c r="B40" s="70" t="s">
        <v>151</v>
      </c>
      <c r="C40" s="71">
        <v>68764</v>
      </c>
      <c r="D40" s="71">
        <v>8078</v>
      </c>
      <c r="E40" s="71">
        <v>40179</v>
      </c>
      <c r="F40" s="71">
        <f t="shared" si="1"/>
        <v>117021</v>
      </c>
      <c r="G40" s="71">
        <v>228775</v>
      </c>
      <c r="H40" s="71">
        <f t="shared" si="2"/>
        <v>345796</v>
      </c>
      <c r="I40" s="132"/>
      <c r="J40" s="133"/>
      <c r="K40" s="133"/>
      <c r="L40" s="134"/>
      <c r="M40" s="29"/>
      <c r="N40" s="29"/>
      <c r="O40" s="29"/>
    </row>
    <row r="41" spans="2:15" ht="13.5" customHeight="1">
      <c r="B41" s="70" t="s">
        <v>152</v>
      </c>
      <c r="C41" s="71">
        <v>77755</v>
      </c>
      <c r="D41" s="71">
        <v>9789</v>
      </c>
      <c r="E41" s="71">
        <v>35577</v>
      </c>
      <c r="F41" s="71">
        <f t="shared" si="1"/>
        <v>123121</v>
      </c>
      <c r="G41" s="71">
        <v>246616</v>
      </c>
      <c r="H41" s="71">
        <f t="shared" si="2"/>
        <v>369737</v>
      </c>
      <c r="I41" s="165" t="s">
        <v>164</v>
      </c>
      <c r="J41" s="166"/>
      <c r="K41" s="166"/>
      <c r="L41" s="167"/>
      <c r="M41" s="29"/>
      <c r="N41" s="29"/>
      <c r="O41" s="29"/>
    </row>
    <row r="42" spans="2:15" ht="13.5">
      <c r="B42" s="65" t="s">
        <v>231</v>
      </c>
      <c r="C42" s="71">
        <v>80538</v>
      </c>
      <c r="D42" s="71">
        <v>18557</v>
      </c>
      <c r="E42" s="71">
        <v>40688</v>
      </c>
      <c r="F42" s="71">
        <f t="shared" si="1"/>
        <v>139783</v>
      </c>
      <c r="G42" s="71">
        <v>232682</v>
      </c>
      <c r="H42" s="71">
        <f t="shared" si="2"/>
        <v>372465</v>
      </c>
      <c r="I42" s="168"/>
      <c r="J42" s="169"/>
      <c r="K42" s="169"/>
      <c r="L42" s="170"/>
      <c r="M42" s="29"/>
      <c r="N42" s="29"/>
      <c r="O42" s="29"/>
    </row>
    <row r="43" spans="2:15" ht="13.5">
      <c r="B43" s="29"/>
      <c r="C43" s="32"/>
      <c r="D43" s="32"/>
      <c r="E43" s="32"/>
      <c r="F43" s="32"/>
      <c r="G43" s="32"/>
      <c r="H43" s="32"/>
      <c r="I43" s="44"/>
      <c r="J43" s="32"/>
      <c r="K43" s="44"/>
      <c r="L43" s="44"/>
      <c r="M43" s="29"/>
      <c r="N43" s="29"/>
      <c r="O43" s="29"/>
    </row>
    <row r="44" spans="2:15" ht="13.5">
      <c r="B44" s="29"/>
      <c r="C44" s="29"/>
      <c r="D44" s="29"/>
      <c r="E44" s="29"/>
      <c r="F44" s="29"/>
      <c r="G44" s="29"/>
      <c r="H44" s="29"/>
      <c r="I44" s="29"/>
      <c r="J44" s="51"/>
      <c r="K44" s="33"/>
      <c r="L44" s="33"/>
      <c r="M44" s="29"/>
      <c r="N44" s="29"/>
      <c r="O44" s="29"/>
    </row>
    <row r="45" spans="2:15" ht="13.5">
      <c r="B45" s="29" t="s">
        <v>127</v>
      </c>
      <c r="C45" s="29"/>
      <c r="D45" s="29"/>
      <c r="E45" s="29"/>
      <c r="F45" s="29"/>
      <c r="G45" s="29"/>
      <c r="H45" s="29"/>
      <c r="I45" s="29"/>
      <c r="J45" s="42"/>
      <c r="K45" s="29"/>
      <c r="L45" s="29"/>
      <c r="M45" s="29"/>
      <c r="N45" s="29"/>
      <c r="O45" s="29"/>
    </row>
    <row r="46" spans="2:15" ht="13.5">
      <c r="B46" s="70" t="s">
        <v>107</v>
      </c>
      <c r="C46" s="70" t="s">
        <v>108</v>
      </c>
      <c r="D46" s="70" t="s">
        <v>109</v>
      </c>
      <c r="E46" s="70" t="s">
        <v>110</v>
      </c>
      <c r="F46" s="70" t="s">
        <v>128</v>
      </c>
      <c r="G46" s="136" t="s">
        <v>142</v>
      </c>
      <c r="H46" s="137"/>
      <c r="I46" s="137"/>
      <c r="J46" s="138"/>
      <c r="K46" s="29"/>
      <c r="L46" s="29"/>
      <c r="M46" s="29"/>
      <c r="N46" s="29"/>
      <c r="O46" s="29"/>
    </row>
    <row r="47" spans="2:15" ht="13.5">
      <c r="B47" s="70" t="s">
        <v>114</v>
      </c>
      <c r="C47" s="71">
        <v>223656</v>
      </c>
      <c r="D47" s="71">
        <v>14500</v>
      </c>
      <c r="E47" s="71">
        <v>22697</v>
      </c>
      <c r="F47" s="77">
        <f aca="true" t="shared" si="3" ref="F47:F70">SUM(C47:E47)</f>
        <v>260853</v>
      </c>
      <c r="G47" s="52"/>
      <c r="H47" s="37"/>
      <c r="I47" s="38"/>
      <c r="J47" s="39"/>
      <c r="K47" s="29"/>
      <c r="L47" s="29"/>
      <c r="M47" s="29"/>
      <c r="N47" s="29"/>
      <c r="O47" s="29"/>
    </row>
    <row r="48" spans="2:15" ht="13.5">
      <c r="B48" s="70" t="s">
        <v>115</v>
      </c>
      <c r="C48" s="71">
        <v>271784</v>
      </c>
      <c r="D48" s="71">
        <v>36850</v>
      </c>
      <c r="E48" s="71">
        <v>48216</v>
      </c>
      <c r="F48" s="77">
        <f t="shared" si="3"/>
        <v>356850</v>
      </c>
      <c r="G48" s="43" t="s">
        <v>153</v>
      </c>
      <c r="H48" s="32"/>
      <c r="I48" s="44"/>
      <c r="J48" s="45"/>
      <c r="K48" s="29"/>
      <c r="L48" s="29"/>
      <c r="M48" s="29"/>
      <c r="N48" s="29"/>
      <c r="O48" s="29"/>
    </row>
    <row r="49" spans="2:15" ht="13.5">
      <c r="B49" s="70" t="s">
        <v>116</v>
      </c>
      <c r="C49" s="71">
        <v>270481</v>
      </c>
      <c r="D49" s="71">
        <v>56600</v>
      </c>
      <c r="E49" s="71">
        <v>60848</v>
      </c>
      <c r="F49" s="77">
        <f t="shared" si="3"/>
        <v>387929</v>
      </c>
      <c r="G49" s="162" t="s">
        <v>176</v>
      </c>
      <c r="H49" s="163"/>
      <c r="I49" s="163"/>
      <c r="J49" s="164"/>
      <c r="K49" s="29"/>
      <c r="L49" s="29"/>
      <c r="M49" s="29"/>
      <c r="N49" s="29"/>
      <c r="O49" s="29"/>
    </row>
    <row r="50" spans="2:15" ht="13.5">
      <c r="B50" s="70" t="s">
        <v>117</v>
      </c>
      <c r="C50" s="71">
        <v>256522</v>
      </c>
      <c r="D50" s="71">
        <v>41470</v>
      </c>
      <c r="E50" s="71">
        <v>57487</v>
      </c>
      <c r="F50" s="77">
        <f t="shared" si="3"/>
        <v>355479</v>
      </c>
      <c r="G50" s="162"/>
      <c r="H50" s="163"/>
      <c r="I50" s="163"/>
      <c r="J50" s="164"/>
      <c r="K50" s="29"/>
      <c r="L50" s="29"/>
      <c r="M50" s="29"/>
      <c r="N50" s="29"/>
      <c r="O50" s="29"/>
    </row>
    <row r="51" spans="2:15" ht="13.5">
      <c r="B51" s="70" t="s">
        <v>118</v>
      </c>
      <c r="C51" s="71">
        <v>210291</v>
      </c>
      <c r="D51" s="71">
        <v>24100</v>
      </c>
      <c r="E51" s="71">
        <v>62626</v>
      </c>
      <c r="F51" s="77">
        <f t="shared" si="3"/>
        <v>297017</v>
      </c>
      <c r="G51" s="161"/>
      <c r="H51" s="159"/>
      <c r="I51" s="159"/>
      <c r="J51" s="160"/>
      <c r="K51" s="29"/>
      <c r="L51" s="29"/>
      <c r="M51" s="29"/>
      <c r="N51" s="29"/>
      <c r="O51" s="29"/>
    </row>
    <row r="52" spans="2:15" ht="13.5">
      <c r="B52" s="70" t="s">
        <v>119</v>
      </c>
      <c r="C52" s="71">
        <v>306887</v>
      </c>
      <c r="D52" s="71">
        <v>31570</v>
      </c>
      <c r="E52" s="71">
        <v>76611</v>
      </c>
      <c r="F52" s="77">
        <f t="shared" si="3"/>
        <v>415068</v>
      </c>
      <c r="G52" s="161"/>
      <c r="H52" s="159"/>
      <c r="I52" s="159"/>
      <c r="J52" s="160"/>
      <c r="K52" s="29"/>
      <c r="L52" s="29"/>
      <c r="M52" s="29"/>
      <c r="N52" s="29"/>
      <c r="O52" s="29"/>
    </row>
    <row r="53" spans="2:15" ht="13.5">
      <c r="B53" s="70" t="s">
        <v>120</v>
      </c>
      <c r="C53" s="71">
        <v>248275</v>
      </c>
      <c r="D53" s="71">
        <v>21350</v>
      </c>
      <c r="E53" s="71">
        <v>70055</v>
      </c>
      <c r="F53" s="77">
        <f t="shared" si="3"/>
        <v>339680</v>
      </c>
      <c r="G53" s="50"/>
      <c r="H53" s="32"/>
      <c r="I53" s="44"/>
      <c r="J53" s="45"/>
      <c r="K53" s="29"/>
      <c r="L53" s="29"/>
      <c r="M53" s="29"/>
      <c r="N53" s="29"/>
      <c r="O53" s="29"/>
    </row>
    <row r="54" spans="2:15" ht="13.5">
      <c r="B54" s="70" t="s">
        <v>121</v>
      </c>
      <c r="C54" s="71">
        <v>211282</v>
      </c>
      <c r="D54" s="71">
        <v>37340</v>
      </c>
      <c r="E54" s="71">
        <v>67133</v>
      </c>
      <c r="F54" s="77">
        <f t="shared" si="3"/>
        <v>315755</v>
      </c>
      <c r="G54" s="43" t="s">
        <v>155</v>
      </c>
      <c r="H54" s="32"/>
      <c r="I54" s="44"/>
      <c r="J54" s="45"/>
      <c r="K54" s="29"/>
      <c r="L54" s="29"/>
      <c r="M54" s="29"/>
      <c r="N54" s="29"/>
      <c r="O54" s="29"/>
    </row>
    <row r="55" spans="2:15" ht="13.5">
      <c r="B55" s="70" t="s">
        <v>122</v>
      </c>
      <c r="C55" s="71">
        <v>239660</v>
      </c>
      <c r="D55" s="71">
        <v>23000</v>
      </c>
      <c r="E55" s="71">
        <v>65547</v>
      </c>
      <c r="F55" s="77">
        <f t="shared" si="3"/>
        <v>328207</v>
      </c>
      <c r="G55" s="148" t="s">
        <v>165</v>
      </c>
      <c r="H55" s="149"/>
      <c r="I55" s="149"/>
      <c r="J55" s="95"/>
      <c r="K55" s="29"/>
      <c r="L55" s="29"/>
      <c r="M55" s="29"/>
      <c r="N55" s="29"/>
      <c r="O55" s="29"/>
    </row>
    <row r="56" spans="2:15" ht="13.5">
      <c r="B56" s="70" t="s">
        <v>123</v>
      </c>
      <c r="C56" s="71">
        <v>291500</v>
      </c>
      <c r="D56" s="71">
        <v>29047</v>
      </c>
      <c r="E56" s="71">
        <v>69300</v>
      </c>
      <c r="F56" s="77">
        <f t="shared" si="3"/>
        <v>389847</v>
      </c>
      <c r="G56" s="148"/>
      <c r="H56" s="149"/>
      <c r="I56" s="149"/>
      <c r="J56" s="95"/>
      <c r="K56" s="29"/>
      <c r="L56" s="29"/>
      <c r="M56" s="29"/>
      <c r="N56" s="29"/>
      <c r="O56" s="29"/>
    </row>
    <row r="57" spans="2:15" ht="13.5" customHeight="1">
      <c r="B57" s="70" t="s">
        <v>124</v>
      </c>
      <c r="C57" s="71">
        <v>243500</v>
      </c>
      <c r="D57" s="71">
        <v>18838</v>
      </c>
      <c r="E57" s="71">
        <v>79380</v>
      </c>
      <c r="F57" s="77">
        <f t="shared" si="3"/>
        <v>341718</v>
      </c>
      <c r="G57" s="161"/>
      <c r="H57" s="159"/>
      <c r="I57" s="159"/>
      <c r="J57" s="160"/>
      <c r="K57" s="29"/>
      <c r="L57" s="29"/>
      <c r="M57" s="29"/>
      <c r="N57" s="29"/>
      <c r="O57" s="29"/>
    </row>
    <row r="58" spans="2:15" ht="13.5">
      <c r="B58" s="72" t="s">
        <v>125</v>
      </c>
      <c r="C58" s="73">
        <v>252100</v>
      </c>
      <c r="D58" s="73">
        <v>23512</v>
      </c>
      <c r="E58" s="73">
        <v>81157</v>
      </c>
      <c r="F58" s="78">
        <f t="shared" si="3"/>
        <v>356769</v>
      </c>
      <c r="G58" s="43"/>
      <c r="H58" s="32"/>
      <c r="I58" s="44"/>
      <c r="J58" s="45"/>
      <c r="K58" s="49"/>
      <c r="L58" s="49"/>
      <c r="M58" s="49"/>
      <c r="N58" s="49"/>
      <c r="O58" s="49"/>
    </row>
    <row r="59" spans="2:15" ht="13.5">
      <c r="B59" s="72" t="s">
        <v>167</v>
      </c>
      <c r="C59" s="73">
        <v>269560</v>
      </c>
      <c r="D59" s="73">
        <v>29635</v>
      </c>
      <c r="E59" s="73">
        <v>85692</v>
      </c>
      <c r="F59" s="78">
        <f t="shared" si="3"/>
        <v>384887</v>
      </c>
      <c r="G59" s="43" t="s">
        <v>156</v>
      </c>
      <c r="H59" s="44"/>
      <c r="I59" s="44"/>
      <c r="J59" s="45"/>
      <c r="K59" s="49"/>
      <c r="L59" s="49"/>
      <c r="M59" s="49"/>
      <c r="N59" s="49"/>
      <c r="O59" s="49"/>
    </row>
    <row r="60" spans="2:15" ht="13.5">
      <c r="B60" s="70" t="s">
        <v>168</v>
      </c>
      <c r="C60" s="71">
        <v>288410</v>
      </c>
      <c r="D60" s="71">
        <v>20617</v>
      </c>
      <c r="E60" s="71">
        <v>112613</v>
      </c>
      <c r="F60" s="77">
        <f t="shared" si="3"/>
        <v>421640</v>
      </c>
      <c r="G60" s="148" t="s">
        <v>166</v>
      </c>
      <c r="H60" s="159"/>
      <c r="I60" s="159"/>
      <c r="J60" s="160"/>
      <c r="K60" s="29"/>
      <c r="L60" s="29"/>
      <c r="M60" s="29"/>
      <c r="N60" s="29"/>
      <c r="O60" s="29"/>
    </row>
    <row r="61" spans="2:15" ht="13.5">
      <c r="B61" s="70" t="s">
        <v>169</v>
      </c>
      <c r="C61" s="71">
        <v>170976</v>
      </c>
      <c r="D61" s="71">
        <v>21174</v>
      </c>
      <c r="E61" s="71">
        <v>98652</v>
      </c>
      <c r="F61" s="77">
        <f t="shared" si="3"/>
        <v>290802</v>
      </c>
      <c r="G61" s="161"/>
      <c r="H61" s="159"/>
      <c r="I61" s="159"/>
      <c r="J61" s="160"/>
      <c r="K61" s="29"/>
      <c r="L61" s="29"/>
      <c r="M61" s="29"/>
      <c r="N61" s="29"/>
      <c r="O61" s="29"/>
    </row>
    <row r="62" spans="2:15" ht="13.5">
      <c r="B62" s="70" t="s">
        <v>170</v>
      </c>
      <c r="C62" s="74">
        <v>269224</v>
      </c>
      <c r="D62" s="74">
        <v>25834</v>
      </c>
      <c r="E62" s="74">
        <v>118691</v>
      </c>
      <c r="F62" s="79">
        <f t="shared" si="3"/>
        <v>413749</v>
      </c>
      <c r="G62" s="161"/>
      <c r="H62" s="159"/>
      <c r="I62" s="159"/>
      <c r="J62" s="160"/>
      <c r="K62" s="29"/>
      <c r="L62" s="29"/>
      <c r="M62" s="29"/>
      <c r="N62" s="29"/>
      <c r="O62" s="29"/>
    </row>
    <row r="63" spans="2:15" ht="13.5">
      <c r="B63" s="75" t="s">
        <v>143</v>
      </c>
      <c r="C63" s="71">
        <v>166347</v>
      </c>
      <c r="D63" s="80">
        <v>20600</v>
      </c>
      <c r="E63" s="71">
        <v>106952</v>
      </c>
      <c r="F63" s="77">
        <f t="shared" si="3"/>
        <v>293899</v>
      </c>
      <c r="G63" s="46"/>
      <c r="H63" s="47"/>
      <c r="I63" s="47"/>
      <c r="J63" s="48"/>
      <c r="K63" s="29"/>
      <c r="L63" s="29"/>
      <c r="M63" s="33"/>
      <c r="N63" s="33"/>
      <c r="O63" s="33"/>
    </row>
    <row r="64" spans="2:15" ht="13.5">
      <c r="B64" s="70" t="s">
        <v>171</v>
      </c>
      <c r="C64" s="71">
        <v>217400</v>
      </c>
      <c r="D64" s="80">
        <v>21290</v>
      </c>
      <c r="E64" s="71">
        <v>97407</v>
      </c>
      <c r="F64" s="81">
        <f t="shared" si="3"/>
        <v>336097</v>
      </c>
      <c r="G64" s="46"/>
      <c r="H64" s="47"/>
      <c r="I64" s="47"/>
      <c r="J64" s="48"/>
      <c r="K64" s="33"/>
      <c r="L64" s="33"/>
      <c r="M64" s="33"/>
      <c r="N64" s="33"/>
      <c r="O64" s="33"/>
    </row>
    <row r="65" spans="2:15" ht="13.5">
      <c r="B65" s="70" t="s">
        <v>172</v>
      </c>
      <c r="C65" s="71">
        <v>365249</v>
      </c>
      <c r="D65" s="80">
        <v>18320</v>
      </c>
      <c r="E65" s="71">
        <v>101246</v>
      </c>
      <c r="F65" s="81">
        <f t="shared" si="3"/>
        <v>484815</v>
      </c>
      <c r="G65" s="50"/>
      <c r="H65" s="32"/>
      <c r="I65" s="44"/>
      <c r="J65" s="45"/>
      <c r="K65" s="33"/>
      <c r="L65" s="33"/>
      <c r="M65" s="33"/>
      <c r="N65" s="33"/>
      <c r="O65" s="33"/>
    </row>
    <row r="66" spans="2:15" ht="13.5">
      <c r="B66" s="70" t="s">
        <v>148</v>
      </c>
      <c r="C66" s="71">
        <v>420206</v>
      </c>
      <c r="D66" s="80">
        <v>21002</v>
      </c>
      <c r="E66" s="71">
        <v>118111</v>
      </c>
      <c r="F66" s="77">
        <f t="shared" si="3"/>
        <v>559319</v>
      </c>
      <c r="G66" s="50"/>
      <c r="H66" s="32"/>
      <c r="I66" s="44"/>
      <c r="J66" s="45"/>
      <c r="K66" s="33"/>
      <c r="L66" s="33"/>
      <c r="M66" s="29"/>
      <c r="N66" s="29"/>
      <c r="O66" s="29"/>
    </row>
    <row r="67" spans="2:15" ht="14.25">
      <c r="B67" s="70" t="s">
        <v>149</v>
      </c>
      <c r="C67" s="71">
        <v>189894</v>
      </c>
      <c r="D67" s="71">
        <v>22244</v>
      </c>
      <c r="E67" s="71">
        <v>118651</v>
      </c>
      <c r="F67" s="71">
        <f t="shared" si="3"/>
        <v>330789</v>
      </c>
      <c r="G67" s="44"/>
      <c r="H67" s="32"/>
      <c r="I67" s="44"/>
      <c r="J67" s="45"/>
      <c r="K67" s="33"/>
      <c r="L67" s="33"/>
      <c r="M67" s="29"/>
      <c r="N67" s="29"/>
      <c r="O67" s="29"/>
    </row>
    <row r="68" spans="2:15" ht="14.25">
      <c r="B68" s="70" t="s">
        <v>150</v>
      </c>
      <c r="C68" s="71">
        <v>212868</v>
      </c>
      <c r="D68" s="71">
        <v>25968</v>
      </c>
      <c r="E68" s="71">
        <v>121607</v>
      </c>
      <c r="F68" s="71">
        <f t="shared" si="3"/>
        <v>360443</v>
      </c>
      <c r="G68" s="44"/>
      <c r="H68" s="32"/>
      <c r="I68" s="44"/>
      <c r="J68" s="45"/>
      <c r="K68" s="29"/>
      <c r="L68" s="29"/>
      <c r="M68" s="29"/>
      <c r="N68" s="29"/>
      <c r="O68" s="29"/>
    </row>
    <row r="69" spans="2:15" ht="13.5">
      <c r="B69" s="70" t="s">
        <v>151</v>
      </c>
      <c r="C69" s="71">
        <v>177401</v>
      </c>
      <c r="D69" s="71">
        <v>25134</v>
      </c>
      <c r="E69" s="71">
        <v>97192</v>
      </c>
      <c r="F69" s="71">
        <f t="shared" si="3"/>
        <v>299727</v>
      </c>
      <c r="G69" s="50"/>
      <c r="H69" s="32"/>
      <c r="I69" s="44"/>
      <c r="J69" s="45"/>
      <c r="K69" s="29"/>
      <c r="L69" s="29"/>
      <c r="M69" s="29"/>
      <c r="N69" s="29"/>
      <c r="O69" s="29"/>
    </row>
    <row r="70" spans="2:15" ht="13.5">
      <c r="B70" s="70" t="s">
        <v>152</v>
      </c>
      <c r="C70" s="82">
        <v>183789</v>
      </c>
      <c r="D70" s="83">
        <v>30467</v>
      </c>
      <c r="E70" s="83">
        <v>75174</v>
      </c>
      <c r="F70" s="71">
        <f t="shared" si="3"/>
        <v>289430</v>
      </c>
      <c r="G70" s="129"/>
      <c r="H70" s="32"/>
      <c r="I70" s="64"/>
      <c r="J70" s="130"/>
      <c r="K70" s="61"/>
      <c r="L70" s="61"/>
      <c r="M70" s="62"/>
      <c r="N70" s="29"/>
      <c r="O70" s="29"/>
    </row>
    <row r="71" spans="2:15" ht="13.5">
      <c r="B71" s="65" t="s">
        <v>231</v>
      </c>
      <c r="C71" s="131" t="s">
        <v>234</v>
      </c>
      <c r="D71" s="131" t="s">
        <v>234</v>
      </c>
      <c r="E71" s="131" t="s">
        <v>234</v>
      </c>
      <c r="F71" s="131" t="s">
        <v>234</v>
      </c>
      <c r="G71" s="57"/>
      <c r="H71" s="58"/>
      <c r="I71" s="59"/>
      <c r="J71" s="60"/>
      <c r="K71" s="61"/>
      <c r="L71" s="61"/>
      <c r="M71" s="62"/>
      <c r="N71" s="29"/>
      <c r="O71" s="29"/>
    </row>
    <row r="72" spans="2:15" ht="13.5">
      <c r="B72" s="29"/>
      <c r="C72" s="29"/>
      <c r="D72" s="44"/>
      <c r="E72" s="63"/>
      <c r="F72" s="32"/>
      <c r="G72" s="32"/>
      <c r="H72" s="32"/>
      <c r="I72" s="64"/>
      <c r="J72" s="61"/>
      <c r="K72" s="61"/>
      <c r="L72" s="61"/>
      <c r="M72" s="62"/>
      <c r="N72" s="29"/>
      <c r="O72" s="29"/>
    </row>
    <row r="73" spans="2:15" ht="14.25">
      <c r="B73" s="29"/>
      <c r="C73" s="29"/>
      <c r="D73" s="29"/>
      <c r="E73" s="63"/>
      <c r="F73" s="32"/>
      <c r="G73" s="32"/>
      <c r="H73" s="32"/>
      <c r="I73" s="64"/>
      <c r="J73" s="61"/>
      <c r="K73" s="61"/>
      <c r="L73" s="61"/>
      <c r="M73" s="62"/>
      <c r="N73" s="29"/>
      <c r="O73" s="29"/>
    </row>
    <row r="74" spans="2:15" ht="14.25">
      <c r="B74" s="29"/>
      <c r="C74" s="29"/>
      <c r="D74" s="29"/>
      <c r="E74" s="63"/>
      <c r="F74" s="32"/>
      <c r="G74" s="32"/>
      <c r="H74" s="32"/>
      <c r="I74" s="64"/>
      <c r="J74" s="61"/>
      <c r="K74" s="61"/>
      <c r="L74" s="61"/>
      <c r="M74" s="158"/>
      <c r="N74" s="29"/>
      <c r="O74" s="29"/>
    </row>
    <row r="75" spans="2:15" ht="14.25">
      <c r="B75" s="29"/>
      <c r="C75" s="29"/>
      <c r="D75" s="29"/>
      <c r="E75" s="63"/>
      <c r="F75" s="32"/>
      <c r="G75" s="54"/>
      <c r="H75" s="32"/>
      <c r="I75" s="64"/>
      <c r="J75" s="61"/>
      <c r="K75" s="61"/>
      <c r="L75" s="61"/>
      <c r="M75" s="158"/>
      <c r="N75" s="29"/>
      <c r="O75" s="29"/>
    </row>
    <row r="76" spans="2:15" ht="14.25">
      <c r="B76" s="29"/>
      <c r="C76" s="29"/>
      <c r="D76" s="29"/>
      <c r="E76" s="63"/>
      <c r="F76" s="32"/>
      <c r="G76" s="54"/>
      <c r="H76" s="32"/>
      <c r="I76" s="64"/>
      <c r="J76" s="61"/>
      <c r="K76" s="61"/>
      <c r="L76" s="61"/>
      <c r="M76" s="158"/>
      <c r="N76" s="29"/>
      <c r="O76" s="29"/>
    </row>
    <row r="77" spans="2:15" ht="14.25">
      <c r="B77" s="29"/>
      <c r="C77" s="29"/>
      <c r="D77" s="29"/>
      <c r="E77" s="63"/>
      <c r="F77" s="32"/>
      <c r="G77" s="54"/>
      <c r="H77" s="32"/>
      <c r="I77" s="64"/>
      <c r="J77" s="61"/>
      <c r="K77" s="61"/>
      <c r="L77" s="61"/>
      <c r="M77" s="158"/>
      <c r="N77" s="29"/>
      <c r="O77" s="29"/>
    </row>
    <row r="78" spans="2:15" ht="14.25">
      <c r="B78" s="29"/>
      <c r="C78" s="29"/>
      <c r="D78" s="29"/>
      <c r="E78" s="41"/>
      <c r="F78" s="32"/>
      <c r="G78" s="32"/>
      <c r="H78" s="32"/>
      <c r="I78" s="64"/>
      <c r="J78" s="61"/>
      <c r="K78" s="61"/>
      <c r="L78" s="61"/>
      <c r="M78" s="158"/>
      <c r="N78" s="29"/>
      <c r="O78" s="29"/>
    </row>
    <row r="79" spans="2:15" ht="14.25">
      <c r="B79" s="29"/>
      <c r="C79" s="29"/>
      <c r="D79" s="29"/>
      <c r="E79" s="29"/>
      <c r="F79" s="29"/>
      <c r="G79" s="29"/>
      <c r="H79" s="29"/>
      <c r="I79" s="29"/>
      <c r="J79" s="42"/>
      <c r="K79" s="29"/>
      <c r="L79" s="29"/>
      <c r="M79" s="29"/>
      <c r="N79" s="29"/>
      <c r="O79" s="29"/>
    </row>
    <row r="80" spans="2:15" ht="14.25">
      <c r="B80" s="29"/>
      <c r="C80" s="29"/>
      <c r="D80" s="29"/>
      <c r="E80" s="29"/>
      <c r="F80" s="29"/>
      <c r="G80" s="29"/>
      <c r="H80" s="29"/>
      <c r="I80" s="29"/>
      <c r="J80" s="42"/>
      <c r="K80" s="29"/>
      <c r="L80" s="29"/>
      <c r="M80" s="29"/>
      <c r="N80" s="29"/>
      <c r="O80" s="29"/>
    </row>
    <row r="81" spans="2:15" ht="14.25">
      <c r="B81" s="29"/>
      <c r="C81" s="29"/>
      <c r="D81" s="29"/>
      <c r="E81" s="29"/>
      <c r="F81" s="29"/>
      <c r="G81" s="29"/>
      <c r="H81" s="29"/>
      <c r="I81" s="29"/>
      <c r="J81" s="42"/>
      <c r="K81" s="29"/>
      <c r="L81" s="29"/>
      <c r="M81" s="29"/>
      <c r="N81" s="29"/>
      <c r="O81" s="29"/>
    </row>
    <row r="82" spans="2:15" ht="14.25">
      <c r="B82" s="29"/>
      <c r="C82" s="29"/>
      <c r="D82" s="29"/>
      <c r="E82" s="29"/>
      <c r="F82" s="29"/>
      <c r="G82" s="29"/>
      <c r="H82" s="29"/>
      <c r="I82" s="29"/>
      <c r="J82" s="42"/>
      <c r="K82" s="29"/>
      <c r="L82" s="29"/>
      <c r="M82" s="29"/>
      <c r="N82" s="29"/>
      <c r="O82" s="29"/>
    </row>
    <row r="83" spans="2:15" ht="14.25">
      <c r="B83" s="29"/>
      <c r="C83" s="29"/>
      <c r="D83" s="29"/>
      <c r="E83" s="29"/>
      <c r="F83" s="29"/>
      <c r="G83" s="29"/>
      <c r="H83" s="29"/>
      <c r="I83" s="29"/>
      <c r="J83" s="42"/>
      <c r="K83" s="29"/>
      <c r="L83" s="29"/>
      <c r="M83" s="29"/>
      <c r="N83" s="29"/>
      <c r="O83" s="29"/>
    </row>
    <row r="84" spans="2:15" ht="14.25">
      <c r="B84" s="29"/>
      <c r="C84" s="29"/>
      <c r="D84" s="29"/>
      <c r="E84" s="29"/>
      <c r="F84" s="29"/>
      <c r="G84" s="29"/>
      <c r="H84" s="29"/>
      <c r="I84" s="29"/>
      <c r="J84" s="42"/>
      <c r="K84" s="29"/>
      <c r="L84" s="29"/>
      <c r="M84" s="29"/>
      <c r="N84" s="29"/>
      <c r="O84" s="29"/>
    </row>
    <row r="85" spans="2:15" ht="14.25">
      <c r="B85" s="29"/>
      <c r="C85" s="29"/>
      <c r="D85" s="29"/>
      <c r="E85" s="29"/>
      <c r="F85" s="29"/>
      <c r="G85" s="29"/>
      <c r="H85" s="29"/>
      <c r="I85" s="29"/>
      <c r="J85" s="42"/>
      <c r="K85" s="29"/>
      <c r="L85" s="29"/>
      <c r="M85" s="29"/>
      <c r="N85" s="29"/>
      <c r="O85" s="29"/>
    </row>
    <row r="86" spans="2:15" ht="14.25">
      <c r="B86" s="29"/>
      <c r="C86" s="29"/>
      <c r="D86" s="29"/>
      <c r="E86" s="29"/>
      <c r="F86" s="29"/>
      <c r="G86" s="29"/>
      <c r="H86" s="29"/>
      <c r="I86" s="29"/>
      <c r="J86" s="42"/>
      <c r="K86" s="29"/>
      <c r="L86" s="29"/>
      <c r="M86" s="29"/>
      <c r="N86" s="29"/>
      <c r="O86" s="29"/>
    </row>
    <row r="87" spans="2:15" ht="14.25">
      <c r="B87" s="29"/>
      <c r="C87" s="29"/>
      <c r="D87" s="29"/>
      <c r="E87" s="29"/>
      <c r="F87" s="29"/>
      <c r="G87" s="29"/>
      <c r="H87" s="29"/>
      <c r="I87" s="29"/>
      <c r="J87" s="42"/>
      <c r="K87" s="29"/>
      <c r="L87" s="29"/>
      <c r="M87" s="29"/>
      <c r="N87" s="29"/>
      <c r="O87" s="29"/>
    </row>
    <row r="88" spans="2:15" ht="14.25">
      <c r="B88" s="29"/>
      <c r="C88" s="29"/>
      <c r="D88" s="29"/>
      <c r="E88" s="29"/>
      <c r="F88" s="29"/>
      <c r="G88" s="29"/>
      <c r="H88" s="29"/>
      <c r="I88" s="29"/>
      <c r="J88" s="42"/>
      <c r="K88" s="29"/>
      <c r="L88" s="29"/>
      <c r="M88" s="29"/>
      <c r="N88" s="29"/>
      <c r="O88" s="29"/>
    </row>
    <row r="89" spans="2:15" ht="14.25">
      <c r="B89" s="29"/>
      <c r="C89" s="29"/>
      <c r="D89" s="29"/>
      <c r="E89" s="29"/>
      <c r="F89" s="29"/>
      <c r="G89" s="29"/>
      <c r="H89" s="29"/>
      <c r="I89" s="29"/>
      <c r="J89" s="42"/>
      <c r="K89" s="29"/>
      <c r="L89" s="29"/>
      <c r="M89" s="29"/>
      <c r="N89" s="29"/>
      <c r="O89" s="29"/>
    </row>
    <row r="90" spans="2:15" ht="14.25">
      <c r="B90" s="29"/>
      <c r="C90" s="29"/>
      <c r="D90" s="29"/>
      <c r="E90" s="29"/>
      <c r="F90" s="29"/>
      <c r="G90" s="29"/>
      <c r="H90" s="29"/>
      <c r="I90" s="29"/>
      <c r="J90" s="42"/>
      <c r="K90" s="29"/>
      <c r="L90" s="29"/>
      <c r="M90" s="29"/>
      <c r="N90" s="29"/>
      <c r="O90" s="29"/>
    </row>
    <row r="91" spans="2:15" ht="14.25">
      <c r="B91" s="29"/>
      <c r="C91" s="29"/>
      <c r="D91" s="29"/>
      <c r="E91" s="29"/>
      <c r="F91" s="29"/>
      <c r="G91" s="29"/>
      <c r="H91" s="29"/>
      <c r="I91" s="29"/>
      <c r="J91" s="42"/>
      <c r="K91" s="29"/>
      <c r="L91" s="29"/>
      <c r="M91" s="29"/>
      <c r="N91" s="29"/>
      <c r="O91" s="29"/>
    </row>
    <row r="92" spans="2:15" ht="14.25">
      <c r="B92" s="29"/>
      <c r="C92" s="29"/>
      <c r="D92" s="29"/>
      <c r="E92" s="29"/>
      <c r="F92" s="29"/>
      <c r="G92" s="29"/>
      <c r="H92" s="29"/>
      <c r="I92" s="29"/>
      <c r="J92" s="42"/>
      <c r="K92" s="29"/>
      <c r="L92" s="29"/>
      <c r="M92" s="29"/>
      <c r="N92" s="29"/>
      <c r="O92" s="29"/>
    </row>
    <row r="93" spans="2:15" ht="14.25">
      <c r="B93" s="29"/>
      <c r="C93" s="29"/>
      <c r="D93" s="29"/>
      <c r="E93" s="29"/>
      <c r="F93" s="29"/>
      <c r="G93" s="29"/>
      <c r="H93" s="29"/>
      <c r="I93" s="29"/>
      <c r="J93" s="42"/>
      <c r="K93" s="29"/>
      <c r="L93" s="29"/>
      <c r="M93" s="29"/>
      <c r="N93" s="29"/>
      <c r="O93" s="29"/>
    </row>
    <row r="94" spans="2:15" ht="14.25">
      <c r="B94" s="29"/>
      <c r="C94" s="29"/>
      <c r="D94" s="29"/>
      <c r="E94" s="29"/>
      <c r="F94" s="29"/>
      <c r="G94" s="29"/>
      <c r="H94" s="29"/>
      <c r="I94" s="29"/>
      <c r="J94" s="42"/>
      <c r="K94" s="29"/>
      <c r="L94" s="29"/>
      <c r="M94" s="29"/>
      <c r="N94" s="29"/>
      <c r="O94" s="29"/>
    </row>
    <row r="95" spans="2:15" ht="14.25">
      <c r="B95" s="29"/>
      <c r="C95" s="29"/>
      <c r="D95" s="29"/>
      <c r="E95" s="29"/>
      <c r="F95" s="29"/>
      <c r="G95" s="29"/>
      <c r="H95" s="29"/>
      <c r="I95" s="29"/>
      <c r="J95" s="42"/>
      <c r="K95" s="29"/>
      <c r="L95" s="29"/>
      <c r="M95" s="29"/>
      <c r="N95" s="29"/>
      <c r="O95" s="29"/>
    </row>
    <row r="96" spans="2:15" ht="14.25">
      <c r="B96" s="29"/>
      <c r="C96" s="29"/>
      <c r="D96" s="29"/>
      <c r="E96" s="29"/>
      <c r="F96" s="29"/>
      <c r="G96" s="29"/>
      <c r="H96" s="29"/>
      <c r="I96" s="29"/>
      <c r="J96" s="42"/>
      <c r="K96" s="29"/>
      <c r="L96" s="29"/>
      <c r="M96" s="29"/>
      <c r="N96" s="29"/>
      <c r="O96" s="29"/>
    </row>
    <row r="97" spans="2:15" ht="14.25">
      <c r="B97" s="29"/>
      <c r="C97" s="29"/>
      <c r="D97" s="29"/>
      <c r="E97" s="29"/>
      <c r="F97" s="29"/>
      <c r="G97" s="29"/>
      <c r="H97" s="29"/>
      <c r="I97" s="29"/>
      <c r="J97" s="42"/>
      <c r="K97" s="29"/>
      <c r="L97" s="29"/>
      <c r="M97" s="29"/>
      <c r="N97" s="29"/>
      <c r="O97" s="29"/>
    </row>
    <row r="98" spans="2:15" ht="13.5">
      <c r="B98" s="29"/>
      <c r="C98" s="29"/>
      <c r="D98" s="29"/>
      <c r="E98" s="29"/>
      <c r="F98" s="29"/>
      <c r="G98" s="29"/>
      <c r="H98" s="29"/>
      <c r="I98" s="29"/>
      <c r="J98" s="42"/>
      <c r="K98" s="29"/>
      <c r="L98" s="29"/>
      <c r="M98" s="29"/>
      <c r="N98" s="29"/>
      <c r="O98" s="29"/>
    </row>
    <row r="99" spans="2:15" ht="13.5">
      <c r="B99" s="29"/>
      <c r="C99" s="29"/>
      <c r="D99" s="29"/>
      <c r="E99" s="29"/>
      <c r="F99" s="29"/>
      <c r="G99" s="29"/>
      <c r="H99" s="29"/>
      <c r="I99" s="29"/>
      <c r="J99" s="42"/>
      <c r="K99" s="29"/>
      <c r="L99" s="29"/>
      <c r="M99" s="29"/>
      <c r="N99" s="29"/>
      <c r="O99" s="29"/>
    </row>
    <row r="100" spans="2:15" ht="13.5">
      <c r="B100" s="29"/>
      <c r="C100" s="29"/>
      <c r="D100" s="29"/>
      <c r="E100" s="29"/>
      <c r="F100" s="29"/>
      <c r="G100" s="29"/>
      <c r="H100" s="29"/>
      <c r="I100" s="29"/>
      <c r="J100" s="42"/>
      <c r="K100" s="29"/>
      <c r="L100" s="29"/>
      <c r="M100" s="29"/>
      <c r="N100" s="29"/>
      <c r="O100" s="29"/>
    </row>
    <row r="101" spans="2:15" ht="13.5">
      <c r="B101" s="29"/>
      <c r="C101" s="29"/>
      <c r="D101" s="29"/>
      <c r="E101" s="29"/>
      <c r="F101" s="29"/>
      <c r="G101" s="29"/>
      <c r="H101" s="29"/>
      <c r="I101" s="29"/>
      <c r="J101" s="42"/>
      <c r="K101" s="29"/>
      <c r="L101" s="29"/>
      <c r="M101" s="29"/>
      <c r="N101" s="29"/>
      <c r="O101" s="29"/>
    </row>
    <row r="102" spans="2:15" ht="13.5">
      <c r="B102" s="29"/>
      <c r="C102" s="29"/>
      <c r="D102" s="29"/>
      <c r="E102" s="29"/>
      <c r="F102" s="29"/>
      <c r="G102" s="29"/>
      <c r="H102" s="29"/>
      <c r="I102" s="29"/>
      <c r="J102" s="42"/>
      <c r="K102" s="29"/>
      <c r="L102" s="29"/>
      <c r="M102" s="29"/>
      <c r="N102" s="29"/>
      <c r="O102" s="29"/>
    </row>
    <row r="103" spans="2:15" ht="13.5">
      <c r="B103" s="29"/>
      <c r="C103" s="29"/>
      <c r="D103" s="29"/>
      <c r="E103" s="29"/>
      <c r="F103" s="29"/>
      <c r="G103" s="29"/>
      <c r="H103" s="29"/>
      <c r="I103" s="29"/>
      <c r="J103" s="42"/>
      <c r="K103" s="29"/>
      <c r="L103" s="29"/>
      <c r="M103" s="29"/>
      <c r="N103" s="29"/>
      <c r="O103" s="29"/>
    </row>
  </sheetData>
  <mergeCells count="19">
    <mergeCell ref="I23:L25"/>
    <mergeCell ref="I27:L28"/>
    <mergeCell ref="I31:L32"/>
    <mergeCell ref="M74:M78"/>
    <mergeCell ref="G46:J46"/>
    <mergeCell ref="G60:J62"/>
    <mergeCell ref="G55:J57"/>
    <mergeCell ref="G49:J52"/>
    <mergeCell ref="I41:L42"/>
    <mergeCell ref="I39:L40"/>
    <mergeCell ref="I35:L36"/>
    <mergeCell ref="B1:L1"/>
    <mergeCell ref="I4:L4"/>
    <mergeCell ref="I6:L7"/>
    <mergeCell ref="I8:L13"/>
    <mergeCell ref="I33:L34"/>
    <mergeCell ref="I17:L17"/>
    <mergeCell ref="I19:L20"/>
    <mergeCell ref="I21:L22"/>
  </mergeCells>
  <printOptions/>
  <pageMargins left="0.75" right="0.75" top="1" bottom="1" header="0.512" footer="0.512"/>
  <pageSetup horizontalDpi="600" verticalDpi="600" orientation="portrait" paperSize="9" scale="80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view="pageBreakPreview" zoomScale="85" zoomScaleSheetLayoutView="85" workbookViewId="0" topLeftCell="A58">
      <selection activeCell="Q59" sqref="Q59"/>
    </sheetView>
  </sheetViews>
  <sheetFormatPr defaultColWidth="9.00390625" defaultRowHeight="13.5"/>
  <cols>
    <col min="1" max="1" width="9.125" style="0" customWidth="1"/>
    <col min="2" max="2" width="20.125" style="0" customWidth="1"/>
    <col min="3" max="3" width="15.125" style="0" customWidth="1"/>
    <col min="4" max="4" width="9.125" style="0" bestFit="1" customWidth="1"/>
    <col min="5" max="5" width="9.25390625" style="0" bestFit="1" customWidth="1"/>
    <col min="6" max="7" width="10.625" style="0" customWidth="1"/>
    <col min="10" max="10" width="10.625" style="0" customWidth="1"/>
  </cols>
  <sheetData>
    <row r="1" ht="18" customHeight="1">
      <c r="A1" s="108" t="s">
        <v>179</v>
      </c>
    </row>
    <row r="2" ht="18" customHeight="1">
      <c r="L2" s="1" t="s">
        <v>0</v>
      </c>
    </row>
    <row r="3" spans="1:12" ht="18" customHeight="1">
      <c r="A3" s="2" t="s">
        <v>1</v>
      </c>
      <c r="B3" s="2" t="s">
        <v>2</v>
      </c>
      <c r="C3" s="2" t="s">
        <v>180</v>
      </c>
      <c r="D3" s="2" t="s">
        <v>3</v>
      </c>
      <c r="E3" s="2" t="s">
        <v>4</v>
      </c>
      <c r="F3" s="2" t="s">
        <v>181</v>
      </c>
      <c r="G3" s="92" t="s">
        <v>6</v>
      </c>
      <c r="H3" s="92" t="s">
        <v>8</v>
      </c>
      <c r="I3" s="92" t="s">
        <v>182</v>
      </c>
      <c r="J3" s="93" t="s">
        <v>5</v>
      </c>
      <c r="K3" s="93" t="s">
        <v>8</v>
      </c>
      <c r="L3" s="93" t="s">
        <v>7</v>
      </c>
    </row>
    <row r="4" spans="1:12" ht="18" customHeight="1">
      <c r="A4" s="172" t="s">
        <v>20</v>
      </c>
      <c r="B4" s="3" t="s">
        <v>9</v>
      </c>
      <c r="C4" s="3" t="s">
        <v>183</v>
      </c>
      <c r="D4" s="5">
        <v>1491</v>
      </c>
      <c r="E4" s="5">
        <v>3698</v>
      </c>
      <c r="F4" s="5">
        <f aca="true" t="shared" si="0" ref="F4:F35">SUM(D4:E4)</f>
        <v>5189</v>
      </c>
      <c r="G4" s="94">
        <v>4277</v>
      </c>
      <c r="H4" s="94">
        <f aca="true" t="shared" si="1" ref="H4:H35">+F4-G4</f>
        <v>912</v>
      </c>
      <c r="I4" s="98">
        <f aca="true" t="shared" si="2" ref="I4:I35">+F4/G4</f>
        <v>1.2132335749357026</v>
      </c>
      <c r="J4" s="99">
        <v>3637</v>
      </c>
      <c r="K4" s="99">
        <f aca="true" t="shared" si="3" ref="K4:K35">+F4-J4</f>
        <v>1552</v>
      </c>
      <c r="L4" s="100">
        <f aca="true" t="shared" si="4" ref="L4:L35">+F4/J4</f>
        <v>1.4267253230684631</v>
      </c>
    </row>
    <row r="5" spans="1:12" ht="18" customHeight="1">
      <c r="A5" s="172"/>
      <c r="B5" s="3" t="s">
        <v>10</v>
      </c>
      <c r="C5" s="3" t="s">
        <v>184</v>
      </c>
      <c r="D5" s="5">
        <v>2843</v>
      </c>
      <c r="E5" s="5">
        <v>7785</v>
      </c>
      <c r="F5" s="5">
        <f t="shared" si="0"/>
        <v>10628</v>
      </c>
      <c r="G5" s="94">
        <v>8897</v>
      </c>
      <c r="H5" s="94">
        <f t="shared" si="1"/>
        <v>1731</v>
      </c>
      <c r="I5" s="98">
        <f t="shared" si="2"/>
        <v>1.19455996403282</v>
      </c>
      <c r="J5" s="99">
        <v>5853</v>
      </c>
      <c r="K5" s="99">
        <f t="shared" si="3"/>
        <v>4775</v>
      </c>
      <c r="L5" s="100">
        <f t="shared" si="4"/>
        <v>1.8158209465231505</v>
      </c>
    </row>
    <row r="6" spans="1:12" ht="18" customHeight="1">
      <c r="A6" s="172"/>
      <c r="B6" s="3" t="s">
        <v>11</v>
      </c>
      <c r="C6" s="3" t="s">
        <v>185</v>
      </c>
      <c r="D6" s="5">
        <v>18435</v>
      </c>
      <c r="E6" s="5">
        <v>45660</v>
      </c>
      <c r="F6" s="5">
        <f t="shared" si="0"/>
        <v>64095</v>
      </c>
      <c r="G6" s="94">
        <v>61341</v>
      </c>
      <c r="H6" s="94">
        <f t="shared" si="1"/>
        <v>2754</v>
      </c>
      <c r="I6" s="98">
        <f t="shared" si="2"/>
        <v>1.0448965618428132</v>
      </c>
      <c r="J6" s="99">
        <v>28152</v>
      </c>
      <c r="K6" s="99">
        <f t="shared" si="3"/>
        <v>35943</v>
      </c>
      <c r="L6" s="100">
        <f t="shared" si="4"/>
        <v>2.2767476555839727</v>
      </c>
    </row>
    <row r="7" spans="1:12" ht="18" customHeight="1">
      <c r="A7" s="172"/>
      <c r="B7" s="3" t="s">
        <v>12</v>
      </c>
      <c r="C7" s="3" t="s">
        <v>186</v>
      </c>
      <c r="D7" s="5">
        <v>7020</v>
      </c>
      <c r="E7" s="5">
        <v>22880</v>
      </c>
      <c r="F7" s="5">
        <f t="shared" si="0"/>
        <v>29900</v>
      </c>
      <c r="G7" s="94">
        <v>19072</v>
      </c>
      <c r="H7" s="94">
        <f t="shared" si="1"/>
        <v>10828</v>
      </c>
      <c r="I7" s="98">
        <f t="shared" si="2"/>
        <v>1.567743288590604</v>
      </c>
      <c r="J7" s="99">
        <v>14791</v>
      </c>
      <c r="K7" s="99">
        <f t="shared" si="3"/>
        <v>15109</v>
      </c>
      <c r="L7" s="100">
        <f t="shared" si="4"/>
        <v>2.0214995605435737</v>
      </c>
    </row>
    <row r="8" spans="1:12" ht="18" customHeight="1">
      <c r="A8" s="172"/>
      <c r="B8" s="3" t="s">
        <v>13</v>
      </c>
      <c r="C8" s="3" t="s">
        <v>187</v>
      </c>
      <c r="D8" s="5">
        <v>6171</v>
      </c>
      <c r="E8" s="5">
        <v>18305</v>
      </c>
      <c r="F8" s="5">
        <f t="shared" si="0"/>
        <v>24476</v>
      </c>
      <c r="G8" s="94">
        <v>19167</v>
      </c>
      <c r="H8" s="94">
        <f t="shared" si="1"/>
        <v>5309</v>
      </c>
      <c r="I8" s="98">
        <f t="shared" si="2"/>
        <v>1.276986487191527</v>
      </c>
      <c r="J8" s="99">
        <v>22325</v>
      </c>
      <c r="K8" s="99">
        <f t="shared" si="3"/>
        <v>2151</v>
      </c>
      <c r="L8" s="100">
        <f t="shared" si="4"/>
        <v>1.0963493840985443</v>
      </c>
    </row>
    <row r="9" spans="1:12" ht="18" customHeight="1">
      <c r="A9" s="172"/>
      <c r="B9" s="3" t="s">
        <v>14</v>
      </c>
      <c r="C9" s="3" t="s">
        <v>188</v>
      </c>
      <c r="D9" s="5">
        <v>1710</v>
      </c>
      <c r="E9" s="5">
        <v>6067</v>
      </c>
      <c r="F9" s="5">
        <f t="shared" si="0"/>
        <v>7777</v>
      </c>
      <c r="G9" s="94">
        <v>4468</v>
      </c>
      <c r="H9" s="94">
        <f t="shared" si="1"/>
        <v>3309</v>
      </c>
      <c r="I9" s="98">
        <f t="shared" si="2"/>
        <v>1.7405998209489704</v>
      </c>
      <c r="J9" s="99">
        <v>3931</v>
      </c>
      <c r="K9" s="99">
        <f t="shared" si="3"/>
        <v>3846</v>
      </c>
      <c r="L9" s="100">
        <f t="shared" si="4"/>
        <v>1.9783770033070465</v>
      </c>
    </row>
    <row r="10" spans="1:12" ht="18" customHeight="1">
      <c r="A10" s="172"/>
      <c r="B10" s="20" t="s">
        <v>15</v>
      </c>
      <c r="C10" s="20"/>
      <c r="D10" s="21">
        <f>SUM(D4:D9)</f>
        <v>37670</v>
      </c>
      <c r="E10" s="21">
        <f>SUM(E4:E9)</f>
        <v>104395</v>
      </c>
      <c r="F10" s="21">
        <f t="shared" si="0"/>
        <v>142065</v>
      </c>
      <c r="G10" s="21">
        <f>SUM(G4:G9)</f>
        <v>117222</v>
      </c>
      <c r="H10" s="21">
        <f t="shared" si="1"/>
        <v>24843</v>
      </c>
      <c r="I10" s="22">
        <f t="shared" si="2"/>
        <v>1.211931207452526</v>
      </c>
      <c r="J10" s="21">
        <f>SUM(J4:J9)</f>
        <v>78689</v>
      </c>
      <c r="K10" s="21">
        <f t="shared" si="3"/>
        <v>63376</v>
      </c>
      <c r="L10" s="22">
        <f t="shared" si="4"/>
        <v>1.8053984673842596</v>
      </c>
    </row>
    <row r="11" spans="1:12" ht="18" customHeight="1">
      <c r="A11" s="172" t="s">
        <v>19</v>
      </c>
      <c r="B11" s="3" t="s">
        <v>16</v>
      </c>
      <c r="C11" s="3" t="s">
        <v>189</v>
      </c>
      <c r="D11" s="86">
        <v>47128</v>
      </c>
      <c r="E11" s="86">
        <v>129150</v>
      </c>
      <c r="F11" s="86">
        <f t="shared" si="0"/>
        <v>176278</v>
      </c>
      <c r="G11" s="101">
        <v>178732</v>
      </c>
      <c r="H11" s="94">
        <f t="shared" si="1"/>
        <v>-2454</v>
      </c>
      <c r="I11" s="98">
        <f t="shared" si="2"/>
        <v>0.9862699460644988</v>
      </c>
      <c r="J11" s="102">
        <v>117775</v>
      </c>
      <c r="K11" s="99">
        <f t="shared" si="3"/>
        <v>58503</v>
      </c>
      <c r="L11" s="100">
        <f t="shared" si="4"/>
        <v>1.4967353003608577</v>
      </c>
    </row>
    <row r="12" spans="1:12" ht="18" customHeight="1">
      <c r="A12" s="172"/>
      <c r="B12" s="3" t="s">
        <v>17</v>
      </c>
      <c r="C12" s="3" t="s">
        <v>190</v>
      </c>
      <c r="D12" s="86">
        <v>14055</v>
      </c>
      <c r="E12" s="86">
        <v>78550</v>
      </c>
      <c r="F12" s="86">
        <f t="shared" si="0"/>
        <v>92605</v>
      </c>
      <c r="G12" s="101">
        <v>50230</v>
      </c>
      <c r="H12" s="94">
        <f t="shared" si="1"/>
        <v>42375</v>
      </c>
      <c r="I12" s="98">
        <f t="shared" si="2"/>
        <v>1.8436193509854668</v>
      </c>
      <c r="J12" s="102">
        <v>38920</v>
      </c>
      <c r="K12" s="99">
        <f t="shared" si="3"/>
        <v>53685</v>
      </c>
      <c r="L12" s="100">
        <f t="shared" si="4"/>
        <v>2.3793679342240495</v>
      </c>
    </row>
    <row r="13" spans="1:12" ht="18" customHeight="1">
      <c r="A13" s="172"/>
      <c r="B13" s="3" t="s">
        <v>18</v>
      </c>
      <c r="C13" s="3" t="s">
        <v>191</v>
      </c>
      <c r="D13" s="86">
        <v>961</v>
      </c>
      <c r="E13" s="86">
        <v>2844</v>
      </c>
      <c r="F13" s="86">
        <f t="shared" si="0"/>
        <v>3805</v>
      </c>
      <c r="G13" s="101">
        <v>2509</v>
      </c>
      <c r="H13" s="94">
        <f t="shared" si="1"/>
        <v>1296</v>
      </c>
      <c r="I13" s="98">
        <f t="shared" si="2"/>
        <v>1.5165404543642886</v>
      </c>
      <c r="J13" s="102">
        <v>2366</v>
      </c>
      <c r="K13" s="99">
        <f t="shared" si="3"/>
        <v>1439</v>
      </c>
      <c r="L13" s="100">
        <f t="shared" si="4"/>
        <v>1.6081994928148775</v>
      </c>
    </row>
    <row r="14" spans="1:12" ht="18" customHeight="1">
      <c r="A14" s="172"/>
      <c r="B14" s="20" t="s">
        <v>15</v>
      </c>
      <c r="C14" s="20"/>
      <c r="D14" s="103">
        <f>SUM(D11:D13)</f>
        <v>62144</v>
      </c>
      <c r="E14" s="103">
        <f>SUM(E11:E13)</f>
        <v>210544</v>
      </c>
      <c r="F14" s="103">
        <f t="shared" si="0"/>
        <v>272688</v>
      </c>
      <c r="G14" s="104">
        <f>SUM(G11:G13)</f>
        <v>231471</v>
      </c>
      <c r="H14" s="21">
        <f t="shared" si="1"/>
        <v>41217</v>
      </c>
      <c r="I14" s="22">
        <f t="shared" si="2"/>
        <v>1.178065502805967</v>
      </c>
      <c r="J14" s="104">
        <v>159061</v>
      </c>
      <c r="K14" s="21">
        <f t="shared" si="3"/>
        <v>113627</v>
      </c>
      <c r="L14" s="22">
        <f t="shared" si="4"/>
        <v>1.7143611570403807</v>
      </c>
    </row>
    <row r="15" spans="1:12" ht="18" customHeight="1">
      <c r="A15" s="172" t="s">
        <v>24</v>
      </c>
      <c r="B15" s="3" t="s">
        <v>74</v>
      </c>
      <c r="C15" s="3" t="s">
        <v>192</v>
      </c>
      <c r="D15" s="5">
        <v>8465</v>
      </c>
      <c r="E15" s="5">
        <v>33155</v>
      </c>
      <c r="F15" s="5">
        <f t="shared" si="0"/>
        <v>41620</v>
      </c>
      <c r="G15" s="94">
        <v>37885</v>
      </c>
      <c r="H15" s="94">
        <f t="shared" si="1"/>
        <v>3735</v>
      </c>
      <c r="I15" s="98">
        <f t="shared" si="2"/>
        <v>1.0985878315956183</v>
      </c>
      <c r="J15" s="99">
        <v>35430</v>
      </c>
      <c r="K15" s="99">
        <f t="shared" si="3"/>
        <v>6190</v>
      </c>
      <c r="L15" s="100">
        <f t="shared" si="4"/>
        <v>1.1747106971493084</v>
      </c>
    </row>
    <row r="16" spans="1:12" ht="18" customHeight="1">
      <c r="A16" s="172"/>
      <c r="B16" s="3" t="s">
        <v>21</v>
      </c>
      <c r="C16" s="3" t="s">
        <v>193</v>
      </c>
      <c r="D16" s="5">
        <v>3310</v>
      </c>
      <c r="E16" s="5">
        <v>13310</v>
      </c>
      <c r="F16" s="5">
        <f t="shared" si="0"/>
        <v>16620</v>
      </c>
      <c r="G16" s="94">
        <v>13370</v>
      </c>
      <c r="H16" s="94">
        <f t="shared" si="1"/>
        <v>3250</v>
      </c>
      <c r="I16" s="98">
        <f t="shared" si="2"/>
        <v>1.2430815258040389</v>
      </c>
      <c r="J16" s="99">
        <v>11280</v>
      </c>
      <c r="K16" s="99">
        <f t="shared" si="3"/>
        <v>5340</v>
      </c>
      <c r="L16" s="100">
        <f t="shared" si="4"/>
        <v>1.4734042553191489</v>
      </c>
    </row>
    <row r="17" spans="1:12" ht="18" customHeight="1">
      <c r="A17" s="172"/>
      <c r="B17" s="3" t="s">
        <v>22</v>
      </c>
      <c r="C17" s="3" t="s">
        <v>193</v>
      </c>
      <c r="D17" s="5">
        <v>878</v>
      </c>
      <c r="E17" s="5">
        <v>5442</v>
      </c>
      <c r="F17" s="5">
        <f t="shared" si="0"/>
        <v>6320</v>
      </c>
      <c r="G17" s="94">
        <v>4237</v>
      </c>
      <c r="H17" s="94">
        <f t="shared" si="1"/>
        <v>2083</v>
      </c>
      <c r="I17" s="98">
        <f t="shared" si="2"/>
        <v>1.4916214302572575</v>
      </c>
      <c r="J17" s="99">
        <v>3450</v>
      </c>
      <c r="K17" s="99">
        <f t="shared" si="3"/>
        <v>2870</v>
      </c>
      <c r="L17" s="100">
        <f t="shared" si="4"/>
        <v>1.8318840579710145</v>
      </c>
    </row>
    <row r="18" spans="1:12" ht="18" customHeight="1">
      <c r="A18" s="172"/>
      <c r="B18" s="3" t="s">
        <v>23</v>
      </c>
      <c r="C18" s="3" t="s">
        <v>194</v>
      </c>
      <c r="D18" s="5">
        <v>5032</v>
      </c>
      <c r="E18" s="5">
        <v>28173</v>
      </c>
      <c r="F18" s="5">
        <f t="shared" si="0"/>
        <v>33205</v>
      </c>
      <c r="G18" s="94">
        <v>33104</v>
      </c>
      <c r="H18" s="94">
        <f t="shared" si="1"/>
        <v>101</v>
      </c>
      <c r="I18" s="98">
        <f t="shared" si="2"/>
        <v>1.0030509908168197</v>
      </c>
      <c r="J18" s="99">
        <v>33710</v>
      </c>
      <c r="K18" s="99">
        <f t="shared" si="3"/>
        <v>-505</v>
      </c>
      <c r="L18" s="100">
        <f t="shared" si="4"/>
        <v>0.9850192821121329</v>
      </c>
    </row>
    <row r="19" spans="1:12" ht="18" customHeight="1">
      <c r="A19" s="172"/>
      <c r="B19" s="20" t="s">
        <v>15</v>
      </c>
      <c r="C19" s="20"/>
      <c r="D19" s="21">
        <f>SUM(D15:D18)</f>
        <v>17685</v>
      </c>
      <c r="E19" s="21">
        <f>SUM(E15:E18)</f>
        <v>80080</v>
      </c>
      <c r="F19" s="21">
        <f t="shared" si="0"/>
        <v>97765</v>
      </c>
      <c r="G19" s="21">
        <f>SUM(G15:G18)</f>
        <v>88596</v>
      </c>
      <c r="H19" s="21">
        <f t="shared" si="1"/>
        <v>9169</v>
      </c>
      <c r="I19" s="22">
        <f t="shared" si="2"/>
        <v>1.1034922569867713</v>
      </c>
      <c r="J19" s="21">
        <v>83870</v>
      </c>
      <c r="K19" s="21">
        <f t="shared" si="3"/>
        <v>13895</v>
      </c>
      <c r="L19" s="22">
        <f t="shared" si="4"/>
        <v>1.1656730654584475</v>
      </c>
    </row>
    <row r="20" spans="1:12" ht="18" customHeight="1">
      <c r="A20" s="172" t="s">
        <v>34</v>
      </c>
      <c r="B20" s="3" t="s">
        <v>25</v>
      </c>
      <c r="C20" s="3" t="s">
        <v>195</v>
      </c>
      <c r="D20" s="5">
        <v>4650</v>
      </c>
      <c r="E20" s="5">
        <v>12930</v>
      </c>
      <c r="F20" s="5">
        <f t="shared" si="0"/>
        <v>17580</v>
      </c>
      <c r="G20" s="94">
        <v>13920</v>
      </c>
      <c r="H20" s="94">
        <f t="shared" si="1"/>
        <v>3660</v>
      </c>
      <c r="I20" s="98">
        <f t="shared" si="2"/>
        <v>1.2629310344827587</v>
      </c>
      <c r="J20" s="99">
        <v>12270</v>
      </c>
      <c r="K20" s="99">
        <f t="shared" si="3"/>
        <v>5310</v>
      </c>
      <c r="L20" s="100">
        <f t="shared" si="4"/>
        <v>1.4327628361858191</v>
      </c>
    </row>
    <row r="21" spans="1:12" ht="18" customHeight="1">
      <c r="A21" s="172"/>
      <c r="B21" s="3" t="s">
        <v>26</v>
      </c>
      <c r="C21" s="3" t="s">
        <v>196</v>
      </c>
      <c r="D21" s="5">
        <v>79700</v>
      </c>
      <c r="E21" s="5">
        <v>324050</v>
      </c>
      <c r="F21" s="5">
        <f t="shared" si="0"/>
        <v>403750</v>
      </c>
      <c r="G21" s="94">
        <v>370000</v>
      </c>
      <c r="H21" s="94">
        <f t="shared" si="1"/>
        <v>33750</v>
      </c>
      <c r="I21" s="98">
        <f t="shared" si="2"/>
        <v>1.0912162162162162</v>
      </c>
      <c r="J21" s="99">
        <v>269100</v>
      </c>
      <c r="K21" s="99">
        <f t="shared" si="3"/>
        <v>134650</v>
      </c>
      <c r="L21" s="100">
        <f t="shared" si="4"/>
        <v>1.5003716090672612</v>
      </c>
    </row>
    <row r="22" spans="1:12" ht="18" customHeight="1">
      <c r="A22" s="172"/>
      <c r="B22" s="3" t="s">
        <v>27</v>
      </c>
      <c r="C22" s="3" t="s">
        <v>187</v>
      </c>
      <c r="D22" s="5">
        <v>14840</v>
      </c>
      <c r="E22" s="5">
        <v>39350</v>
      </c>
      <c r="F22" s="5">
        <f t="shared" si="0"/>
        <v>54190</v>
      </c>
      <c r="G22" s="94">
        <v>51380</v>
      </c>
      <c r="H22" s="94">
        <f t="shared" si="1"/>
        <v>2810</v>
      </c>
      <c r="I22" s="98">
        <f t="shared" si="2"/>
        <v>1.0546905410665628</v>
      </c>
      <c r="J22" s="99">
        <v>20540</v>
      </c>
      <c r="K22" s="99">
        <f t="shared" si="3"/>
        <v>33650</v>
      </c>
      <c r="L22" s="100">
        <f t="shared" si="4"/>
        <v>2.6382667964946447</v>
      </c>
    </row>
    <row r="23" spans="1:12" ht="18" customHeight="1">
      <c r="A23" s="172"/>
      <c r="B23" s="3" t="s">
        <v>28</v>
      </c>
      <c r="C23" s="3" t="s">
        <v>197</v>
      </c>
      <c r="D23" s="5">
        <v>2900</v>
      </c>
      <c r="E23" s="5">
        <v>8880</v>
      </c>
      <c r="F23" s="5">
        <f t="shared" si="0"/>
        <v>11780</v>
      </c>
      <c r="G23" s="94">
        <v>11430</v>
      </c>
      <c r="H23" s="94">
        <f t="shared" si="1"/>
        <v>350</v>
      </c>
      <c r="I23" s="98">
        <f t="shared" si="2"/>
        <v>1.0306211723534557</v>
      </c>
      <c r="J23" s="99">
        <v>5870</v>
      </c>
      <c r="K23" s="99">
        <f t="shared" si="3"/>
        <v>5910</v>
      </c>
      <c r="L23" s="100">
        <f t="shared" si="4"/>
        <v>2.0068143100511073</v>
      </c>
    </row>
    <row r="24" spans="1:12" ht="18" customHeight="1">
      <c r="A24" s="172"/>
      <c r="B24" s="3" t="s">
        <v>29</v>
      </c>
      <c r="C24" s="3" t="s">
        <v>186</v>
      </c>
      <c r="D24" s="5">
        <v>2910</v>
      </c>
      <c r="E24" s="5">
        <v>6430</v>
      </c>
      <c r="F24" s="5">
        <f t="shared" si="0"/>
        <v>9340</v>
      </c>
      <c r="G24" s="94">
        <v>9220</v>
      </c>
      <c r="H24" s="94">
        <f t="shared" si="1"/>
        <v>120</v>
      </c>
      <c r="I24" s="98">
        <f t="shared" si="2"/>
        <v>1.0130151843817787</v>
      </c>
      <c r="J24" s="99">
        <v>5220</v>
      </c>
      <c r="K24" s="99">
        <f t="shared" si="3"/>
        <v>4120</v>
      </c>
      <c r="L24" s="100">
        <f t="shared" si="4"/>
        <v>1.789272030651341</v>
      </c>
    </row>
    <row r="25" spans="1:12" ht="18" customHeight="1">
      <c r="A25" s="172"/>
      <c r="B25" s="3" t="s">
        <v>30</v>
      </c>
      <c r="C25" s="3" t="s">
        <v>198</v>
      </c>
      <c r="D25" s="5">
        <v>16670</v>
      </c>
      <c r="E25" s="5">
        <v>49410</v>
      </c>
      <c r="F25" s="5">
        <f t="shared" si="0"/>
        <v>66080</v>
      </c>
      <c r="G25" s="94">
        <v>65320</v>
      </c>
      <c r="H25" s="94">
        <f t="shared" si="1"/>
        <v>760</v>
      </c>
      <c r="I25" s="98">
        <f t="shared" si="2"/>
        <v>1.0116350275566441</v>
      </c>
      <c r="J25" s="99">
        <v>65130</v>
      </c>
      <c r="K25" s="99">
        <f t="shared" si="3"/>
        <v>950</v>
      </c>
      <c r="L25" s="100">
        <f t="shared" si="4"/>
        <v>1.0145862121910025</v>
      </c>
    </row>
    <row r="26" spans="1:12" ht="18" customHeight="1">
      <c r="A26" s="172"/>
      <c r="B26" s="3" t="s">
        <v>31</v>
      </c>
      <c r="C26" s="3" t="s">
        <v>199</v>
      </c>
      <c r="D26" s="5">
        <v>11310</v>
      </c>
      <c r="E26" s="5">
        <v>36555</v>
      </c>
      <c r="F26" s="5">
        <f t="shared" si="0"/>
        <v>47865</v>
      </c>
      <c r="G26" s="94">
        <v>43340</v>
      </c>
      <c r="H26" s="94">
        <f t="shared" si="1"/>
        <v>4525</v>
      </c>
      <c r="I26" s="98">
        <f t="shared" si="2"/>
        <v>1.1044070143054914</v>
      </c>
      <c r="J26" s="99">
        <v>28150</v>
      </c>
      <c r="K26" s="99">
        <f t="shared" si="3"/>
        <v>19715</v>
      </c>
      <c r="L26" s="100">
        <f t="shared" si="4"/>
        <v>1.7003552397868562</v>
      </c>
    </row>
    <row r="27" spans="1:12" ht="18" customHeight="1">
      <c r="A27" s="172"/>
      <c r="B27" s="3" t="s">
        <v>32</v>
      </c>
      <c r="C27" s="3" t="s">
        <v>200</v>
      </c>
      <c r="D27" s="5">
        <v>16250</v>
      </c>
      <c r="E27" s="5">
        <v>42100</v>
      </c>
      <c r="F27" s="5">
        <f t="shared" si="0"/>
        <v>58350</v>
      </c>
      <c r="G27" s="94">
        <v>53260</v>
      </c>
      <c r="H27" s="94">
        <f t="shared" si="1"/>
        <v>5090</v>
      </c>
      <c r="I27" s="98">
        <f t="shared" si="2"/>
        <v>1.0955689072474653</v>
      </c>
      <c r="J27" s="99">
        <v>42920</v>
      </c>
      <c r="K27" s="99">
        <f t="shared" si="3"/>
        <v>15430</v>
      </c>
      <c r="L27" s="100">
        <f t="shared" si="4"/>
        <v>1.3595060577819198</v>
      </c>
    </row>
    <row r="28" spans="1:12" ht="18" customHeight="1">
      <c r="A28" s="172"/>
      <c r="B28" s="3" t="s">
        <v>33</v>
      </c>
      <c r="C28" s="3" t="s">
        <v>198</v>
      </c>
      <c r="D28" s="5">
        <v>8650</v>
      </c>
      <c r="E28" s="5">
        <v>27405</v>
      </c>
      <c r="F28" s="5">
        <f t="shared" si="0"/>
        <v>36055</v>
      </c>
      <c r="G28" s="94">
        <v>34000</v>
      </c>
      <c r="H28" s="94">
        <f t="shared" si="1"/>
        <v>2055</v>
      </c>
      <c r="I28" s="98">
        <f t="shared" si="2"/>
        <v>1.0604411764705883</v>
      </c>
      <c r="J28" s="99">
        <v>25390</v>
      </c>
      <c r="K28" s="99">
        <f t="shared" si="3"/>
        <v>10665</v>
      </c>
      <c r="L28" s="100">
        <f t="shared" si="4"/>
        <v>1.4200472627018512</v>
      </c>
    </row>
    <row r="29" spans="1:12" ht="18" customHeight="1">
      <c r="A29" s="172"/>
      <c r="B29" s="20" t="s">
        <v>15</v>
      </c>
      <c r="C29" s="20"/>
      <c r="D29" s="21">
        <f>SUM(D20:D28)</f>
        <v>157880</v>
      </c>
      <c r="E29" s="21">
        <f>SUM(E20:E28)</f>
        <v>547110</v>
      </c>
      <c r="F29" s="21">
        <f t="shared" si="0"/>
        <v>704990</v>
      </c>
      <c r="G29" s="21">
        <f>SUM(G20:G28)</f>
        <v>651870</v>
      </c>
      <c r="H29" s="21">
        <f t="shared" si="1"/>
        <v>53120</v>
      </c>
      <c r="I29" s="22">
        <f t="shared" si="2"/>
        <v>1.0814886403730806</v>
      </c>
      <c r="J29" s="21">
        <v>474590</v>
      </c>
      <c r="K29" s="21">
        <f t="shared" si="3"/>
        <v>230400</v>
      </c>
      <c r="L29" s="22">
        <f t="shared" si="4"/>
        <v>1.485471670283824</v>
      </c>
    </row>
    <row r="30" spans="1:12" ht="18" customHeight="1">
      <c r="A30" s="172" t="s">
        <v>36</v>
      </c>
      <c r="B30" s="3" t="s">
        <v>35</v>
      </c>
      <c r="C30" s="3" t="s">
        <v>201</v>
      </c>
      <c r="D30" s="5">
        <v>59</v>
      </c>
      <c r="E30" s="5">
        <v>724</v>
      </c>
      <c r="F30" s="5">
        <f t="shared" si="0"/>
        <v>783</v>
      </c>
      <c r="G30" s="94">
        <v>1345</v>
      </c>
      <c r="H30" s="94">
        <f t="shared" si="1"/>
        <v>-562</v>
      </c>
      <c r="I30" s="98">
        <f t="shared" si="2"/>
        <v>0.5821561338289963</v>
      </c>
      <c r="J30" s="99">
        <v>1278</v>
      </c>
      <c r="K30" s="99">
        <f t="shared" si="3"/>
        <v>-495</v>
      </c>
      <c r="L30" s="100">
        <f t="shared" si="4"/>
        <v>0.6126760563380281</v>
      </c>
    </row>
    <row r="31" spans="1:12" ht="18" customHeight="1">
      <c r="A31" s="172"/>
      <c r="B31" s="3" t="s">
        <v>103</v>
      </c>
      <c r="C31" s="3" t="s">
        <v>202</v>
      </c>
      <c r="D31" s="5">
        <v>4050</v>
      </c>
      <c r="E31" s="5">
        <v>10190</v>
      </c>
      <c r="F31" s="5">
        <f t="shared" si="0"/>
        <v>14240</v>
      </c>
      <c r="G31" s="94">
        <v>11350</v>
      </c>
      <c r="H31" s="94">
        <f t="shared" si="1"/>
        <v>2890</v>
      </c>
      <c r="I31" s="98">
        <f t="shared" si="2"/>
        <v>1.2546255506607928</v>
      </c>
      <c r="J31" s="99">
        <v>13000</v>
      </c>
      <c r="K31" s="99">
        <f t="shared" si="3"/>
        <v>1240</v>
      </c>
      <c r="L31" s="100">
        <f t="shared" si="4"/>
        <v>1.0953846153846154</v>
      </c>
    </row>
    <row r="32" spans="1:12" ht="18" customHeight="1">
      <c r="A32" s="172"/>
      <c r="B32" s="3" t="s">
        <v>104</v>
      </c>
      <c r="C32" s="3" t="s">
        <v>192</v>
      </c>
      <c r="D32" s="5">
        <v>1405</v>
      </c>
      <c r="E32" s="5">
        <v>5844</v>
      </c>
      <c r="F32" s="5">
        <f t="shared" si="0"/>
        <v>7249</v>
      </c>
      <c r="G32" s="94">
        <v>8262</v>
      </c>
      <c r="H32" s="94">
        <f t="shared" si="1"/>
        <v>-1013</v>
      </c>
      <c r="I32" s="98">
        <f t="shared" si="2"/>
        <v>0.8773904623577826</v>
      </c>
      <c r="J32" s="99">
        <v>4929</v>
      </c>
      <c r="K32" s="99">
        <f t="shared" si="3"/>
        <v>2320</v>
      </c>
      <c r="L32" s="100">
        <f t="shared" si="4"/>
        <v>1.470683708663015</v>
      </c>
    </row>
    <row r="33" spans="1:12" ht="18" customHeight="1">
      <c r="A33" s="172"/>
      <c r="B33" s="20" t="s">
        <v>15</v>
      </c>
      <c r="C33" s="20"/>
      <c r="D33" s="21">
        <f>SUM(D30:D32)</f>
        <v>5514</v>
      </c>
      <c r="E33" s="21">
        <f>SUM(E30:E32)</f>
        <v>16758</v>
      </c>
      <c r="F33" s="21">
        <f t="shared" si="0"/>
        <v>22272</v>
      </c>
      <c r="G33" s="21">
        <f>SUM(G30:G32)</f>
        <v>20957</v>
      </c>
      <c r="H33" s="21">
        <f t="shared" si="1"/>
        <v>1315</v>
      </c>
      <c r="I33" s="22">
        <f t="shared" si="2"/>
        <v>1.062747530658014</v>
      </c>
      <c r="J33" s="21">
        <v>19207</v>
      </c>
      <c r="K33" s="21">
        <f t="shared" si="3"/>
        <v>3065</v>
      </c>
      <c r="L33" s="22">
        <f t="shared" si="4"/>
        <v>1.1595772374655073</v>
      </c>
    </row>
    <row r="34" spans="1:12" ht="18" customHeight="1">
      <c r="A34" s="172" t="s">
        <v>39</v>
      </c>
      <c r="B34" s="3" t="s">
        <v>37</v>
      </c>
      <c r="C34" s="3" t="s">
        <v>203</v>
      </c>
      <c r="D34" s="5">
        <v>11470</v>
      </c>
      <c r="E34" s="5">
        <v>45680</v>
      </c>
      <c r="F34" s="5">
        <f t="shared" si="0"/>
        <v>57150</v>
      </c>
      <c r="G34" s="94">
        <v>43710</v>
      </c>
      <c r="H34" s="94">
        <f t="shared" si="1"/>
        <v>13440</v>
      </c>
      <c r="I34" s="98">
        <f t="shared" si="2"/>
        <v>1.307481125600549</v>
      </c>
      <c r="J34" s="99">
        <v>40092</v>
      </c>
      <c r="K34" s="99">
        <f t="shared" si="3"/>
        <v>17058</v>
      </c>
      <c r="L34" s="100">
        <f t="shared" si="4"/>
        <v>1.4254714157437893</v>
      </c>
    </row>
    <row r="35" spans="1:12" ht="18" customHeight="1">
      <c r="A35" s="172"/>
      <c r="B35" s="3" t="s">
        <v>38</v>
      </c>
      <c r="C35" s="3" t="s">
        <v>186</v>
      </c>
      <c r="D35" s="5">
        <v>1078</v>
      </c>
      <c r="E35" s="5">
        <v>4865</v>
      </c>
      <c r="F35" s="5">
        <f t="shared" si="0"/>
        <v>5943</v>
      </c>
      <c r="G35" s="94">
        <v>3831</v>
      </c>
      <c r="H35" s="94">
        <f t="shared" si="1"/>
        <v>2112</v>
      </c>
      <c r="I35" s="98">
        <f t="shared" si="2"/>
        <v>1.5512920908379013</v>
      </c>
      <c r="J35" s="99">
        <v>3501</v>
      </c>
      <c r="K35" s="99">
        <f t="shared" si="3"/>
        <v>2442</v>
      </c>
      <c r="L35" s="100">
        <f t="shared" si="4"/>
        <v>1.6975149957155098</v>
      </c>
    </row>
    <row r="36" spans="1:12" ht="18" customHeight="1">
      <c r="A36" s="172"/>
      <c r="B36" s="20" t="s">
        <v>15</v>
      </c>
      <c r="C36" s="20"/>
      <c r="D36" s="21">
        <f>SUM(D34:D35)</f>
        <v>12548</v>
      </c>
      <c r="E36" s="21">
        <f>SUM(E34:E35)</f>
        <v>50545</v>
      </c>
      <c r="F36" s="21">
        <f aca="true" t="shared" si="5" ref="F36:F59">SUM(D36:E36)</f>
        <v>63093</v>
      </c>
      <c r="G36" s="21">
        <f>SUM(G34:G35)</f>
        <v>47541</v>
      </c>
      <c r="H36" s="21">
        <f aca="true" t="shared" si="6" ref="H36:H59">+F36-G36</f>
        <v>15552</v>
      </c>
      <c r="I36" s="22">
        <f aca="true" t="shared" si="7" ref="I36:I59">+F36/G36</f>
        <v>1.3271281630592542</v>
      </c>
      <c r="J36" s="21">
        <v>43593</v>
      </c>
      <c r="K36" s="21">
        <f aca="true" t="shared" si="8" ref="K36:K59">+F36-J36</f>
        <v>19500</v>
      </c>
      <c r="L36" s="22">
        <f aca="true" t="shared" si="9" ref="L36:L59">+F36/J36</f>
        <v>1.447319523776753</v>
      </c>
    </row>
    <row r="37" spans="1:12" ht="18" customHeight="1">
      <c r="A37" s="171" t="s">
        <v>64</v>
      </c>
      <c r="B37" s="3" t="s">
        <v>40</v>
      </c>
      <c r="C37" s="3" t="s">
        <v>185</v>
      </c>
      <c r="D37" s="6">
        <v>6378</v>
      </c>
      <c r="E37" s="6">
        <v>52328</v>
      </c>
      <c r="F37" s="5">
        <f t="shared" si="5"/>
        <v>58706</v>
      </c>
      <c r="G37" s="105">
        <v>49428</v>
      </c>
      <c r="H37" s="94">
        <f t="shared" si="6"/>
        <v>9278</v>
      </c>
      <c r="I37" s="98">
        <f t="shared" si="7"/>
        <v>1.1877073723395646</v>
      </c>
      <c r="J37" s="106">
        <v>57313</v>
      </c>
      <c r="K37" s="99">
        <f t="shared" si="8"/>
        <v>1393</v>
      </c>
      <c r="L37" s="100">
        <f t="shared" si="9"/>
        <v>1.024305131471045</v>
      </c>
    </row>
    <row r="38" spans="1:12" ht="18" customHeight="1">
      <c r="A38" s="171"/>
      <c r="B38" s="4" t="s">
        <v>41</v>
      </c>
      <c r="C38" s="4" t="s">
        <v>204</v>
      </c>
      <c r="D38" s="6">
        <v>1020</v>
      </c>
      <c r="E38" s="6">
        <v>4430</v>
      </c>
      <c r="F38" s="5">
        <f t="shared" si="5"/>
        <v>5450</v>
      </c>
      <c r="G38" s="105">
        <v>4768</v>
      </c>
      <c r="H38" s="94">
        <f t="shared" si="6"/>
        <v>682</v>
      </c>
      <c r="I38" s="98">
        <f t="shared" si="7"/>
        <v>1.143036912751678</v>
      </c>
      <c r="J38" s="106">
        <v>3170</v>
      </c>
      <c r="K38" s="99">
        <f t="shared" si="8"/>
        <v>2280</v>
      </c>
      <c r="L38" s="100">
        <f t="shared" si="9"/>
        <v>1.7192429022082019</v>
      </c>
    </row>
    <row r="39" spans="1:12" ht="18" customHeight="1">
      <c r="A39" s="171"/>
      <c r="B39" s="20" t="s">
        <v>15</v>
      </c>
      <c r="C39" s="20"/>
      <c r="D39" s="23">
        <f>SUM(D37:D38)</f>
        <v>7398</v>
      </c>
      <c r="E39" s="23">
        <f>SUM(E37:E38)</f>
        <v>56758</v>
      </c>
      <c r="F39" s="21">
        <f t="shared" si="5"/>
        <v>64156</v>
      </c>
      <c r="G39" s="23">
        <v>54196</v>
      </c>
      <c r="H39" s="21">
        <f t="shared" si="6"/>
        <v>9960</v>
      </c>
      <c r="I39" s="22">
        <f t="shared" si="7"/>
        <v>1.1837774005461659</v>
      </c>
      <c r="J39" s="23">
        <v>60483</v>
      </c>
      <c r="K39" s="21">
        <f t="shared" si="8"/>
        <v>3673</v>
      </c>
      <c r="L39" s="22">
        <f t="shared" si="9"/>
        <v>1.0607278078137659</v>
      </c>
    </row>
    <row r="40" spans="1:12" ht="18" customHeight="1">
      <c r="A40" s="171" t="s">
        <v>65</v>
      </c>
      <c r="B40" s="3" t="s">
        <v>205</v>
      </c>
      <c r="C40" s="107" t="s">
        <v>187</v>
      </c>
      <c r="D40" s="6">
        <v>2297</v>
      </c>
      <c r="E40" s="6">
        <v>7607</v>
      </c>
      <c r="F40" s="5">
        <f t="shared" si="5"/>
        <v>9904</v>
      </c>
      <c r="G40" s="105">
        <v>6612</v>
      </c>
      <c r="H40" s="94">
        <f t="shared" si="6"/>
        <v>3292</v>
      </c>
      <c r="I40" s="98">
        <f t="shared" si="7"/>
        <v>1.4978826376285541</v>
      </c>
      <c r="J40" s="106">
        <v>5882</v>
      </c>
      <c r="K40" s="99">
        <f t="shared" si="8"/>
        <v>4022</v>
      </c>
      <c r="L40" s="100">
        <f t="shared" si="9"/>
        <v>1.6837810268616118</v>
      </c>
    </row>
    <row r="41" spans="1:12" ht="18" customHeight="1">
      <c r="A41" s="171"/>
      <c r="B41" s="3" t="s">
        <v>206</v>
      </c>
      <c r="C41" s="107" t="s">
        <v>186</v>
      </c>
      <c r="D41" s="6">
        <v>5770</v>
      </c>
      <c r="E41" s="6">
        <v>17670</v>
      </c>
      <c r="F41" s="5">
        <f t="shared" si="5"/>
        <v>23440</v>
      </c>
      <c r="G41" s="105">
        <v>18534</v>
      </c>
      <c r="H41" s="94">
        <f t="shared" si="6"/>
        <v>4906</v>
      </c>
      <c r="I41" s="98">
        <f t="shared" si="7"/>
        <v>1.2647027085356641</v>
      </c>
      <c r="J41" s="106">
        <v>19192</v>
      </c>
      <c r="K41" s="99">
        <f t="shared" si="8"/>
        <v>4248</v>
      </c>
      <c r="L41" s="100">
        <f t="shared" si="9"/>
        <v>1.2213422259274698</v>
      </c>
    </row>
    <row r="42" spans="1:12" ht="18" customHeight="1">
      <c r="A42" s="171"/>
      <c r="B42" s="3" t="s">
        <v>207</v>
      </c>
      <c r="C42" s="107" t="s">
        <v>186</v>
      </c>
      <c r="D42" s="6">
        <v>1007</v>
      </c>
      <c r="E42" s="6">
        <v>3395</v>
      </c>
      <c r="F42" s="5">
        <f t="shared" si="5"/>
        <v>4402</v>
      </c>
      <c r="G42" s="105">
        <v>2436</v>
      </c>
      <c r="H42" s="94">
        <f t="shared" si="6"/>
        <v>1966</v>
      </c>
      <c r="I42" s="98">
        <f t="shared" si="7"/>
        <v>1.8070607553366174</v>
      </c>
      <c r="J42" s="106">
        <v>2262</v>
      </c>
      <c r="K42" s="99">
        <f t="shared" si="8"/>
        <v>2140</v>
      </c>
      <c r="L42" s="100">
        <f t="shared" si="9"/>
        <v>1.9460654288240495</v>
      </c>
    </row>
    <row r="43" spans="1:12" ht="18" customHeight="1">
      <c r="A43" s="171"/>
      <c r="B43" s="3" t="s">
        <v>208</v>
      </c>
      <c r="C43" s="107" t="s">
        <v>186</v>
      </c>
      <c r="D43" s="6">
        <v>2632</v>
      </c>
      <c r="E43" s="6">
        <v>6998</v>
      </c>
      <c r="F43" s="5">
        <f t="shared" si="5"/>
        <v>9630</v>
      </c>
      <c r="G43" s="105">
        <v>6867</v>
      </c>
      <c r="H43" s="94">
        <f t="shared" si="6"/>
        <v>2763</v>
      </c>
      <c r="I43" s="98">
        <f t="shared" si="7"/>
        <v>1.4023591087811271</v>
      </c>
      <c r="J43" s="106">
        <v>4768</v>
      </c>
      <c r="K43" s="99">
        <f t="shared" si="8"/>
        <v>4862</v>
      </c>
      <c r="L43" s="100">
        <f t="shared" si="9"/>
        <v>2.0197147651006713</v>
      </c>
    </row>
    <row r="44" spans="1:12" ht="18" customHeight="1">
      <c r="A44" s="171"/>
      <c r="B44" s="20" t="s">
        <v>15</v>
      </c>
      <c r="C44" s="20"/>
      <c r="D44" s="23">
        <f>SUM(D40:D43)</f>
        <v>11706</v>
      </c>
      <c r="E44" s="23">
        <f>SUM(E40:E43)</f>
        <v>35670</v>
      </c>
      <c r="F44" s="21">
        <f t="shared" si="5"/>
        <v>47376</v>
      </c>
      <c r="G44" s="23">
        <f>SUM(G40:G43)</f>
        <v>34449</v>
      </c>
      <c r="H44" s="21">
        <f t="shared" si="6"/>
        <v>12927</v>
      </c>
      <c r="I44" s="22">
        <f t="shared" si="7"/>
        <v>1.37525037011234</v>
      </c>
      <c r="J44" s="23">
        <v>32104</v>
      </c>
      <c r="K44" s="21">
        <f t="shared" si="8"/>
        <v>15272</v>
      </c>
      <c r="L44" s="22">
        <f t="shared" si="9"/>
        <v>1.4757039621230998</v>
      </c>
    </row>
    <row r="45" spans="1:12" ht="18" customHeight="1">
      <c r="A45" s="171" t="s">
        <v>66</v>
      </c>
      <c r="B45" s="3" t="s">
        <v>42</v>
      </c>
      <c r="C45" s="3" t="s">
        <v>209</v>
      </c>
      <c r="D45" s="6">
        <v>548</v>
      </c>
      <c r="E45" s="6">
        <v>2779</v>
      </c>
      <c r="F45" s="5">
        <f t="shared" si="5"/>
        <v>3327</v>
      </c>
      <c r="G45" s="105">
        <v>3173</v>
      </c>
      <c r="H45" s="94">
        <f t="shared" si="6"/>
        <v>154</v>
      </c>
      <c r="I45" s="98">
        <f t="shared" si="7"/>
        <v>1.0485345099275134</v>
      </c>
      <c r="J45" s="106">
        <v>3019</v>
      </c>
      <c r="K45" s="99">
        <f t="shared" si="8"/>
        <v>308</v>
      </c>
      <c r="L45" s="100">
        <f t="shared" si="9"/>
        <v>1.1020205366015237</v>
      </c>
    </row>
    <row r="46" spans="1:12" ht="18" customHeight="1">
      <c r="A46" s="171"/>
      <c r="B46" s="3" t="s">
        <v>43</v>
      </c>
      <c r="C46" s="3" t="s">
        <v>193</v>
      </c>
      <c r="D46" s="6">
        <v>1745</v>
      </c>
      <c r="E46" s="6">
        <v>6687</v>
      </c>
      <c r="F46" s="5">
        <f t="shared" si="5"/>
        <v>8432</v>
      </c>
      <c r="G46" s="105">
        <v>7906</v>
      </c>
      <c r="H46" s="94">
        <f t="shared" si="6"/>
        <v>526</v>
      </c>
      <c r="I46" s="98">
        <f t="shared" si="7"/>
        <v>1.0665317480394636</v>
      </c>
      <c r="J46" s="106">
        <v>7811</v>
      </c>
      <c r="K46" s="99">
        <f t="shared" si="8"/>
        <v>621</v>
      </c>
      <c r="L46" s="100">
        <f t="shared" si="9"/>
        <v>1.0795032646268083</v>
      </c>
    </row>
    <row r="47" spans="1:12" ht="18" customHeight="1">
      <c r="A47" s="171"/>
      <c r="B47" s="3" t="s">
        <v>44</v>
      </c>
      <c r="C47" s="3" t="s">
        <v>209</v>
      </c>
      <c r="D47" s="6">
        <v>773</v>
      </c>
      <c r="E47" s="6">
        <v>3194</v>
      </c>
      <c r="F47" s="5">
        <f t="shared" si="5"/>
        <v>3967</v>
      </c>
      <c r="G47" s="105">
        <v>8219</v>
      </c>
      <c r="H47" s="94">
        <f t="shared" si="6"/>
        <v>-4252</v>
      </c>
      <c r="I47" s="98">
        <f t="shared" si="7"/>
        <v>0.4826621243460275</v>
      </c>
      <c r="J47" s="106">
        <v>6324</v>
      </c>
      <c r="K47" s="99">
        <f t="shared" si="8"/>
        <v>-2357</v>
      </c>
      <c r="L47" s="100">
        <f t="shared" si="9"/>
        <v>0.627292852624921</v>
      </c>
    </row>
    <row r="48" spans="1:12" ht="18" customHeight="1">
      <c r="A48" s="171"/>
      <c r="B48" s="3" t="s">
        <v>45</v>
      </c>
      <c r="C48" s="3" t="s">
        <v>193</v>
      </c>
      <c r="D48" s="6">
        <v>1268</v>
      </c>
      <c r="E48" s="6">
        <v>5669</v>
      </c>
      <c r="F48" s="5">
        <f t="shared" si="5"/>
        <v>6937</v>
      </c>
      <c r="G48" s="105">
        <v>9293</v>
      </c>
      <c r="H48" s="94">
        <f t="shared" si="6"/>
        <v>-2356</v>
      </c>
      <c r="I48" s="98">
        <f t="shared" si="7"/>
        <v>0.7464758420316367</v>
      </c>
      <c r="J48" s="106">
        <v>7481</v>
      </c>
      <c r="K48" s="99">
        <f t="shared" si="8"/>
        <v>-544</v>
      </c>
      <c r="L48" s="100">
        <f t="shared" si="9"/>
        <v>0.9272824488704718</v>
      </c>
    </row>
    <row r="49" spans="1:12" ht="18" customHeight="1">
      <c r="A49" s="171"/>
      <c r="B49" s="3" t="s">
        <v>46</v>
      </c>
      <c r="C49" s="3" t="s">
        <v>209</v>
      </c>
      <c r="D49" s="6">
        <v>134</v>
      </c>
      <c r="E49" s="6">
        <v>932</v>
      </c>
      <c r="F49" s="5">
        <f t="shared" si="5"/>
        <v>1066</v>
      </c>
      <c r="G49" s="105">
        <v>587</v>
      </c>
      <c r="H49" s="94">
        <f t="shared" si="6"/>
        <v>479</v>
      </c>
      <c r="I49" s="98">
        <f t="shared" si="7"/>
        <v>1.8160136286201023</v>
      </c>
      <c r="J49" s="106">
        <v>749</v>
      </c>
      <c r="K49" s="99">
        <f t="shared" si="8"/>
        <v>317</v>
      </c>
      <c r="L49" s="100">
        <f t="shared" si="9"/>
        <v>1.4232309746328438</v>
      </c>
    </row>
    <row r="50" spans="1:12" ht="18" customHeight="1">
      <c r="A50" s="171"/>
      <c r="B50" s="3" t="s">
        <v>47</v>
      </c>
      <c r="C50" s="3" t="s">
        <v>193</v>
      </c>
      <c r="D50" s="6">
        <v>824</v>
      </c>
      <c r="E50" s="6">
        <v>3485</v>
      </c>
      <c r="F50" s="5">
        <f t="shared" si="5"/>
        <v>4309</v>
      </c>
      <c r="G50" s="105">
        <v>3446</v>
      </c>
      <c r="H50" s="94">
        <f t="shared" si="6"/>
        <v>863</v>
      </c>
      <c r="I50" s="98">
        <f t="shared" si="7"/>
        <v>1.2504352872896112</v>
      </c>
      <c r="J50" s="106">
        <v>3539</v>
      </c>
      <c r="K50" s="99">
        <f t="shared" si="8"/>
        <v>770</v>
      </c>
      <c r="L50" s="100">
        <f t="shared" si="9"/>
        <v>1.2175755863238202</v>
      </c>
    </row>
    <row r="51" spans="1:12" ht="18" customHeight="1">
      <c r="A51" s="171"/>
      <c r="B51" s="3" t="s">
        <v>105</v>
      </c>
      <c r="C51" s="3" t="s">
        <v>193</v>
      </c>
      <c r="D51" s="6">
        <v>1885</v>
      </c>
      <c r="E51" s="6">
        <v>5744</v>
      </c>
      <c r="F51" s="5">
        <f t="shared" si="5"/>
        <v>7629</v>
      </c>
      <c r="G51" s="105">
        <v>7179</v>
      </c>
      <c r="H51" s="94">
        <f t="shared" si="6"/>
        <v>450</v>
      </c>
      <c r="I51" s="98">
        <f t="shared" si="7"/>
        <v>1.0626828249059757</v>
      </c>
      <c r="J51" s="106">
        <v>6375</v>
      </c>
      <c r="K51" s="99">
        <f t="shared" si="8"/>
        <v>1254</v>
      </c>
      <c r="L51" s="100">
        <f t="shared" si="9"/>
        <v>1.1967058823529413</v>
      </c>
    </row>
    <row r="52" spans="1:12" ht="18" customHeight="1">
      <c r="A52" s="171"/>
      <c r="B52" s="3" t="s">
        <v>48</v>
      </c>
      <c r="C52" s="3" t="s">
        <v>193</v>
      </c>
      <c r="D52" s="6">
        <v>3</v>
      </c>
      <c r="E52" s="6">
        <v>330</v>
      </c>
      <c r="F52" s="5">
        <f t="shared" si="5"/>
        <v>333</v>
      </c>
      <c r="G52" s="105">
        <v>864</v>
      </c>
      <c r="H52" s="94">
        <f t="shared" si="6"/>
        <v>-531</v>
      </c>
      <c r="I52" s="98">
        <f t="shared" si="7"/>
        <v>0.3854166666666667</v>
      </c>
      <c r="J52" s="106">
        <v>639</v>
      </c>
      <c r="K52" s="99">
        <f t="shared" si="8"/>
        <v>-306</v>
      </c>
      <c r="L52" s="100">
        <f t="shared" si="9"/>
        <v>0.5211267605633803</v>
      </c>
    </row>
    <row r="53" spans="1:12" ht="18" customHeight="1">
      <c r="A53" s="171"/>
      <c r="B53" s="3" t="s">
        <v>49</v>
      </c>
      <c r="C53" s="3" t="s">
        <v>209</v>
      </c>
      <c r="D53" s="6">
        <v>176</v>
      </c>
      <c r="E53" s="6">
        <v>641</v>
      </c>
      <c r="F53" s="5">
        <f t="shared" si="5"/>
        <v>817</v>
      </c>
      <c r="G53" s="105">
        <v>396</v>
      </c>
      <c r="H53" s="94">
        <f t="shared" si="6"/>
        <v>421</v>
      </c>
      <c r="I53" s="98">
        <f t="shared" si="7"/>
        <v>2.063131313131313</v>
      </c>
      <c r="J53" s="106">
        <v>642</v>
      </c>
      <c r="K53" s="99">
        <f t="shared" si="8"/>
        <v>175</v>
      </c>
      <c r="L53" s="100">
        <f t="shared" si="9"/>
        <v>1.2725856697819315</v>
      </c>
    </row>
    <row r="54" spans="1:12" ht="18" customHeight="1">
      <c r="A54" s="171"/>
      <c r="B54" s="20" t="s">
        <v>15</v>
      </c>
      <c r="C54" s="20"/>
      <c r="D54" s="23">
        <f>SUM(D45:D53)</f>
        <v>7356</v>
      </c>
      <c r="E54" s="23">
        <f>SUM(E45:E53)</f>
        <v>29461</v>
      </c>
      <c r="F54" s="21">
        <f t="shared" si="5"/>
        <v>36817</v>
      </c>
      <c r="G54" s="23">
        <f>SUM(G45:G53)</f>
        <v>41063</v>
      </c>
      <c r="H54" s="21">
        <f t="shared" si="6"/>
        <v>-4246</v>
      </c>
      <c r="I54" s="22">
        <f t="shared" si="7"/>
        <v>0.8965979105277256</v>
      </c>
      <c r="J54" s="23">
        <v>36579</v>
      </c>
      <c r="K54" s="21">
        <f t="shared" si="8"/>
        <v>238</v>
      </c>
      <c r="L54" s="22">
        <f t="shared" si="9"/>
        <v>1.0065064654583231</v>
      </c>
    </row>
    <row r="55" spans="1:12" ht="18" customHeight="1">
      <c r="A55" s="171" t="s">
        <v>67</v>
      </c>
      <c r="B55" s="3" t="s">
        <v>50</v>
      </c>
      <c r="C55" s="3" t="s">
        <v>210</v>
      </c>
      <c r="D55" s="6">
        <v>11000</v>
      </c>
      <c r="E55" s="6">
        <v>56000</v>
      </c>
      <c r="F55" s="5">
        <f t="shared" si="5"/>
        <v>67000</v>
      </c>
      <c r="G55" s="105">
        <v>66800</v>
      </c>
      <c r="H55" s="94">
        <f t="shared" si="6"/>
        <v>200</v>
      </c>
      <c r="I55" s="98">
        <f t="shared" si="7"/>
        <v>1.0029940119760479</v>
      </c>
      <c r="J55" s="106">
        <v>57000</v>
      </c>
      <c r="K55" s="99">
        <f t="shared" si="8"/>
        <v>10000</v>
      </c>
      <c r="L55" s="100">
        <f t="shared" si="9"/>
        <v>1.1754385964912282</v>
      </c>
    </row>
    <row r="56" spans="1:12" ht="18" customHeight="1">
      <c r="A56" s="171"/>
      <c r="B56" s="3" t="s">
        <v>51</v>
      </c>
      <c r="C56" s="3" t="s">
        <v>209</v>
      </c>
      <c r="D56" s="6">
        <v>1900</v>
      </c>
      <c r="E56" s="6">
        <v>14000</v>
      </c>
      <c r="F56" s="5">
        <f t="shared" si="5"/>
        <v>15900</v>
      </c>
      <c r="G56" s="105">
        <v>11700</v>
      </c>
      <c r="H56" s="94">
        <f t="shared" si="6"/>
        <v>4200</v>
      </c>
      <c r="I56" s="98">
        <f t="shared" si="7"/>
        <v>1.358974358974359</v>
      </c>
      <c r="J56" s="106">
        <v>7800</v>
      </c>
      <c r="K56" s="99">
        <f t="shared" si="8"/>
        <v>8100</v>
      </c>
      <c r="L56" s="100">
        <f t="shared" si="9"/>
        <v>2.0384615384615383</v>
      </c>
    </row>
    <row r="57" spans="1:12" ht="18" customHeight="1">
      <c r="A57" s="171"/>
      <c r="B57" s="20" t="s">
        <v>15</v>
      </c>
      <c r="C57" s="20"/>
      <c r="D57" s="23">
        <f>SUM(D55:D56)</f>
        <v>12900</v>
      </c>
      <c r="E57" s="23">
        <f>SUM(E55:E56)</f>
        <v>70000</v>
      </c>
      <c r="F57" s="21">
        <f t="shared" si="5"/>
        <v>82900</v>
      </c>
      <c r="G57" s="23">
        <f>SUM(G55:G56)</f>
        <v>78500</v>
      </c>
      <c r="H57" s="21">
        <f t="shared" si="6"/>
        <v>4400</v>
      </c>
      <c r="I57" s="22">
        <f t="shared" si="7"/>
        <v>1.0560509554140127</v>
      </c>
      <c r="J57" s="23">
        <v>64800</v>
      </c>
      <c r="K57" s="21">
        <f t="shared" si="8"/>
        <v>18100</v>
      </c>
      <c r="L57" s="22">
        <f t="shared" si="9"/>
        <v>1.279320987654321</v>
      </c>
    </row>
    <row r="58" spans="1:12" ht="18" customHeight="1">
      <c r="A58" s="171" t="s">
        <v>68</v>
      </c>
      <c r="B58" s="3" t="s">
        <v>52</v>
      </c>
      <c r="C58" s="3" t="s">
        <v>211</v>
      </c>
      <c r="D58" s="6">
        <v>900</v>
      </c>
      <c r="E58" s="6">
        <v>2915</v>
      </c>
      <c r="F58" s="5">
        <f t="shared" si="5"/>
        <v>3815</v>
      </c>
      <c r="G58" s="105">
        <v>2640</v>
      </c>
      <c r="H58" s="94">
        <f t="shared" si="6"/>
        <v>1175</v>
      </c>
      <c r="I58" s="98">
        <f t="shared" si="7"/>
        <v>1.4450757575757576</v>
      </c>
      <c r="J58" s="106">
        <v>3490</v>
      </c>
      <c r="K58" s="99">
        <f t="shared" si="8"/>
        <v>325</v>
      </c>
      <c r="L58" s="100">
        <f t="shared" si="9"/>
        <v>1.0931232091690544</v>
      </c>
    </row>
    <row r="59" spans="1:12" ht="18" customHeight="1">
      <c r="A59" s="171"/>
      <c r="B59" s="3" t="s">
        <v>53</v>
      </c>
      <c r="C59" s="3" t="s">
        <v>212</v>
      </c>
      <c r="D59" s="6">
        <v>1420</v>
      </c>
      <c r="E59" s="6">
        <v>3190</v>
      </c>
      <c r="F59" s="5">
        <f t="shared" si="5"/>
        <v>4610</v>
      </c>
      <c r="G59" s="105">
        <v>4245</v>
      </c>
      <c r="H59" s="94">
        <f t="shared" si="6"/>
        <v>365</v>
      </c>
      <c r="I59" s="98">
        <f t="shared" si="7"/>
        <v>1.0859835100117785</v>
      </c>
      <c r="J59" s="106">
        <v>4260</v>
      </c>
      <c r="K59" s="99">
        <f t="shared" si="8"/>
        <v>350</v>
      </c>
      <c r="L59" s="100">
        <f t="shared" si="9"/>
        <v>1.0821596244131455</v>
      </c>
    </row>
    <row r="60" spans="1:12" ht="18" customHeight="1">
      <c r="A60" s="171"/>
      <c r="B60" s="3" t="s">
        <v>54</v>
      </c>
      <c r="C60" s="3" t="s">
        <v>213</v>
      </c>
      <c r="D60" s="27" t="s">
        <v>214</v>
      </c>
      <c r="E60" s="27" t="s">
        <v>214</v>
      </c>
      <c r="F60" s="27" t="s">
        <v>214</v>
      </c>
      <c r="G60" s="27" t="s">
        <v>214</v>
      </c>
      <c r="H60" s="27" t="s">
        <v>214</v>
      </c>
      <c r="I60" s="27" t="s">
        <v>214</v>
      </c>
      <c r="J60" s="27" t="s">
        <v>214</v>
      </c>
      <c r="K60" s="27" t="s">
        <v>214</v>
      </c>
      <c r="L60" s="27" t="s">
        <v>214</v>
      </c>
    </row>
    <row r="61" spans="1:12" ht="18" customHeight="1">
      <c r="A61" s="171"/>
      <c r="B61" s="20" t="s">
        <v>15</v>
      </c>
      <c r="C61" s="20"/>
      <c r="D61" s="23">
        <f>SUM(D58:D60)</f>
        <v>2320</v>
      </c>
      <c r="E61" s="23">
        <f>SUM(E58:E60)</f>
        <v>6105</v>
      </c>
      <c r="F61" s="21">
        <f aca="true" t="shared" si="10" ref="F61:F72">SUM(D61:E61)</f>
        <v>8425</v>
      </c>
      <c r="G61" s="23">
        <f>SUM(G58:G60)</f>
        <v>6885</v>
      </c>
      <c r="H61" s="21">
        <f>SUM(H58:H60)</f>
        <v>1540</v>
      </c>
      <c r="I61" s="22">
        <f aca="true" t="shared" si="11" ref="I61:I72">+F61/G61</f>
        <v>1.223674655047204</v>
      </c>
      <c r="J61" s="23">
        <f>SUM(J58:J60)</f>
        <v>7750</v>
      </c>
      <c r="K61" s="21">
        <f aca="true" t="shared" si="12" ref="K61:K72">+F61-J61</f>
        <v>675</v>
      </c>
      <c r="L61" s="22">
        <f aca="true" t="shared" si="13" ref="L61:L72">+F61/J61</f>
        <v>1.0870967741935484</v>
      </c>
    </row>
    <row r="62" spans="1:12" ht="18" customHeight="1">
      <c r="A62" s="171" t="s">
        <v>69</v>
      </c>
      <c r="B62" s="3" t="s">
        <v>55</v>
      </c>
      <c r="C62" s="3" t="s">
        <v>215</v>
      </c>
      <c r="D62" s="6">
        <v>4146</v>
      </c>
      <c r="E62" s="6">
        <v>7066</v>
      </c>
      <c r="F62" s="5">
        <f t="shared" si="10"/>
        <v>11212</v>
      </c>
      <c r="G62" s="105">
        <v>13219</v>
      </c>
      <c r="H62" s="94">
        <f aca="true" t="shared" si="14" ref="H62:H72">+F62-G62</f>
        <v>-2007</v>
      </c>
      <c r="I62" s="98">
        <f t="shared" si="11"/>
        <v>0.8481730841969892</v>
      </c>
      <c r="J62" s="106">
        <v>13588</v>
      </c>
      <c r="K62" s="99">
        <f t="shared" si="12"/>
        <v>-2376</v>
      </c>
      <c r="L62" s="100">
        <f t="shared" si="13"/>
        <v>0.8251398292611127</v>
      </c>
    </row>
    <row r="63" spans="1:12" ht="18" customHeight="1">
      <c r="A63" s="171"/>
      <c r="B63" s="20" t="s">
        <v>15</v>
      </c>
      <c r="C63" s="20"/>
      <c r="D63" s="23">
        <f>SUM(D62)</f>
        <v>4146</v>
      </c>
      <c r="E63" s="23">
        <f>SUM(E62)</f>
        <v>7066</v>
      </c>
      <c r="F63" s="21">
        <f t="shared" si="10"/>
        <v>11212</v>
      </c>
      <c r="G63" s="23">
        <v>13219</v>
      </c>
      <c r="H63" s="21">
        <f t="shared" si="14"/>
        <v>-2007</v>
      </c>
      <c r="I63" s="22">
        <f t="shared" si="11"/>
        <v>0.8481730841969892</v>
      </c>
      <c r="J63" s="23">
        <v>13588</v>
      </c>
      <c r="K63" s="21">
        <f t="shared" si="12"/>
        <v>-2376</v>
      </c>
      <c r="L63" s="22">
        <f t="shared" si="13"/>
        <v>0.8251398292611127</v>
      </c>
    </row>
    <row r="64" spans="1:12" ht="18" customHeight="1">
      <c r="A64" s="171" t="s">
        <v>70</v>
      </c>
      <c r="B64" s="3" t="s">
        <v>56</v>
      </c>
      <c r="C64" s="3" t="s">
        <v>203</v>
      </c>
      <c r="D64" s="6">
        <v>12000</v>
      </c>
      <c r="E64" s="6">
        <v>24000</v>
      </c>
      <c r="F64" s="5">
        <f t="shared" si="10"/>
        <v>36000</v>
      </c>
      <c r="G64" s="105">
        <v>31000</v>
      </c>
      <c r="H64" s="94">
        <f t="shared" si="14"/>
        <v>5000</v>
      </c>
      <c r="I64" s="98">
        <f t="shared" si="11"/>
        <v>1.1612903225806452</v>
      </c>
      <c r="J64" s="106">
        <v>25500</v>
      </c>
      <c r="K64" s="99">
        <f t="shared" si="12"/>
        <v>10500</v>
      </c>
      <c r="L64" s="100">
        <f t="shared" si="13"/>
        <v>1.411764705882353</v>
      </c>
    </row>
    <row r="65" spans="1:12" ht="18" customHeight="1">
      <c r="A65" s="171"/>
      <c r="B65" s="20" t="s">
        <v>15</v>
      </c>
      <c r="C65" s="20"/>
      <c r="D65" s="23">
        <f>SUM(D64)</f>
        <v>12000</v>
      </c>
      <c r="E65" s="23">
        <f>SUM(E64)</f>
        <v>24000</v>
      </c>
      <c r="F65" s="21">
        <f t="shared" si="10"/>
        <v>36000</v>
      </c>
      <c r="G65" s="23">
        <v>31000</v>
      </c>
      <c r="H65" s="21">
        <f t="shared" si="14"/>
        <v>5000</v>
      </c>
      <c r="I65" s="22">
        <f t="shared" si="11"/>
        <v>1.1612903225806452</v>
      </c>
      <c r="J65" s="23">
        <v>25500</v>
      </c>
      <c r="K65" s="21">
        <f t="shared" si="12"/>
        <v>10500</v>
      </c>
      <c r="L65" s="22">
        <f t="shared" si="13"/>
        <v>1.411764705882353</v>
      </c>
    </row>
    <row r="66" spans="1:12" ht="18" customHeight="1">
      <c r="A66" s="171" t="s">
        <v>71</v>
      </c>
      <c r="B66" s="3" t="s">
        <v>57</v>
      </c>
      <c r="C66" s="3" t="s">
        <v>216</v>
      </c>
      <c r="D66" s="6">
        <v>140000</v>
      </c>
      <c r="E66" s="6">
        <v>250000</v>
      </c>
      <c r="F66" s="5">
        <f t="shared" si="10"/>
        <v>390000</v>
      </c>
      <c r="G66" s="105">
        <v>275000</v>
      </c>
      <c r="H66" s="94">
        <f t="shared" si="14"/>
        <v>115000</v>
      </c>
      <c r="I66" s="98">
        <f t="shared" si="11"/>
        <v>1.4181818181818182</v>
      </c>
      <c r="J66" s="106">
        <v>257900</v>
      </c>
      <c r="K66" s="99">
        <f t="shared" si="12"/>
        <v>132100</v>
      </c>
      <c r="L66" s="100">
        <f t="shared" si="13"/>
        <v>1.5122140364482357</v>
      </c>
    </row>
    <row r="67" spans="1:12" ht="18" customHeight="1">
      <c r="A67" s="171"/>
      <c r="B67" s="3" t="s">
        <v>173</v>
      </c>
      <c r="C67" s="3" t="s">
        <v>217</v>
      </c>
      <c r="D67" s="6">
        <v>44000</v>
      </c>
      <c r="E67" s="6">
        <v>106000</v>
      </c>
      <c r="F67" s="5">
        <f t="shared" si="10"/>
        <v>150000</v>
      </c>
      <c r="G67" s="105">
        <v>115000</v>
      </c>
      <c r="H67" s="94">
        <f t="shared" si="14"/>
        <v>35000</v>
      </c>
      <c r="I67" s="98">
        <f t="shared" si="11"/>
        <v>1.3043478260869565</v>
      </c>
      <c r="J67" s="106">
        <v>97000</v>
      </c>
      <c r="K67" s="99">
        <f t="shared" si="12"/>
        <v>53000</v>
      </c>
      <c r="L67" s="100">
        <f t="shared" si="13"/>
        <v>1.5463917525773196</v>
      </c>
    </row>
    <row r="68" spans="1:12" ht="18" customHeight="1">
      <c r="A68" s="171"/>
      <c r="B68" s="20" t="s">
        <v>15</v>
      </c>
      <c r="C68" s="20"/>
      <c r="D68" s="23">
        <f>SUM(D66:D67)</f>
        <v>184000</v>
      </c>
      <c r="E68" s="23">
        <f>SUM(E66:E67)</f>
        <v>356000</v>
      </c>
      <c r="F68" s="21">
        <f t="shared" si="10"/>
        <v>540000</v>
      </c>
      <c r="G68" s="23">
        <f>SUM(G66:G67)</f>
        <v>390000</v>
      </c>
      <c r="H68" s="21">
        <f t="shared" si="14"/>
        <v>150000</v>
      </c>
      <c r="I68" s="22">
        <f t="shared" si="11"/>
        <v>1.3846153846153846</v>
      </c>
      <c r="J68" s="23">
        <v>354900</v>
      </c>
      <c r="K68" s="21">
        <f t="shared" si="12"/>
        <v>185100</v>
      </c>
      <c r="L68" s="22">
        <f t="shared" si="13"/>
        <v>1.521555367709214</v>
      </c>
    </row>
    <row r="69" spans="1:12" ht="18" customHeight="1">
      <c r="A69" s="171" t="s">
        <v>72</v>
      </c>
      <c r="B69" s="3" t="s">
        <v>58</v>
      </c>
      <c r="C69" s="3" t="s">
        <v>218</v>
      </c>
      <c r="D69" s="6">
        <v>1000</v>
      </c>
      <c r="E69" s="6">
        <v>10000</v>
      </c>
      <c r="F69" s="5">
        <f t="shared" si="10"/>
        <v>11000</v>
      </c>
      <c r="G69" s="105">
        <v>31000</v>
      </c>
      <c r="H69" s="94">
        <f t="shared" si="14"/>
        <v>-20000</v>
      </c>
      <c r="I69" s="98">
        <f t="shared" si="11"/>
        <v>0.3548387096774194</v>
      </c>
      <c r="J69" s="106">
        <v>40000</v>
      </c>
      <c r="K69" s="99">
        <f t="shared" si="12"/>
        <v>-29000</v>
      </c>
      <c r="L69" s="100">
        <f t="shared" si="13"/>
        <v>0.275</v>
      </c>
    </row>
    <row r="70" spans="1:12" ht="18" customHeight="1">
      <c r="A70" s="171"/>
      <c r="B70" s="3" t="s">
        <v>59</v>
      </c>
      <c r="C70" s="3" t="s">
        <v>219</v>
      </c>
      <c r="D70" s="6">
        <v>500</v>
      </c>
      <c r="E70" s="6">
        <v>600</v>
      </c>
      <c r="F70" s="5">
        <f t="shared" si="10"/>
        <v>1100</v>
      </c>
      <c r="G70" s="105">
        <v>1600</v>
      </c>
      <c r="H70" s="94">
        <f t="shared" si="14"/>
        <v>-500</v>
      </c>
      <c r="I70" s="98">
        <f t="shared" si="11"/>
        <v>0.6875</v>
      </c>
      <c r="J70" s="106">
        <v>2185</v>
      </c>
      <c r="K70" s="99">
        <f t="shared" si="12"/>
        <v>-1085</v>
      </c>
      <c r="L70" s="100">
        <f t="shared" si="13"/>
        <v>0.5034324942791762</v>
      </c>
    </row>
    <row r="71" spans="1:12" ht="18" customHeight="1">
      <c r="A71" s="171"/>
      <c r="B71" s="3" t="s">
        <v>60</v>
      </c>
      <c r="C71" s="107" t="s">
        <v>220</v>
      </c>
      <c r="D71" s="6">
        <v>18691</v>
      </c>
      <c r="E71" s="6">
        <v>12607</v>
      </c>
      <c r="F71" s="5">
        <f t="shared" si="10"/>
        <v>31298</v>
      </c>
      <c r="G71" s="105">
        <v>43362</v>
      </c>
      <c r="H71" s="94">
        <f t="shared" si="14"/>
        <v>-12064</v>
      </c>
      <c r="I71" s="98">
        <f t="shared" si="11"/>
        <v>0.7217840505511738</v>
      </c>
      <c r="J71" s="106">
        <v>43284</v>
      </c>
      <c r="K71" s="99">
        <f t="shared" si="12"/>
        <v>-11986</v>
      </c>
      <c r="L71" s="100">
        <f t="shared" si="13"/>
        <v>0.7230847426300712</v>
      </c>
    </row>
    <row r="72" spans="1:12" ht="18" customHeight="1">
      <c r="A72" s="171"/>
      <c r="B72" s="20" t="s">
        <v>15</v>
      </c>
      <c r="C72" s="20"/>
      <c r="D72" s="23">
        <f>SUM(D69:D71)</f>
        <v>20191</v>
      </c>
      <c r="E72" s="23">
        <f>SUM(E69:E71)</f>
        <v>23207</v>
      </c>
      <c r="F72" s="21">
        <f t="shared" si="10"/>
        <v>43398</v>
      </c>
      <c r="G72" s="23">
        <f>SUM(G69:G71)</f>
        <v>75962</v>
      </c>
      <c r="H72" s="21">
        <f t="shared" si="14"/>
        <v>-32564</v>
      </c>
      <c r="I72" s="22">
        <f t="shared" si="11"/>
        <v>0.5713119717753614</v>
      </c>
      <c r="J72" s="23">
        <v>85469</v>
      </c>
      <c r="K72" s="21">
        <f t="shared" si="12"/>
        <v>-42071</v>
      </c>
      <c r="L72" s="22">
        <f t="shared" si="13"/>
        <v>0.5077630485907171</v>
      </c>
    </row>
    <row r="73" spans="1:12" ht="18" customHeight="1">
      <c r="A73" s="171" t="s">
        <v>73</v>
      </c>
      <c r="B73" s="3" t="s">
        <v>61</v>
      </c>
      <c r="C73" s="3"/>
      <c r="D73" s="6"/>
      <c r="E73" s="6"/>
      <c r="F73" s="5"/>
      <c r="G73" s="27" t="s">
        <v>221</v>
      </c>
      <c r="H73" s="27" t="s">
        <v>221</v>
      </c>
      <c r="I73" s="27" t="s">
        <v>221</v>
      </c>
      <c r="J73" s="27" t="s">
        <v>221</v>
      </c>
      <c r="K73" s="27" t="s">
        <v>221</v>
      </c>
      <c r="L73" s="27" t="s">
        <v>221</v>
      </c>
    </row>
    <row r="74" spans="1:12" ht="18" customHeight="1">
      <c r="A74" s="171"/>
      <c r="B74" s="3" t="s">
        <v>62</v>
      </c>
      <c r="C74" s="3"/>
      <c r="D74" s="85"/>
      <c r="E74" s="85"/>
      <c r="F74" s="5"/>
      <c r="G74" s="27" t="s">
        <v>222</v>
      </c>
      <c r="H74" s="27" t="s">
        <v>222</v>
      </c>
      <c r="I74" s="27" t="s">
        <v>222</v>
      </c>
      <c r="J74" s="27" t="s">
        <v>222</v>
      </c>
      <c r="K74" s="27" t="s">
        <v>222</v>
      </c>
      <c r="L74" s="27" t="s">
        <v>222</v>
      </c>
    </row>
    <row r="75" spans="1:12" ht="18" customHeight="1">
      <c r="A75" s="171"/>
      <c r="B75" s="20" t="s">
        <v>15</v>
      </c>
      <c r="C75" s="20"/>
      <c r="D75" s="23"/>
      <c r="E75" s="23"/>
      <c r="F75" s="21"/>
      <c r="G75" s="28" t="s">
        <v>223</v>
      </c>
      <c r="H75" s="28" t="s">
        <v>223</v>
      </c>
      <c r="I75" s="28" t="s">
        <v>223</v>
      </c>
      <c r="J75" s="28" t="s">
        <v>223</v>
      </c>
      <c r="K75" s="28" t="s">
        <v>223</v>
      </c>
      <c r="L75" s="28" t="s">
        <v>223</v>
      </c>
    </row>
    <row r="76" spans="1:12" ht="18" customHeight="1">
      <c r="A76" s="173" t="s">
        <v>63</v>
      </c>
      <c r="B76" s="174"/>
      <c r="C76" s="89"/>
      <c r="D76" s="23">
        <f>D10+D14+D19+D29+D33+D36+D39+D44+D54+D57+D61+D63+D65+D68+D72+D75</f>
        <v>555458</v>
      </c>
      <c r="E76" s="23">
        <f>E10+E14+E19+E29+E33+E36+E39+E44+E54+E57+E61+E63+E65+E68+E72+E75</f>
        <v>1617699</v>
      </c>
      <c r="F76" s="21">
        <f>SUM(D76:E76)</f>
        <v>2173157</v>
      </c>
      <c r="G76" s="23">
        <f>G10+G19+G29+G33+G36+G39+G44+G54+G57+G61+G63+G65+G68+G72+G14</f>
        <v>1882931</v>
      </c>
      <c r="H76" s="21">
        <f>+F76-G76</f>
        <v>290226</v>
      </c>
      <c r="I76" s="22">
        <f>+F76/G76</f>
        <v>1.1541352285346622</v>
      </c>
      <c r="J76" s="23">
        <f>J10+J19+J29+J33+J36+J39+J44+J54+J57+J61+J63+J65+J68+J72+J14</f>
        <v>1540183</v>
      </c>
      <c r="K76" s="21">
        <f>+F76-J76</f>
        <v>632974</v>
      </c>
      <c r="L76" s="22">
        <f>+F76/J76</f>
        <v>1.410973241491433</v>
      </c>
    </row>
    <row r="77" ht="13.5">
      <c r="A77" t="s">
        <v>178</v>
      </c>
    </row>
  </sheetData>
  <mergeCells count="17">
    <mergeCell ref="A58:A61"/>
    <mergeCell ref="A73:A75"/>
    <mergeCell ref="A76:B76"/>
    <mergeCell ref="A62:A63"/>
    <mergeCell ref="A64:A65"/>
    <mergeCell ref="A66:A68"/>
    <mergeCell ref="A69:A72"/>
    <mergeCell ref="A40:A44"/>
    <mergeCell ref="A45:A54"/>
    <mergeCell ref="A55:A57"/>
    <mergeCell ref="A4:A10"/>
    <mergeCell ref="A11:A14"/>
    <mergeCell ref="A15:A19"/>
    <mergeCell ref="A20:A29"/>
    <mergeCell ref="A30:A33"/>
    <mergeCell ref="A34:A36"/>
    <mergeCell ref="A37:A3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213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SheetLayoutView="100" workbookViewId="0" topLeftCell="A1">
      <selection activeCell="B29" sqref="B29:B30"/>
    </sheetView>
  </sheetViews>
  <sheetFormatPr defaultColWidth="9.00390625" defaultRowHeight="13.5"/>
  <sheetData>
    <row r="1" spans="1:14" ht="13.5">
      <c r="A1" s="175" t="s">
        <v>97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2:14" ht="14.25" thickBot="1">
      <c r="B2" s="7"/>
      <c r="C2" s="7"/>
      <c r="D2" s="7"/>
      <c r="E2" s="7"/>
      <c r="F2" s="7"/>
      <c r="G2" s="7"/>
      <c r="H2" s="7"/>
      <c r="I2" s="7"/>
      <c r="J2" s="7"/>
      <c r="N2" s="109" t="s">
        <v>224</v>
      </c>
    </row>
    <row r="3" spans="1:17" ht="13.5">
      <c r="A3" s="8" t="s">
        <v>98</v>
      </c>
      <c r="B3" s="9" t="s">
        <v>99</v>
      </c>
      <c r="C3" s="10" t="s">
        <v>87</v>
      </c>
      <c r="D3" s="10" t="s">
        <v>88</v>
      </c>
      <c r="E3" s="10" t="s">
        <v>89</v>
      </c>
      <c r="F3" s="10" t="s">
        <v>90</v>
      </c>
      <c r="G3" s="10" t="s">
        <v>91</v>
      </c>
      <c r="H3" s="10" t="s">
        <v>92</v>
      </c>
      <c r="I3" s="10" t="s">
        <v>93</v>
      </c>
      <c r="J3" s="10" t="s">
        <v>94</v>
      </c>
      <c r="K3" s="10" t="s">
        <v>95</v>
      </c>
      <c r="L3" s="10" t="s">
        <v>96</v>
      </c>
      <c r="M3" s="10" t="s">
        <v>226</v>
      </c>
      <c r="N3" s="110" t="s">
        <v>227</v>
      </c>
      <c r="O3" s="111" t="s">
        <v>228</v>
      </c>
      <c r="P3" s="112" t="s">
        <v>229</v>
      </c>
      <c r="Q3" s="113" t="s">
        <v>230</v>
      </c>
    </row>
    <row r="4" spans="1:17" ht="13.5">
      <c r="A4" s="8" t="s">
        <v>100</v>
      </c>
      <c r="B4" s="84">
        <f aca="true" t="shared" si="0" ref="B4:N4">SUM(B5:B19)</f>
        <v>3787887</v>
      </c>
      <c r="C4" s="84">
        <f t="shared" si="0"/>
        <v>3095647</v>
      </c>
      <c r="D4" s="84">
        <f t="shared" si="0"/>
        <v>2111616</v>
      </c>
      <c r="E4" s="84">
        <f t="shared" si="0"/>
        <v>2847626</v>
      </c>
      <c r="F4" s="84">
        <f t="shared" si="0"/>
        <v>2707605</v>
      </c>
      <c r="G4" s="84">
        <f t="shared" si="0"/>
        <v>2466109</v>
      </c>
      <c r="H4" s="84">
        <f t="shared" si="0"/>
        <v>2418417</v>
      </c>
      <c r="I4" s="84">
        <f t="shared" si="0"/>
        <v>2470096</v>
      </c>
      <c r="J4" s="84">
        <f t="shared" si="0"/>
        <v>1880376</v>
      </c>
      <c r="K4" s="84">
        <f t="shared" si="0"/>
        <v>2451396</v>
      </c>
      <c r="L4" s="84">
        <f t="shared" si="0"/>
        <v>1540183</v>
      </c>
      <c r="M4" s="84">
        <f t="shared" si="0"/>
        <v>1882931</v>
      </c>
      <c r="N4" s="114">
        <f t="shared" si="0"/>
        <v>2173157</v>
      </c>
      <c r="O4" s="115">
        <f aca="true" t="shared" si="1" ref="O4:O19">N4/M4</f>
        <v>1.1541352285346622</v>
      </c>
      <c r="P4" s="116">
        <f aca="true" t="shared" si="2" ref="P4:P19">N4/L4</f>
        <v>1.410973241491433</v>
      </c>
      <c r="Q4" s="117">
        <f aca="true" t="shared" si="3" ref="Q4:Q19">N4/K4</f>
        <v>0.8864977343521814</v>
      </c>
    </row>
    <row r="5" spans="1:17" ht="13.5">
      <c r="A5" s="14" t="s">
        <v>76</v>
      </c>
      <c r="B5" s="15">
        <v>259940</v>
      </c>
      <c r="C5" s="16">
        <v>103363</v>
      </c>
      <c r="D5" s="16">
        <v>117531</v>
      </c>
      <c r="E5" s="16">
        <v>173240</v>
      </c>
      <c r="F5" s="16">
        <v>171126</v>
      </c>
      <c r="G5" s="16">
        <v>151962</v>
      </c>
      <c r="H5" s="16">
        <v>139958</v>
      </c>
      <c r="I5" s="16">
        <v>151215</v>
      </c>
      <c r="J5" s="16">
        <v>168753</v>
      </c>
      <c r="K5" s="16">
        <v>284913</v>
      </c>
      <c r="L5" s="25">
        <v>159061</v>
      </c>
      <c r="M5" s="16">
        <v>231471</v>
      </c>
      <c r="N5" s="25">
        <v>272688</v>
      </c>
      <c r="O5" s="118">
        <f t="shared" si="1"/>
        <v>1.178065502805967</v>
      </c>
      <c r="P5" s="119">
        <f t="shared" si="2"/>
        <v>1.7143611570403807</v>
      </c>
      <c r="Q5" s="120">
        <f t="shared" si="3"/>
        <v>0.957092164976677</v>
      </c>
    </row>
    <row r="6" spans="1:17" ht="13.5">
      <c r="A6" s="14" t="s">
        <v>77</v>
      </c>
      <c r="B6" s="15">
        <v>319465</v>
      </c>
      <c r="C6" s="16">
        <v>242141</v>
      </c>
      <c r="D6" s="16">
        <v>152659</v>
      </c>
      <c r="E6" s="16">
        <v>185405</v>
      </c>
      <c r="F6" s="16">
        <v>207516</v>
      </c>
      <c r="G6" s="16">
        <v>175362</v>
      </c>
      <c r="H6" s="16">
        <v>157236</v>
      </c>
      <c r="I6" s="16">
        <v>115240</v>
      </c>
      <c r="J6" s="16">
        <v>81910</v>
      </c>
      <c r="K6" s="16">
        <v>91790</v>
      </c>
      <c r="L6" s="25">
        <v>83870</v>
      </c>
      <c r="M6" s="16">
        <v>88596</v>
      </c>
      <c r="N6" s="25">
        <v>97765</v>
      </c>
      <c r="O6" s="121">
        <f t="shared" si="1"/>
        <v>1.1034922569867713</v>
      </c>
      <c r="P6" s="122">
        <f t="shared" si="2"/>
        <v>1.1656730654584475</v>
      </c>
      <c r="Q6" s="123">
        <f t="shared" si="3"/>
        <v>1.0650942368449723</v>
      </c>
    </row>
    <row r="7" spans="1:17" ht="13.5">
      <c r="A7" s="14" t="s">
        <v>85</v>
      </c>
      <c r="B7" s="15">
        <v>93900</v>
      </c>
      <c r="C7" s="16">
        <v>44500</v>
      </c>
      <c r="D7" s="16">
        <v>36380</v>
      </c>
      <c r="E7" s="16">
        <v>70350</v>
      </c>
      <c r="F7" s="16">
        <v>32700</v>
      </c>
      <c r="G7" s="16">
        <v>37000</v>
      </c>
      <c r="H7" s="16">
        <v>54390</v>
      </c>
      <c r="I7" s="16">
        <v>37350</v>
      </c>
      <c r="J7" s="16">
        <v>26320</v>
      </c>
      <c r="K7" s="16">
        <v>32824</v>
      </c>
      <c r="L7" s="25">
        <v>19207</v>
      </c>
      <c r="M7" s="16">
        <v>20957</v>
      </c>
      <c r="N7" s="25">
        <v>22272</v>
      </c>
      <c r="O7" s="121">
        <f t="shared" si="1"/>
        <v>1.062747530658014</v>
      </c>
      <c r="P7" s="122">
        <f t="shared" si="2"/>
        <v>1.1595772374655073</v>
      </c>
      <c r="Q7" s="123">
        <f t="shared" si="3"/>
        <v>0.678527906409944</v>
      </c>
    </row>
    <row r="8" spans="1:17" ht="13.5">
      <c r="A8" s="14" t="s">
        <v>79</v>
      </c>
      <c r="B8" s="15">
        <v>98585</v>
      </c>
      <c r="C8" s="16">
        <v>103568</v>
      </c>
      <c r="D8" s="16">
        <v>74193</v>
      </c>
      <c r="E8" s="16">
        <v>86880</v>
      </c>
      <c r="F8" s="16">
        <v>86573</v>
      </c>
      <c r="G8" s="16">
        <v>61790</v>
      </c>
      <c r="H8" s="16">
        <v>64582</v>
      </c>
      <c r="I8" s="16">
        <v>67303</v>
      </c>
      <c r="J8" s="16">
        <v>53359</v>
      </c>
      <c r="K8" s="16">
        <v>61666</v>
      </c>
      <c r="L8" s="25">
        <v>43593</v>
      </c>
      <c r="M8" s="16">
        <v>47541</v>
      </c>
      <c r="N8" s="25">
        <v>63093</v>
      </c>
      <c r="O8" s="121">
        <f t="shared" si="1"/>
        <v>1.3271281630592542</v>
      </c>
      <c r="P8" s="122">
        <f t="shared" si="2"/>
        <v>1.447319523776753</v>
      </c>
      <c r="Q8" s="123">
        <f t="shared" si="3"/>
        <v>1.0231407907112509</v>
      </c>
    </row>
    <row r="9" spans="1:17" ht="13.5">
      <c r="A9" s="14" t="s">
        <v>78</v>
      </c>
      <c r="B9" s="15">
        <v>777668</v>
      </c>
      <c r="C9" s="16">
        <v>617155</v>
      </c>
      <c r="D9" s="16">
        <v>470322</v>
      </c>
      <c r="E9" s="16">
        <v>616936</v>
      </c>
      <c r="F9" s="16">
        <v>605464</v>
      </c>
      <c r="G9" s="16">
        <v>600015</v>
      </c>
      <c r="H9" s="16">
        <v>572467</v>
      </c>
      <c r="I9" s="16">
        <v>650114</v>
      </c>
      <c r="J9" s="16">
        <v>543321</v>
      </c>
      <c r="K9" s="16">
        <v>655100</v>
      </c>
      <c r="L9" s="25">
        <v>474590</v>
      </c>
      <c r="M9" s="16">
        <v>651870</v>
      </c>
      <c r="N9" s="25">
        <v>704990</v>
      </c>
      <c r="O9" s="121">
        <f t="shared" si="1"/>
        <v>1.0814886403730806</v>
      </c>
      <c r="P9" s="122">
        <f t="shared" si="2"/>
        <v>1.485471670283824</v>
      </c>
      <c r="Q9" s="123">
        <f t="shared" si="3"/>
        <v>1.076156312013433</v>
      </c>
    </row>
    <row r="10" spans="1:17" ht="13.5">
      <c r="A10" s="14" t="s">
        <v>80</v>
      </c>
      <c r="B10" s="15">
        <v>112772</v>
      </c>
      <c r="C10" s="16">
        <v>97622</v>
      </c>
      <c r="D10" s="16">
        <v>82269</v>
      </c>
      <c r="E10" s="16">
        <v>99883</v>
      </c>
      <c r="F10" s="16">
        <v>104150</v>
      </c>
      <c r="G10" s="16">
        <v>97585</v>
      </c>
      <c r="H10" s="16">
        <v>94331</v>
      </c>
      <c r="I10" s="16">
        <v>97341</v>
      </c>
      <c r="J10" s="16">
        <v>80366</v>
      </c>
      <c r="K10" s="16">
        <v>87373</v>
      </c>
      <c r="L10" s="25">
        <v>60483</v>
      </c>
      <c r="M10" s="16">
        <v>54196</v>
      </c>
      <c r="N10" s="25">
        <v>64156</v>
      </c>
      <c r="O10" s="121">
        <f t="shared" si="1"/>
        <v>1.1837774005461659</v>
      </c>
      <c r="P10" s="122">
        <f t="shared" si="2"/>
        <v>1.0607278078137659</v>
      </c>
      <c r="Q10" s="123">
        <f t="shared" si="3"/>
        <v>0.7342771794490289</v>
      </c>
    </row>
    <row r="11" spans="1:17" ht="13.5">
      <c r="A11" s="14" t="s">
        <v>81</v>
      </c>
      <c r="B11" s="15">
        <v>56430</v>
      </c>
      <c r="C11" s="16">
        <v>73000</v>
      </c>
      <c r="D11" s="16">
        <v>55897</v>
      </c>
      <c r="E11" s="16">
        <v>65940</v>
      </c>
      <c r="F11" s="16">
        <v>63980</v>
      </c>
      <c r="G11" s="16">
        <v>58625</v>
      </c>
      <c r="H11" s="16">
        <v>59397</v>
      </c>
      <c r="I11" s="16">
        <v>54437</v>
      </c>
      <c r="J11" s="16">
        <v>44778</v>
      </c>
      <c r="K11" s="16">
        <v>53541</v>
      </c>
      <c r="L11" s="25">
        <v>32104</v>
      </c>
      <c r="M11" s="16">
        <v>34449</v>
      </c>
      <c r="N11" s="25">
        <v>47376</v>
      </c>
      <c r="O11" s="121">
        <f t="shared" si="1"/>
        <v>1.37525037011234</v>
      </c>
      <c r="P11" s="122">
        <f t="shared" si="2"/>
        <v>1.4757039621230998</v>
      </c>
      <c r="Q11" s="123">
        <f t="shared" si="3"/>
        <v>0.8848545974113297</v>
      </c>
    </row>
    <row r="12" spans="1:17" ht="13.5">
      <c r="A12" s="14" t="s">
        <v>82</v>
      </c>
      <c r="B12" s="15">
        <v>89935</v>
      </c>
      <c r="C12" s="16">
        <v>74570</v>
      </c>
      <c r="D12" s="16">
        <v>47999</v>
      </c>
      <c r="E12" s="16">
        <v>56343</v>
      </c>
      <c r="F12" s="16">
        <v>59239</v>
      </c>
      <c r="G12" s="16">
        <v>51580</v>
      </c>
      <c r="H12" s="16">
        <v>48863</v>
      </c>
      <c r="I12" s="16">
        <v>63413</v>
      </c>
      <c r="J12" s="16">
        <v>50186</v>
      </c>
      <c r="K12" s="16">
        <v>45449</v>
      </c>
      <c r="L12" s="25">
        <v>36579</v>
      </c>
      <c r="M12" s="16">
        <v>41063</v>
      </c>
      <c r="N12" s="25">
        <v>36817</v>
      </c>
      <c r="O12" s="121">
        <f t="shared" si="1"/>
        <v>0.8965979105277256</v>
      </c>
      <c r="P12" s="122">
        <f t="shared" si="2"/>
        <v>1.0065064654583231</v>
      </c>
      <c r="Q12" s="123">
        <f t="shared" si="3"/>
        <v>0.810072828885124</v>
      </c>
    </row>
    <row r="13" spans="1:17" ht="13.5">
      <c r="A13" s="14" t="s">
        <v>67</v>
      </c>
      <c r="B13" s="15">
        <v>198900</v>
      </c>
      <c r="C13" s="16">
        <v>175100</v>
      </c>
      <c r="D13" s="16">
        <v>105060</v>
      </c>
      <c r="E13" s="16">
        <v>152000</v>
      </c>
      <c r="F13" s="16">
        <v>130449</v>
      </c>
      <c r="G13" s="16">
        <v>126913</v>
      </c>
      <c r="H13" s="16">
        <v>104028</v>
      </c>
      <c r="I13" s="16">
        <v>98700</v>
      </c>
      <c r="J13" s="16">
        <v>72800</v>
      </c>
      <c r="K13" s="16">
        <v>78800</v>
      </c>
      <c r="L13" s="25">
        <v>64800</v>
      </c>
      <c r="M13" s="16">
        <v>78500</v>
      </c>
      <c r="N13" s="25">
        <v>82900</v>
      </c>
      <c r="O13" s="121">
        <f t="shared" si="1"/>
        <v>1.0560509554140127</v>
      </c>
      <c r="P13" s="122">
        <f t="shared" si="2"/>
        <v>1.279320987654321</v>
      </c>
      <c r="Q13" s="123">
        <f t="shared" si="3"/>
        <v>1.0520304568527918</v>
      </c>
    </row>
    <row r="14" spans="1:17" ht="13.5">
      <c r="A14" s="11" t="s">
        <v>75</v>
      </c>
      <c r="B14" s="12">
        <v>269218</v>
      </c>
      <c r="C14" s="13">
        <v>194249</v>
      </c>
      <c r="D14" s="13">
        <v>110626</v>
      </c>
      <c r="E14" s="13">
        <v>153789</v>
      </c>
      <c r="F14" s="13">
        <v>145539</v>
      </c>
      <c r="G14" s="13">
        <v>148152</v>
      </c>
      <c r="H14" s="13">
        <v>131535</v>
      </c>
      <c r="I14" s="13">
        <v>127118</v>
      </c>
      <c r="J14" s="13">
        <v>140256</v>
      </c>
      <c r="K14" s="13">
        <v>130890</v>
      </c>
      <c r="L14" s="24">
        <v>78689</v>
      </c>
      <c r="M14" s="13">
        <v>117222</v>
      </c>
      <c r="N14" s="24">
        <v>142065</v>
      </c>
      <c r="O14" s="121">
        <f t="shared" si="1"/>
        <v>1.211931207452526</v>
      </c>
      <c r="P14" s="122">
        <f t="shared" si="2"/>
        <v>1.8053984673842596</v>
      </c>
      <c r="Q14" s="123">
        <f t="shared" si="3"/>
        <v>1.0853770341508138</v>
      </c>
    </row>
    <row r="15" spans="1:17" ht="13.5">
      <c r="A15" s="14" t="s">
        <v>86</v>
      </c>
      <c r="B15" s="15">
        <v>69540</v>
      </c>
      <c r="C15" s="16">
        <v>40250</v>
      </c>
      <c r="D15" s="16">
        <v>25700</v>
      </c>
      <c r="E15" s="16">
        <v>22040</v>
      </c>
      <c r="F15" s="16">
        <v>25470</v>
      </c>
      <c r="G15" s="16">
        <v>18450</v>
      </c>
      <c r="H15" s="16">
        <v>23456</v>
      </c>
      <c r="I15" s="16">
        <v>15900</v>
      </c>
      <c r="J15" s="16">
        <v>16780</v>
      </c>
      <c r="K15" s="16">
        <v>10338</v>
      </c>
      <c r="L15" s="25">
        <v>7750</v>
      </c>
      <c r="M15" s="16">
        <v>6885</v>
      </c>
      <c r="N15" s="25">
        <v>8425</v>
      </c>
      <c r="O15" s="121">
        <f t="shared" si="1"/>
        <v>1.223674655047204</v>
      </c>
      <c r="P15" s="122">
        <f t="shared" si="2"/>
        <v>1.0870967741935484</v>
      </c>
      <c r="Q15" s="123">
        <f t="shared" si="3"/>
        <v>0.8149545366608628</v>
      </c>
    </row>
    <row r="16" spans="1:17" ht="13.5">
      <c r="A16" s="14" t="s">
        <v>83</v>
      </c>
      <c r="B16" s="15">
        <v>18749</v>
      </c>
      <c r="C16" s="16">
        <v>18163</v>
      </c>
      <c r="D16" s="16">
        <v>14237</v>
      </c>
      <c r="E16" s="16">
        <v>14682</v>
      </c>
      <c r="F16" s="16">
        <v>15833</v>
      </c>
      <c r="G16" s="16">
        <v>20725</v>
      </c>
      <c r="H16" s="16">
        <v>15174</v>
      </c>
      <c r="I16" s="16">
        <v>22965</v>
      </c>
      <c r="J16" s="16">
        <v>15177</v>
      </c>
      <c r="K16" s="16">
        <v>20982</v>
      </c>
      <c r="L16" s="25">
        <v>13588</v>
      </c>
      <c r="M16" s="16">
        <v>13219</v>
      </c>
      <c r="N16" s="25">
        <v>11212</v>
      </c>
      <c r="O16" s="121">
        <f t="shared" si="1"/>
        <v>0.8481730841969892</v>
      </c>
      <c r="P16" s="122">
        <f t="shared" si="2"/>
        <v>0.8251398292611127</v>
      </c>
      <c r="Q16" s="123">
        <f t="shared" si="3"/>
        <v>0.5343627871508912</v>
      </c>
    </row>
    <row r="17" spans="1:17" ht="13.5">
      <c r="A17" s="14" t="s">
        <v>102</v>
      </c>
      <c r="B17" s="15">
        <v>1178900</v>
      </c>
      <c r="C17" s="16">
        <v>1077060</v>
      </c>
      <c r="D17" s="16">
        <v>664190</v>
      </c>
      <c r="E17" s="16">
        <v>941640</v>
      </c>
      <c r="F17" s="16">
        <v>870796</v>
      </c>
      <c r="G17" s="16">
        <v>752950</v>
      </c>
      <c r="H17" s="16">
        <v>795000</v>
      </c>
      <c r="I17" s="16">
        <v>788000</v>
      </c>
      <c r="J17" s="16">
        <v>442870</v>
      </c>
      <c r="K17" s="16">
        <v>781000</v>
      </c>
      <c r="L17" s="25">
        <v>354900</v>
      </c>
      <c r="M17" s="16">
        <v>390000</v>
      </c>
      <c r="N17" s="25">
        <v>540000</v>
      </c>
      <c r="O17" s="121">
        <f t="shared" si="1"/>
        <v>1.3846153846153846</v>
      </c>
      <c r="P17" s="122">
        <f t="shared" si="2"/>
        <v>1.521555367709214</v>
      </c>
      <c r="Q17" s="123">
        <f t="shared" si="3"/>
        <v>0.6914212548015365</v>
      </c>
    </row>
    <row r="18" spans="1:17" ht="13.5">
      <c r="A18" s="14" t="s">
        <v>101</v>
      </c>
      <c r="B18" s="15">
        <v>49000</v>
      </c>
      <c r="C18" s="16">
        <v>46000</v>
      </c>
      <c r="D18" s="16">
        <v>33000</v>
      </c>
      <c r="E18" s="16">
        <v>46000</v>
      </c>
      <c r="F18" s="16">
        <v>36000</v>
      </c>
      <c r="G18" s="16">
        <v>36000</v>
      </c>
      <c r="H18" s="16">
        <v>41000</v>
      </c>
      <c r="I18" s="16">
        <v>44000</v>
      </c>
      <c r="J18" s="16">
        <v>36000</v>
      </c>
      <c r="K18" s="16">
        <v>24000</v>
      </c>
      <c r="L18" s="25">
        <v>25500</v>
      </c>
      <c r="M18" s="16">
        <v>31000</v>
      </c>
      <c r="N18" s="25">
        <v>36000</v>
      </c>
      <c r="O18" s="121">
        <f t="shared" si="1"/>
        <v>1.1612903225806452</v>
      </c>
      <c r="P18" s="122">
        <f t="shared" si="2"/>
        <v>1.411764705882353</v>
      </c>
      <c r="Q18" s="123">
        <f t="shared" si="3"/>
        <v>1.5</v>
      </c>
    </row>
    <row r="19" spans="1:17" ht="14.25" thickBot="1">
      <c r="A19" s="17" t="s">
        <v>84</v>
      </c>
      <c r="B19" s="18">
        <v>194885</v>
      </c>
      <c r="C19" s="19">
        <v>188906</v>
      </c>
      <c r="D19" s="19">
        <v>121553</v>
      </c>
      <c r="E19" s="19">
        <v>162498</v>
      </c>
      <c r="F19" s="19">
        <v>152770</v>
      </c>
      <c r="G19" s="19">
        <v>129000</v>
      </c>
      <c r="H19" s="19">
        <v>117000</v>
      </c>
      <c r="I19" s="19">
        <v>137000</v>
      </c>
      <c r="J19" s="19">
        <v>107500</v>
      </c>
      <c r="K19" s="19">
        <v>92730</v>
      </c>
      <c r="L19" s="26">
        <v>85469</v>
      </c>
      <c r="M19" s="26">
        <v>75962</v>
      </c>
      <c r="N19" s="124">
        <v>43398</v>
      </c>
      <c r="O19" s="125">
        <f t="shared" si="1"/>
        <v>0.5713119717753614</v>
      </c>
      <c r="P19" s="126">
        <f t="shared" si="2"/>
        <v>0.5077630485907171</v>
      </c>
      <c r="Q19" s="127">
        <f t="shared" si="3"/>
        <v>0.46800388223875766</v>
      </c>
    </row>
    <row r="20" ht="13.5">
      <c r="A20" s="128" t="s">
        <v>225</v>
      </c>
    </row>
    <row r="24" ht="17.25">
      <c r="B24" s="108"/>
    </row>
  </sheetData>
  <mergeCells count="1">
    <mergeCell ref="A1:N1"/>
  </mergeCells>
  <printOptions/>
  <pageMargins left="0.75" right="0.75" top="1" bottom="1" header="0.512" footer="0.512"/>
  <pageSetup horizontalDpi="600" verticalDpi="600" orientation="landscape" paperSize="9" scale="85" r:id="rId2"/>
  <rowBreaks count="1" manualBreakCount="1">
    <brk id="42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2012-09-21T02:57:37Z</cp:lastPrinted>
  <dcterms:created xsi:type="dcterms:W3CDTF">2012-08-30T00:43:08Z</dcterms:created>
  <dcterms:modified xsi:type="dcterms:W3CDTF">2013-09-11T05:30:50Z</dcterms:modified>
  <cp:category/>
  <cp:version/>
  <cp:contentType/>
  <cp:contentStatus/>
</cp:coreProperties>
</file>