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7425" windowHeight="8655" activeTab="0"/>
  </bookViews>
  <sheets>
    <sheet name="16一般歳入" sheetId="1" r:id="rId1"/>
    <sheet name="16一般歳出" sheetId="2" r:id="rId2"/>
    <sheet name="16特別歳入" sheetId="3" r:id="rId3"/>
    <sheet name="16特別歳出" sheetId="4" r:id="rId4"/>
  </sheets>
  <externalReferences>
    <externalReference r:id="rId7"/>
  </externalReferences>
  <definedNames>
    <definedName name="_xlnm.Print_Area" localSheetId="1">'16一般歳出'!$A$1:$Z$29</definedName>
    <definedName name="_xlnm.Print_Area" localSheetId="0">'16一般歳入'!$A$1:$AC$25</definedName>
    <definedName name="_xlnm.Print_Area" localSheetId="3">'16特別歳出'!$A$1:$X$28</definedName>
    <definedName name="_xlnm.Print_Area" localSheetId="2">'16特別歳入'!$A$1:$X$24</definedName>
  </definedNames>
  <calcPr fullCalcOnLoad="1"/>
</workbook>
</file>

<file path=xl/sharedStrings.xml><?xml version="1.0" encoding="utf-8"?>
<sst xmlns="http://schemas.openxmlformats.org/spreadsheetml/2006/main" count="249" uniqueCount="108">
  <si>
    <t xml:space="preserve"> 　(1) 歳　　　入</t>
  </si>
  <si>
    <t>事　　　項</t>
  </si>
  <si>
    <t>予算現額</t>
  </si>
  <si>
    <t>調定額</t>
  </si>
  <si>
    <t>収入済額</t>
  </si>
  <si>
    <t>不納欠損額</t>
  </si>
  <si>
    <t>収入未済額</t>
  </si>
  <si>
    <t>対する</t>
  </si>
  <si>
    <t>科目（款）</t>
  </si>
  <si>
    <t>収入率</t>
  </si>
  <si>
    <t>県税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</si>
  <si>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</si>
  <si>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</si>
  <si>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</si>
  <si>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</si>
  <si>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</si>
  <si>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</si>
  <si>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</si>
  <si>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</si>
  <si>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</si>
  <si>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</si>
  <si>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</si>
  <si>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</si>
  <si>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合　　　　　　　計</t>
  </si>
  <si>
    <t>(</t>
  </si>
  <si>
    <t>)</t>
  </si>
  <si>
    <t xml:space="preserve"> 　(２) 歳　　　出</t>
  </si>
  <si>
    <t>支出済額</t>
  </si>
  <si>
    <t>翌年度繰越額</t>
  </si>
  <si>
    <t>不用額</t>
  </si>
  <si>
    <t>執行率</t>
  </si>
  <si>
    <t>議会費</t>
  </si>
  <si>
    <t>総務費</t>
  </si>
  <si>
    <t>企画費</t>
  </si>
  <si>
    <t>生活・文化費</t>
  </si>
  <si>
    <t>商工労働費</t>
  </si>
  <si>
    <t>土木費</t>
  </si>
  <si>
    <t>警察費</t>
  </si>
  <si>
    <t>教育費</t>
  </si>
  <si>
    <t>災害対策費</t>
  </si>
  <si>
    <t>公債費</t>
  </si>
  <si>
    <t>諸支出金</t>
  </si>
  <si>
    <t>予備費</t>
  </si>
  <si>
    <t>歳入歳出差引残額</t>
  </si>
  <si>
    <t>実質収支</t>
  </si>
  <si>
    <t>会　計　名</t>
  </si>
  <si>
    <t>公債管理</t>
  </si>
  <si>
    <t>自動車税等証紙徴収事務</t>
  </si>
  <si>
    <t>市町村振興助成事業</t>
  </si>
  <si>
    <t>母子寡婦福祉資金</t>
  </si>
  <si>
    <t>心身障害者扶養共済事業</t>
  </si>
  <si>
    <t>県営林事業</t>
  </si>
  <si>
    <t>林業改善資金</t>
  </si>
  <si>
    <t>沿岸漁業改善資金</t>
  </si>
  <si>
    <t>清水港等港湾整備事業</t>
  </si>
  <si>
    <t>流域下水道事業</t>
  </si>
  <si>
    <t>物品調達事務等</t>
  </si>
  <si>
    <t>合計</t>
  </si>
  <si>
    <t>歳入歳出</t>
  </si>
  <si>
    <t>差引残額</t>
  </si>
  <si>
    <t>県営住宅事業</t>
  </si>
  <si>
    <t>平成１６年度静岡県一般会計歳入歳出決算一覧表</t>
  </si>
  <si>
    <t>予算現額</t>
  </si>
  <si>
    <t>予算現額</t>
  </si>
  <si>
    <t>決算総額</t>
  </si>
  <si>
    <t>に対する</t>
  </si>
  <si>
    <t>中に占め</t>
  </si>
  <si>
    <t>収入済額の増減</t>
  </si>
  <si>
    <t>る割合</t>
  </si>
  <si>
    <t>円</t>
  </si>
  <si>
    <t>％</t>
  </si>
  <si>
    <t>地方消費税清算金</t>
  </si>
  <si>
    <t>地方特例交付金</t>
  </si>
  <si>
    <t xml:space="preserve">  （　）内は前年度</t>
  </si>
  <si>
    <t>自主財源</t>
  </si>
  <si>
    <t>依存財源</t>
  </si>
  <si>
    <t>合計金額</t>
  </si>
  <si>
    <t xml:space="preserve"> 　(２) 歳　　　出</t>
  </si>
  <si>
    <t>予算現額に</t>
  </si>
  <si>
    <t>支出済額の増減</t>
  </si>
  <si>
    <t>環境森林費</t>
  </si>
  <si>
    <t>健康福祉費</t>
  </si>
  <si>
    <t>農業水産費</t>
  </si>
  <si>
    <t>１７年度への繰越
財源充当額</t>
  </si>
  <si>
    <t>歳 入 歳 出 差 引 残 額</t>
  </si>
  <si>
    <t>)</t>
  </si>
  <si>
    <t>(</t>
  </si>
  <si>
    <t>１６年度への繰越
財源充当額</t>
  </si>
  <si>
    <t>)</t>
  </si>
  <si>
    <t>(</t>
  </si>
  <si>
    <t xml:space="preserve">      （　）内は前年度</t>
  </si>
  <si>
    <t>中小企業振興資金</t>
  </si>
  <si>
    <t>農業改良資金</t>
  </si>
  <si>
    <t>←数値入力</t>
  </si>
  <si>
    <t>　　　　　（　）内は前年度</t>
  </si>
  <si>
    <t>に対する</t>
  </si>
  <si>
    <t>支出済額の増減</t>
  </si>
  <si>
    <t>農業改良資金</t>
  </si>
  <si>
    <t>　　（　）内は前年度</t>
  </si>
  <si>
    <t>に対する</t>
  </si>
  <si>
    <t>　　平成１６年度静岡県一般会計歳入歳出決算一覧表</t>
  </si>
  <si>
    <t>予算現額</t>
  </si>
  <si>
    <t>　　　平成１6年度静岡県特別会計歳入歳出決算一覧表</t>
  </si>
  <si>
    <t>予算現額</t>
  </si>
  <si>
    <t>に対する</t>
  </si>
  <si>
    <t>県営林事業</t>
  </si>
  <si>
    <t>合　　　　　計</t>
  </si>
  <si>
    <t>　　　平成１６年度静岡県特別会計歳入歳出決算一覧表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</si>
</sst>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&quot;(&quot;#,##0&quot;)&quot;;&quot;△ &quot;#,##0"/>
    <numFmt numFmtId="180" formatCode="&quot;(&quot;#,##0&quot;)&quot;;&quot;(△ &quot;#,##0&quot;)&quot;"/>
    <numFmt numFmtId="181" formatCode="&quot;( &quot;#,##0&quot; )&quot;;&quot;( △ &quot;#,##0&quot; )&quot;"/>
    <numFmt numFmtId="182" formatCode="&quot;( &quot;#,##0&quot; )&quot;;&quot;△ &quot;#,##0"/>
    <numFmt numFmtId="183" formatCode="#,##0_);[Red]\(#,##0\)"/>
    <numFmt numFmtId="184" formatCode="0.0_);[Red]\(0.0\)"/>
    <numFmt numFmtId="185" formatCode="#,##0.0;&quot;▲ &quot;#,##0.0"/>
    <numFmt numFmtId="186" formatCode="0.0;&quot;▲ &quot;0.0"/>
    <numFmt numFmtId="187" formatCode="#,##0.00;&quot;△ &quot;#,##0.00"/>
    <numFmt numFmtId="188" formatCode="#,##0.00;&quot;▲ &quot;#,##0.00"/>
    <numFmt numFmtId="189" formatCode="0.00;&quot;▲ &quot;0.00"/>
    <numFmt numFmtId="190" formatCode="#,##0.000;&quot;▲ &quot;#,##0.000"/>
    <numFmt numFmtId="191" formatCode="0.00;&quot;△ &quot;0.00"/>
    <numFmt numFmtId="192" formatCode="0;&quot;▲ &quot;0"/>
    <numFmt numFmtId="193" formatCode="0.000;&quot;△ &quot;0.000"/>
    <numFmt numFmtId="194" formatCode="0.0;&quot;△ &quot;0.0"/>
    <numFmt numFmtId="195" formatCode="#,##0;&quot;▲ &quot;#,##0"/>
    <numFmt numFmtId="196" formatCode="#,##0_ "/>
    <numFmt numFmtId="197" formatCode="0.0_ "/>
  </numFmts>
  <fonts count="1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3" fontId="4" fillId="0" borderId="7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84" fontId="4" fillId="0" borderId="0" xfId="0" applyNumberFormat="1" applyFont="1" applyAlignment="1">
      <alignment horizontal="centerContinuous" vertical="center"/>
    </xf>
    <xf numFmtId="183" fontId="4" fillId="0" borderId="2" xfId="0" applyNumberFormat="1" applyFont="1" applyBorder="1" applyAlignment="1">
      <alignment vertical="center"/>
    </xf>
    <xf numFmtId="184" fontId="4" fillId="0" borderId="2" xfId="0" applyNumberFormat="1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84" fontId="4" fillId="0" borderId="7" xfId="0" applyNumberFormat="1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4" fontId="4" fillId="0" borderId="2" xfId="0" applyNumberFormat="1" applyFont="1" applyBorder="1" applyAlignment="1">
      <alignment horizontal="right" vertical="center"/>
    </xf>
    <xf numFmtId="185" fontId="4" fillId="0" borderId="7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83" fontId="4" fillId="0" borderId="0" xfId="0" applyNumberFormat="1" applyFont="1" applyAlignment="1">
      <alignment/>
    </xf>
    <xf numFmtId="176" fontId="4" fillId="0" borderId="3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183" fontId="4" fillId="0" borderId="7" xfId="0" applyNumberFormat="1" applyFont="1" applyBorder="1" applyAlignment="1">
      <alignment vertical="top"/>
    </xf>
    <xf numFmtId="176" fontId="4" fillId="0" borderId="8" xfId="0" applyNumberFormat="1" applyFont="1" applyBorder="1" applyAlignment="1">
      <alignment vertical="top"/>
    </xf>
    <xf numFmtId="176" fontId="4" fillId="0" borderId="6" xfId="0" applyNumberFormat="1" applyFont="1" applyBorder="1" applyAlignment="1">
      <alignment vertical="top"/>
    </xf>
    <xf numFmtId="176" fontId="4" fillId="0" borderId="7" xfId="0" applyNumberFormat="1" applyFont="1" applyBorder="1" applyAlignment="1">
      <alignment vertical="top"/>
    </xf>
    <xf numFmtId="185" fontId="4" fillId="0" borderId="7" xfId="0" applyNumberFormat="1" applyFont="1" applyBorder="1" applyAlignment="1">
      <alignment vertical="top"/>
    </xf>
    <xf numFmtId="184" fontId="4" fillId="0" borderId="7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186" fontId="4" fillId="0" borderId="7" xfId="0" applyNumberFormat="1" applyFont="1" applyBorder="1" applyAlignment="1">
      <alignment vertical="center"/>
    </xf>
    <xf numFmtId="186" fontId="4" fillId="0" borderId="2" xfId="0" applyNumberFormat="1" applyFont="1" applyBorder="1" applyAlignment="1">
      <alignment/>
    </xf>
    <xf numFmtId="186" fontId="4" fillId="0" borderId="0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4" xfId="0" applyNumberFormat="1" applyFont="1" applyBorder="1" applyAlignment="1">
      <alignment horizontal="centerContinuous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centerContinuous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left" vertical="top"/>
    </xf>
    <xf numFmtId="18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top"/>
    </xf>
    <xf numFmtId="0" fontId="4" fillId="0" borderId="7" xfId="0" applyFont="1" applyBorder="1" applyAlignment="1">
      <alignment horizontal="centerContinuous" vertical="top"/>
    </xf>
    <xf numFmtId="176" fontId="4" fillId="0" borderId="6" xfId="0" applyNumberFormat="1" applyFont="1" applyBorder="1" applyAlignment="1">
      <alignment horizontal="centerContinuous" vertical="top"/>
    </xf>
    <xf numFmtId="176" fontId="13" fillId="0" borderId="7" xfId="0" applyNumberFormat="1" applyFont="1" applyBorder="1" applyAlignment="1">
      <alignment horizontal="distributed" vertical="top" wrapText="1"/>
    </xf>
    <xf numFmtId="176" fontId="4" fillId="0" borderId="7" xfId="0" applyNumberFormat="1" applyFont="1" applyBorder="1" applyAlignment="1">
      <alignment horizontal="right" vertical="top"/>
    </xf>
    <xf numFmtId="176" fontId="4" fillId="0" borderId="7" xfId="0" applyNumberFormat="1" applyFont="1" applyBorder="1" applyAlignment="1">
      <alignment horizontal="centerContinuous" vertical="top"/>
    </xf>
    <xf numFmtId="176" fontId="4" fillId="0" borderId="6" xfId="0" applyNumberFormat="1" applyFont="1" applyBorder="1" applyAlignment="1">
      <alignment horizontal="center" vertical="top"/>
    </xf>
    <xf numFmtId="176" fontId="4" fillId="0" borderId="8" xfId="0" applyNumberFormat="1" applyFont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distributed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top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horizontal="centerContinuous" vertical="center"/>
    </xf>
    <xf numFmtId="185" fontId="4" fillId="0" borderId="1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Continuous"/>
    </xf>
    <xf numFmtId="176" fontId="4" fillId="0" borderId="4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Continuous" vertical="top"/>
    </xf>
    <xf numFmtId="0" fontId="4" fillId="0" borderId="4" xfId="0" applyFont="1" applyBorder="1" applyAlignment="1">
      <alignment horizontal="centerContinuous" vertical="top"/>
    </xf>
    <xf numFmtId="0" fontId="4" fillId="0" borderId="0" xfId="0" applyFont="1" applyBorder="1" applyAlignment="1">
      <alignment horizontal="distributed" vertical="top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centerContinuous" vertical="top"/>
    </xf>
    <xf numFmtId="38" fontId="4" fillId="0" borderId="7" xfId="16" applyFont="1" applyBorder="1" applyAlignment="1">
      <alignment horizontal="right" vertical="top"/>
    </xf>
    <xf numFmtId="0" fontId="4" fillId="0" borderId="8" xfId="0" applyFont="1" applyBorder="1" applyAlignment="1">
      <alignment horizontal="centerContinuous" vertical="top"/>
    </xf>
    <xf numFmtId="49" fontId="4" fillId="0" borderId="8" xfId="0" applyNumberFormat="1" applyFont="1" applyBorder="1" applyAlignment="1">
      <alignment horizontal="centerContinuous" vertical="top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top" wrapText="1"/>
    </xf>
    <xf numFmtId="176" fontId="5" fillId="0" borderId="0" xfId="0" applyNumberFormat="1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771525"/>
          <a:ext cx="24860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25622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2</xdr:col>
      <xdr:colOff>142875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85800"/>
          <a:ext cx="2266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304800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47700"/>
          <a:ext cx="22574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31639;&#12398;&#27010;&#35201;170707\&#36001;&#29987;&#31561;&#27010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般概要"/>
      <sheetName val="16一般歳入"/>
      <sheetName val="16一般歳出"/>
      <sheetName val="特別概要"/>
      <sheetName val="16特別歳入"/>
      <sheetName val="16特別歳出"/>
      <sheetName val="財産概要"/>
      <sheetName val="財産概要２"/>
      <sheetName val="16純計"/>
      <sheetName val="比較"/>
      <sheetName val="特会比較"/>
      <sheetName val="⑮⑭一入"/>
      <sheetName val="⑮⑭一出"/>
      <sheetName val="⑮⑭特入"/>
      <sheetName val="⑮⑭特出"/>
    </sheetNames>
    <sheetDataSet>
      <sheetData sheetId="2">
        <row r="22">
          <cell r="M22">
            <v>1167232131121</v>
          </cell>
        </row>
      </sheetData>
      <sheetData sheetId="5">
        <row r="7">
          <cell r="K7">
            <v>272796944534</v>
          </cell>
        </row>
        <row r="8">
          <cell r="K8">
            <v>21146912787</v>
          </cell>
        </row>
        <row r="9">
          <cell r="K9">
            <v>8795102591</v>
          </cell>
        </row>
        <row r="10">
          <cell r="K10">
            <v>448552446</v>
          </cell>
        </row>
        <row r="11">
          <cell r="K11">
            <v>935572019</v>
          </cell>
        </row>
        <row r="12">
          <cell r="K12">
            <v>551797826</v>
          </cell>
        </row>
        <row r="13">
          <cell r="K13">
            <v>728101342</v>
          </cell>
        </row>
        <row r="14">
          <cell r="K14">
            <v>17021862651</v>
          </cell>
        </row>
        <row r="15">
          <cell r="K15">
            <v>636403321</v>
          </cell>
        </row>
        <row r="16">
          <cell r="K16">
            <v>234572374</v>
          </cell>
        </row>
        <row r="17">
          <cell r="K17">
            <v>5541828326</v>
          </cell>
        </row>
        <row r="18">
          <cell r="K18">
            <v>15382258484</v>
          </cell>
        </row>
        <row r="19">
          <cell r="K19">
            <v>10867093343</v>
          </cell>
        </row>
        <row r="20">
          <cell r="K20">
            <v>2962301934</v>
          </cell>
        </row>
        <row r="21">
          <cell r="K21">
            <v>358049303978</v>
          </cell>
        </row>
        <row r="23">
          <cell r="K23">
            <v>374381541294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28"/>
  <sheetViews>
    <sheetView tabSelected="1" workbookViewId="0" topLeftCell="A1">
      <pane xSplit="5" ySplit="5" topLeftCell="F18" activePane="bottomRight" state="frozen"/>
      <selection pane="topLeft" activeCell="O9" sqref="O9"/>
      <selection pane="topRight" activeCell="O9" sqref="O9"/>
      <selection pane="bottomLeft" activeCell="O9" sqref="O9"/>
      <selection pane="bottomRight" activeCell="P10" sqref="P10"/>
    </sheetView>
  </sheetViews>
  <sheetFormatPr defaultColWidth="8.796875" defaultRowHeight="27" customHeight="1"/>
  <cols>
    <col min="1" max="1" width="1.59765625" style="1" customWidth="1"/>
    <col min="2" max="2" width="2.59765625" style="1" customWidth="1"/>
    <col min="3" max="3" width="1.59765625" style="1" customWidth="1"/>
    <col min="4" max="4" width="18.69921875" style="1" customWidth="1"/>
    <col min="5" max="6" width="1.59765625" style="1" customWidth="1"/>
    <col min="7" max="7" width="17.09765625" style="43" customWidth="1"/>
    <col min="8" max="9" width="1.59765625" style="1" customWidth="1"/>
    <col min="10" max="10" width="16.59765625" style="1" customWidth="1"/>
    <col min="11" max="12" width="1.59765625" style="1" customWidth="1"/>
    <col min="13" max="13" width="16.8984375" style="1" customWidth="1"/>
    <col min="14" max="15" width="1.59765625" style="1" customWidth="1"/>
    <col min="16" max="16" width="12.69921875" style="1" customWidth="1"/>
    <col min="17" max="18" width="1.59765625" style="1" customWidth="1"/>
    <col min="19" max="19" width="16.69921875" style="1" bestFit="1" customWidth="1"/>
    <col min="20" max="20" width="1.69921875" style="1" customWidth="1"/>
    <col min="21" max="21" width="1.59765625" style="1" customWidth="1"/>
    <col min="22" max="22" width="16.8984375" style="1" customWidth="1"/>
    <col min="23" max="24" width="1.59765625" style="1" customWidth="1"/>
    <col min="25" max="25" width="8.09765625" style="1" customWidth="1"/>
    <col min="26" max="27" width="1.59765625" style="1" customWidth="1"/>
    <col min="28" max="28" width="8.09765625" style="45" customWidth="1"/>
    <col min="29" max="29" width="1.59765625" style="1" customWidth="1"/>
    <col min="30" max="16384" width="9" style="1" customWidth="1"/>
  </cols>
  <sheetData>
    <row r="1" spans="2:8" ht="27" customHeight="1">
      <c r="B1" s="2"/>
      <c r="C1" s="2"/>
      <c r="D1" s="2"/>
      <c r="E1" s="2"/>
      <c r="F1" s="2"/>
      <c r="H1" s="44" t="s">
        <v>61</v>
      </c>
    </row>
    <row r="2" spans="1:28" ht="33" customHeight="1">
      <c r="A2" s="46" t="s">
        <v>0</v>
      </c>
      <c r="B2" s="2"/>
      <c r="C2" s="2"/>
      <c r="D2" s="2"/>
      <c r="V2" s="2"/>
      <c r="W2" s="2"/>
      <c r="X2" s="2"/>
      <c r="Y2" s="2"/>
      <c r="AA2" s="2"/>
      <c r="AB2" s="47"/>
    </row>
    <row r="3" spans="1:29" ht="27" customHeight="1">
      <c r="A3" s="3"/>
      <c r="B3" s="4"/>
      <c r="C3" s="4"/>
      <c r="D3" s="34" t="s">
        <v>1</v>
      </c>
      <c r="E3" s="5"/>
      <c r="F3" s="3"/>
      <c r="G3" s="48"/>
      <c r="H3" s="5"/>
      <c r="I3" s="3"/>
      <c r="J3" s="4"/>
      <c r="K3" s="5"/>
      <c r="L3" s="3"/>
      <c r="M3" s="4"/>
      <c r="N3" s="5"/>
      <c r="O3" s="3"/>
      <c r="P3" s="4"/>
      <c r="Q3" s="5"/>
      <c r="R3" s="3"/>
      <c r="S3" s="4"/>
      <c r="T3" s="5"/>
      <c r="U3" s="3"/>
      <c r="V3" s="6" t="s">
        <v>62</v>
      </c>
      <c r="W3" s="5"/>
      <c r="X3" s="3"/>
      <c r="Y3" s="6" t="s">
        <v>63</v>
      </c>
      <c r="Z3" s="5"/>
      <c r="AA3" s="3"/>
      <c r="AB3" s="49" t="s">
        <v>64</v>
      </c>
      <c r="AC3" s="5"/>
    </row>
    <row r="4" spans="1:29" ht="27" customHeight="1">
      <c r="A4" s="7"/>
      <c r="B4" s="8"/>
      <c r="C4" s="8"/>
      <c r="D4" s="8"/>
      <c r="E4" s="9"/>
      <c r="F4" s="7"/>
      <c r="G4" s="50" t="s">
        <v>2</v>
      </c>
      <c r="H4" s="9"/>
      <c r="I4" s="7"/>
      <c r="J4" s="10" t="s">
        <v>3</v>
      </c>
      <c r="K4" s="9"/>
      <c r="L4" s="7"/>
      <c r="M4" s="10" t="s">
        <v>4</v>
      </c>
      <c r="N4" s="9"/>
      <c r="O4" s="7"/>
      <c r="P4" s="10" t="s">
        <v>5</v>
      </c>
      <c r="Q4" s="9"/>
      <c r="R4" s="7"/>
      <c r="S4" s="10" t="s">
        <v>6</v>
      </c>
      <c r="T4" s="9"/>
      <c r="U4" s="7"/>
      <c r="V4" s="10" t="s">
        <v>65</v>
      </c>
      <c r="W4" s="9"/>
      <c r="X4" s="7"/>
      <c r="Y4" s="10" t="s">
        <v>99</v>
      </c>
      <c r="Z4" s="9"/>
      <c r="AA4" s="7"/>
      <c r="AB4" s="51" t="s">
        <v>66</v>
      </c>
      <c r="AC4" s="9"/>
    </row>
    <row r="5" spans="1:29" ht="27" customHeight="1">
      <c r="A5" s="11"/>
      <c r="B5" s="12" t="s">
        <v>8</v>
      </c>
      <c r="C5" s="12"/>
      <c r="D5" s="12"/>
      <c r="E5" s="13"/>
      <c r="F5" s="11"/>
      <c r="G5" s="41"/>
      <c r="H5" s="13"/>
      <c r="I5" s="11"/>
      <c r="J5" s="12"/>
      <c r="K5" s="13"/>
      <c r="L5" s="11"/>
      <c r="M5" s="12"/>
      <c r="N5" s="13"/>
      <c r="O5" s="11"/>
      <c r="P5" s="12"/>
      <c r="Q5" s="13"/>
      <c r="R5" s="11"/>
      <c r="S5" s="12"/>
      <c r="T5" s="13"/>
      <c r="U5" s="11"/>
      <c r="V5" s="14" t="s">
        <v>67</v>
      </c>
      <c r="W5" s="13"/>
      <c r="X5" s="11"/>
      <c r="Y5" s="14" t="s">
        <v>9</v>
      </c>
      <c r="Z5" s="13"/>
      <c r="AA5" s="11"/>
      <c r="AB5" s="52" t="s">
        <v>68</v>
      </c>
      <c r="AC5" s="13"/>
    </row>
    <row r="6" spans="1:29" ht="12" customHeight="1">
      <c r="A6" s="3"/>
      <c r="B6" s="4"/>
      <c r="C6" s="4"/>
      <c r="D6" s="4"/>
      <c r="E6" s="5"/>
      <c r="F6" s="3"/>
      <c r="G6" s="53" t="s">
        <v>69</v>
      </c>
      <c r="H6" s="5"/>
      <c r="I6" s="3"/>
      <c r="J6" s="34" t="s">
        <v>69</v>
      </c>
      <c r="K6" s="5"/>
      <c r="L6" s="3"/>
      <c r="M6" s="34" t="s">
        <v>69</v>
      </c>
      <c r="N6" s="5"/>
      <c r="O6" s="3"/>
      <c r="P6" s="34" t="s">
        <v>69</v>
      </c>
      <c r="Q6" s="5"/>
      <c r="R6" s="3"/>
      <c r="S6" s="34" t="s">
        <v>69</v>
      </c>
      <c r="T6" s="5"/>
      <c r="U6" s="3"/>
      <c r="V6" s="34" t="s">
        <v>69</v>
      </c>
      <c r="W6" s="5"/>
      <c r="X6" s="3"/>
      <c r="Y6" s="34" t="s">
        <v>70</v>
      </c>
      <c r="Z6" s="5"/>
      <c r="AA6" s="3"/>
      <c r="AB6" s="54" t="s">
        <v>70</v>
      </c>
      <c r="AC6" s="5"/>
    </row>
    <row r="7" spans="1:29" ht="27" customHeight="1">
      <c r="A7" s="11"/>
      <c r="B7" s="12">
        <v>1</v>
      </c>
      <c r="C7" s="12"/>
      <c r="D7" s="14" t="s">
        <v>10</v>
      </c>
      <c r="E7" s="13"/>
      <c r="F7" s="11"/>
      <c r="G7" s="41">
        <v>433500000000</v>
      </c>
      <c r="H7" s="29"/>
      <c r="I7" s="30"/>
      <c r="J7" s="28">
        <v>452566817952</v>
      </c>
      <c r="K7" s="29"/>
      <c r="L7" s="30"/>
      <c r="M7" s="28">
        <v>437669525180</v>
      </c>
      <c r="N7" s="29"/>
      <c r="O7" s="30"/>
      <c r="P7" s="28">
        <v>1125268141</v>
      </c>
      <c r="Q7" s="29"/>
      <c r="R7" s="30"/>
      <c r="S7" s="28">
        <f aca="true" t="shared" si="0" ref="S7:S22">J7-M7-P7</f>
        <v>13772024631</v>
      </c>
      <c r="T7" s="29"/>
      <c r="U7" s="30"/>
      <c r="V7" s="28">
        <f aca="true" t="shared" si="1" ref="V7:V22">M7-G7</f>
        <v>4169525180</v>
      </c>
      <c r="W7" s="29"/>
      <c r="X7" s="30"/>
      <c r="Y7" s="55">
        <f>ROUND(M7/G7*100,1)</f>
        <v>101</v>
      </c>
      <c r="Z7" s="13"/>
      <c r="AA7" s="30"/>
      <c r="AB7" s="56">
        <f>M7/M22*100</f>
        <v>37.496356852314015</v>
      </c>
      <c r="AC7" s="13"/>
    </row>
    <row r="8" spans="1:29" ht="30" customHeight="1">
      <c r="A8" s="15"/>
      <c r="B8" s="16">
        <v>2</v>
      </c>
      <c r="C8" s="16"/>
      <c r="D8" s="17" t="s">
        <v>71</v>
      </c>
      <c r="E8" s="18"/>
      <c r="F8" s="15"/>
      <c r="G8" s="42">
        <v>80414000000</v>
      </c>
      <c r="H8" s="20"/>
      <c r="I8" s="21"/>
      <c r="J8" s="19">
        <v>80413897878</v>
      </c>
      <c r="K8" s="20"/>
      <c r="L8" s="21"/>
      <c r="M8" s="19">
        <v>80413897878</v>
      </c>
      <c r="N8" s="20"/>
      <c r="O8" s="21"/>
      <c r="P8" s="19">
        <v>0</v>
      </c>
      <c r="Q8" s="20"/>
      <c r="R8" s="21"/>
      <c r="S8" s="19">
        <f t="shared" si="0"/>
        <v>0</v>
      </c>
      <c r="T8" s="20"/>
      <c r="U8" s="21"/>
      <c r="V8" s="19">
        <f t="shared" si="1"/>
        <v>-102122</v>
      </c>
      <c r="W8" s="20"/>
      <c r="X8" s="21"/>
      <c r="Y8" s="55">
        <v>99.9</v>
      </c>
      <c r="Z8" s="18"/>
      <c r="AA8" s="21"/>
      <c r="AB8" s="56">
        <f>M8/M22*100</f>
        <v>6.889280695243641</v>
      </c>
      <c r="AC8" s="18"/>
    </row>
    <row r="9" spans="1:29" ht="30" customHeight="1">
      <c r="A9" s="15"/>
      <c r="B9" s="16">
        <v>3</v>
      </c>
      <c r="C9" s="16"/>
      <c r="D9" s="17" t="s">
        <v>11</v>
      </c>
      <c r="E9" s="18"/>
      <c r="F9" s="15"/>
      <c r="G9" s="42">
        <v>11187000000</v>
      </c>
      <c r="H9" s="20"/>
      <c r="I9" s="21"/>
      <c r="J9" s="19">
        <v>11342274000</v>
      </c>
      <c r="K9" s="20"/>
      <c r="L9" s="21"/>
      <c r="M9" s="19">
        <v>11342274000</v>
      </c>
      <c r="N9" s="20"/>
      <c r="O9" s="21"/>
      <c r="P9" s="19">
        <v>0</v>
      </c>
      <c r="Q9" s="20"/>
      <c r="R9" s="21"/>
      <c r="S9" s="19">
        <f t="shared" si="0"/>
        <v>0</v>
      </c>
      <c r="T9" s="20"/>
      <c r="U9" s="21"/>
      <c r="V9" s="19">
        <f t="shared" si="1"/>
        <v>155274000</v>
      </c>
      <c r="W9" s="20"/>
      <c r="X9" s="21"/>
      <c r="Y9" s="55">
        <f>ROUND(M9/G9*100,1)</f>
        <v>101.4</v>
      </c>
      <c r="Z9" s="18"/>
      <c r="AA9" s="21"/>
      <c r="AB9" s="56">
        <f>M9/M22*100</f>
        <v>0.9717239354186535</v>
      </c>
      <c r="AC9" s="18"/>
    </row>
    <row r="10" spans="1:29" ht="30" customHeight="1">
      <c r="A10" s="15"/>
      <c r="B10" s="16">
        <v>4</v>
      </c>
      <c r="C10" s="16"/>
      <c r="D10" s="17" t="s">
        <v>72</v>
      </c>
      <c r="E10" s="18"/>
      <c r="F10" s="15"/>
      <c r="G10" s="42">
        <v>11116887000</v>
      </c>
      <c r="H10" s="20"/>
      <c r="I10" s="21"/>
      <c r="J10" s="19">
        <v>11116887000</v>
      </c>
      <c r="K10" s="20"/>
      <c r="L10" s="21"/>
      <c r="M10" s="19">
        <v>11116887000</v>
      </c>
      <c r="N10" s="20"/>
      <c r="O10" s="21"/>
      <c r="P10" s="19">
        <v>0</v>
      </c>
      <c r="Q10" s="20"/>
      <c r="R10" s="21"/>
      <c r="S10" s="19">
        <f t="shared" si="0"/>
        <v>0</v>
      </c>
      <c r="T10" s="20"/>
      <c r="U10" s="21"/>
      <c r="V10" s="19">
        <f t="shared" si="1"/>
        <v>0</v>
      </c>
      <c r="W10" s="20"/>
      <c r="X10" s="21"/>
      <c r="Y10" s="55">
        <f>ROUND(M10/G10*100,1)</f>
        <v>100</v>
      </c>
      <c r="Z10" s="18"/>
      <c r="AA10" s="21"/>
      <c r="AB10" s="56">
        <v>0.9</v>
      </c>
      <c r="AC10" s="18"/>
    </row>
    <row r="11" spans="1:29" ht="30" customHeight="1">
      <c r="A11" s="15"/>
      <c r="B11" s="16">
        <v>5</v>
      </c>
      <c r="C11" s="16"/>
      <c r="D11" s="17" t="s">
        <v>12</v>
      </c>
      <c r="E11" s="18"/>
      <c r="F11" s="15"/>
      <c r="G11" s="42">
        <v>164072203000</v>
      </c>
      <c r="H11" s="20"/>
      <c r="I11" s="21"/>
      <c r="J11" s="19">
        <v>165166684000</v>
      </c>
      <c r="K11" s="20"/>
      <c r="L11" s="21"/>
      <c r="M11" s="19">
        <v>165166684000</v>
      </c>
      <c r="N11" s="20"/>
      <c r="O11" s="21"/>
      <c r="P11" s="19">
        <v>0</v>
      </c>
      <c r="Q11" s="20"/>
      <c r="R11" s="21"/>
      <c r="S11" s="19">
        <f t="shared" si="0"/>
        <v>0</v>
      </c>
      <c r="T11" s="20"/>
      <c r="U11" s="21"/>
      <c r="V11" s="19">
        <f t="shared" si="1"/>
        <v>1094481000</v>
      </c>
      <c r="W11" s="20"/>
      <c r="X11" s="21"/>
      <c r="Y11" s="55">
        <f>ROUND(M11/G11*100,1)</f>
        <v>100.7</v>
      </c>
      <c r="Z11" s="18"/>
      <c r="AA11" s="21"/>
      <c r="AB11" s="56">
        <v>14.1</v>
      </c>
      <c r="AC11" s="18"/>
    </row>
    <row r="12" spans="1:29" ht="30" customHeight="1">
      <c r="A12" s="15"/>
      <c r="B12" s="16">
        <v>6</v>
      </c>
      <c r="C12" s="16"/>
      <c r="D12" s="32" t="s">
        <v>13</v>
      </c>
      <c r="E12" s="18"/>
      <c r="F12" s="15"/>
      <c r="G12" s="42">
        <v>1700000000</v>
      </c>
      <c r="H12" s="20"/>
      <c r="I12" s="21"/>
      <c r="J12" s="19">
        <v>1897821000</v>
      </c>
      <c r="K12" s="20"/>
      <c r="L12" s="21"/>
      <c r="M12" s="19">
        <v>1897821000</v>
      </c>
      <c r="N12" s="20"/>
      <c r="O12" s="21"/>
      <c r="P12" s="19">
        <v>0</v>
      </c>
      <c r="Q12" s="20"/>
      <c r="R12" s="21"/>
      <c r="S12" s="19">
        <f t="shared" si="0"/>
        <v>0</v>
      </c>
      <c r="T12" s="20"/>
      <c r="U12" s="21"/>
      <c r="V12" s="19">
        <f t="shared" si="1"/>
        <v>197821000</v>
      </c>
      <c r="W12" s="20"/>
      <c r="X12" s="21"/>
      <c r="Y12" s="55">
        <f>ROUND(M12/G12*100,1)</f>
        <v>111.6</v>
      </c>
      <c r="Z12" s="18"/>
      <c r="AA12" s="21"/>
      <c r="AB12" s="56">
        <f>M12/M22*100</f>
        <v>0.16259156592762303</v>
      </c>
      <c r="AC12" s="18"/>
    </row>
    <row r="13" spans="1:29" ht="30" customHeight="1">
      <c r="A13" s="15"/>
      <c r="B13" s="16">
        <v>7</v>
      </c>
      <c r="C13" s="16"/>
      <c r="D13" s="17" t="s">
        <v>14</v>
      </c>
      <c r="E13" s="18"/>
      <c r="F13" s="15"/>
      <c r="G13" s="42">
        <v>9108703000</v>
      </c>
      <c r="H13" s="20"/>
      <c r="I13" s="21"/>
      <c r="J13" s="19">
        <v>9104704222</v>
      </c>
      <c r="K13" s="20"/>
      <c r="L13" s="21"/>
      <c r="M13" s="19">
        <v>9104704222</v>
      </c>
      <c r="N13" s="20"/>
      <c r="O13" s="21"/>
      <c r="P13" s="19">
        <v>0</v>
      </c>
      <c r="Q13" s="20"/>
      <c r="R13" s="21"/>
      <c r="S13" s="19">
        <f t="shared" si="0"/>
        <v>0</v>
      </c>
      <c r="T13" s="20"/>
      <c r="U13" s="21"/>
      <c r="V13" s="19">
        <f t="shared" si="1"/>
        <v>-3998778</v>
      </c>
      <c r="W13" s="20"/>
      <c r="X13" s="21"/>
      <c r="Y13" s="55">
        <v>99.9</v>
      </c>
      <c r="Z13" s="18"/>
      <c r="AA13" s="21"/>
      <c r="AB13" s="56">
        <f>M13/M22*100</f>
        <v>0.7800251534590569</v>
      </c>
      <c r="AC13" s="18"/>
    </row>
    <row r="14" spans="1:29" ht="30" customHeight="1">
      <c r="A14" s="15"/>
      <c r="B14" s="16">
        <v>8</v>
      </c>
      <c r="C14" s="16"/>
      <c r="D14" s="17" t="s">
        <v>15</v>
      </c>
      <c r="E14" s="18"/>
      <c r="F14" s="15"/>
      <c r="G14" s="42">
        <v>21304602000</v>
      </c>
      <c r="H14" s="20"/>
      <c r="I14" s="21"/>
      <c r="J14" s="19">
        <v>21388230744</v>
      </c>
      <c r="K14" s="20"/>
      <c r="L14" s="21"/>
      <c r="M14" s="19">
        <v>21373939962</v>
      </c>
      <c r="N14" s="20"/>
      <c r="O14" s="21"/>
      <c r="P14" s="19">
        <v>12600</v>
      </c>
      <c r="Q14" s="20"/>
      <c r="R14" s="21"/>
      <c r="S14" s="19">
        <f t="shared" si="0"/>
        <v>14278182</v>
      </c>
      <c r="T14" s="20"/>
      <c r="U14" s="21"/>
      <c r="V14" s="19">
        <f t="shared" si="1"/>
        <v>69337962</v>
      </c>
      <c r="W14" s="20"/>
      <c r="X14" s="21"/>
      <c r="Y14" s="55">
        <f aca="true" t="shared" si="2" ref="Y14:Y22">ROUND(M14/G14*100,1)</f>
        <v>100.3</v>
      </c>
      <c r="Z14" s="18"/>
      <c r="AA14" s="21"/>
      <c r="AB14" s="56">
        <f>M14/M22*100</f>
        <v>1.831164460960533</v>
      </c>
      <c r="AC14" s="18"/>
    </row>
    <row r="15" spans="1:29" ht="30" customHeight="1">
      <c r="A15" s="15"/>
      <c r="B15" s="16">
        <v>9</v>
      </c>
      <c r="C15" s="16"/>
      <c r="D15" s="17" t="s">
        <v>16</v>
      </c>
      <c r="E15" s="18"/>
      <c r="F15" s="15"/>
      <c r="G15" s="42">
        <v>196125041000</v>
      </c>
      <c r="H15" s="20"/>
      <c r="I15" s="21"/>
      <c r="J15" s="19">
        <v>180476123013</v>
      </c>
      <c r="K15" s="20"/>
      <c r="L15" s="21"/>
      <c r="M15" s="19">
        <v>180476123013</v>
      </c>
      <c r="N15" s="20"/>
      <c r="O15" s="21"/>
      <c r="P15" s="19">
        <v>0</v>
      </c>
      <c r="Q15" s="20"/>
      <c r="R15" s="21"/>
      <c r="S15" s="19">
        <f t="shared" si="0"/>
        <v>0</v>
      </c>
      <c r="T15" s="20"/>
      <c r="U15" s="21"/>
      <c r="V15" s="19">
        <f t="shared" si="1"/>
        <v>-15648917987</v>
      </c>
      <c r="W15" s="20"/>
      <c r="X15" s="21"/>
      <c r="Y15" s="55">
        <f t="shared" si="2"/>
        <v>92</v>
      </c>
      <c r="Z15" s="18"/>
      <c r="AA15" s="21"/>
      <c r="AB15" s="56">
        <f>M15/M22*100</f>
        <v>15.461887845708311</v>
      </c>
      <c r="AC15" s="18"/>
    </row>
    <row r="16" spans="1:29" ht="30" customHeight="1">
      <c r="A16" s="15"/>
      <c r="B16" s="16">
        <v>10</v>
      </c>
      <c r="C16" s="16"/>
      <c r="D16" s="17" t="s">
        <v>17</v>
      </c>
      <c r="E16" s="18"/>
      <c r="F16" s="15"/>
      <c r="G16" s="42">
        <v>2328055000</v>
      </c>
      <c r="H16" s="20"/>
      <c r="I16" s="21"/>
      <c r="J16" s="19">
        <v>2386184345</v>
      </c>
      <c r="K16" s="20"/>
      <c r="L16" s="21"/>
      <c r="M16" s="19">
        <v>2370994602</v>
      </c>
      <c r="N16" s="20"/>
      <c r="O16" s="21"/>
      <c r="P16" s="19">
        <v>460476</v>
      </c>
      <c r="Q16" s="20"/>
      <c r="R16" s="21"/>
      <c r="S16" s="19">
        <f t="shared" si="0"/>
        <v>14729267</v>
      </c>
      <c r="T16" s="20"/>
      <c r="U16" s="21"/>
      <c r="V16" s="19">
        <f t="shared" si="1"/>
        <v>42939602</v>
      </c>
      <c r="W16" s="20"/>
      <c r="X16" s="21"/>
      <c r="Y16" s="55">
        <f t="shared" si="2"/>
        <v>101.8</v>
      </c>
      <c r="Z16" s="18"/>
      <c r="AA16" s="21"/>
      <c r="AB16" s="56">
        <f>M16/M22*100</f>
        <v>0.20312965508608097</v>
      </c>
      <c r="AC16" s="18"/>
    </row>
    <row r="17" spans="1:29" ht="30" customHeight="1">
      <c r="A17" s="15"/>
      <c r="B17" s="16">
        <v>11</v>
      </c>
      <c r="C17" s="16"/>
      <c r="D17" s="17" t="s">
        <v>18</v>
      </c>
      <c r="E17" s="18"/>
      <c r="F17" s="15"/>
      <c r="G17" s="42">
        <v>105852000</v>
      </c>
      <c r="H17" s="20"/>
      <c r="I17" s="21"/>
      <c r="J17" s="19">
        <v>108391265</v>
      </c>
      <c r="K17" s="20"/>
      <c r="L17" s="21"/>
      <c r="M17" s="19">
        <v>108391265</v>
      </c>
      <c r="N17" s="20"/>
      <c r="O17" s="21"/>
      <c r="P17" s="19">
        <v>0</v>
      </c>
      <c r="Q17" s="20"/>
      <c r="R17" s="21"/>
      <c r="S17" s="19">
        <f t="shared" si="0"/>
        <v>0</v>
      </c>
      <c r="T17" s="20"/>
      <c r="U17" s="21"/>
      <c r="V17" s="19">
        <f t="shared" si="1"/>
        <v>2539265</v>
      </c>
      <c r="W17" s="20"/>
      <c r="X17" s="21"/>
      <c r="Y17" s="55">
        <f t="shared" si="2"/>
        <v>102.4</v>
      </c>
      <c r="Z17" s="18"/>
      <c r="AA17" s="21"/>
      <c r="AB17" s="56">
        <f>M17/M22*100</f>
        <v>0.009286178996452225</v>
      </c>
      <c r="AC17" s="18"/>
    </row>
    <row r="18" spans="1:29" ht="30" customHeight="1">
      <c r="A18" s="15"/>
      <c r="B18" s="16">
        <v>12</v>
      </c>
      <c r="C18" s="16"/>
      <c r="D18" s="17" t="s">
        <v>19</v>
      </c>
      <c r="E18" s="18"/>
      <c r="F18" s="15"/>
      <c r="G18" s="42">
        <v>39326476000</v>
      </c>
      <c r="H18" s="20"/>
      <c r="I18" s="21"/>
      <c r="J18" s="19">
        <v>31094408976</v>
      </c>
      <c r="K18" s="20"/>
      <c r="L18" s="21"/>
      <c r="M18" s="19">
        <v>31094408976</v>
      </c>
      <c r="N18" s="20"/>
      <c r="O18" s="21"/>
      <c r="P18" s="19">
        <v>0</v>
      </c>
      <c r="Q18" s="20"/>
      <c r="R18" s="21"/>
      <c r="S18" s="19">
        <f t="shared" si="0"/>
        <v>0</v>
      </c>
      <c r="T18" s="20"/>
      <c r="U18" s="21"/>
      <c r="V18" s="19">
        <f t="shared" si="1"/>
        <v>-8232067024</v>
      </c>
      <c r="W18" s="20"/>
      <c r="X18" s="21"/>
      <c r="Y18" s="55">
        <f t="shared" si="2"/>
        <v>79.1</v>
      </c>
      <c r="Z18" s="18"/>
      <c r="AA18" s="21"/>
      <c r="AB18" s="56">
        <v>2.6</v>
      </c>
      <c r="AC18" s="18"/>
    </row>
    <row r="19" spans="1:29" ht="30" customHeight="1">
      <c r="A19" s="15"/>
      <c r="B19" s="16">
        <v>13</v>
      </c>
      <c r="C19" s="16"/>
      <c r="D19" s="17" t="s">
        <v>20</v>
      </c>
      <c r="E19" s="18"/>
      <c r="F19" s="15"/>
      <c r="G19" s="42">
        <v>16337618400</v>
      </c>
      <c r="H19" s="20"/>
      <c r="I19" s="21"/>
      <c r="J19" s="19">
        <v>16337619029</v>
      </c>
      <c r="K19" s="20"/>
      <c r="L19" s="21"/>
      <c r="M19" s="19">
        <v>16337619029</v>
      </c>
      <c r="N19" s="20"/>
      <c r="O19" s="21"/>
      <c r="P19" s="19">
        <v>0</v>
      </c>
      <c r="Q19" s="20"/>
      <c r="R19" s="21"/>
      <c r="S19" s="19">
        <f t="shared" si="0"/>
        <v>0</v>
      </c>
      <c r="T19" s="20"/>
      <c r="U19" s="21"/>
      <c r="V19" s="19">
        <f t="shared" si="1"/>
        <v>629</v>
      </c>
      <c r="W19" s="20"/>
      <c r="X19" s="21"/>
      <c r="Y19" s="55">
        <f t="shared" si="2"/>
        <v>100</v>
      </c>
      <c r="Z19" s="18"/>
      <c r="AA19" s="21"/>
      <c r="AB19" s="56">
        <v>1.4</v>
      </c>
      <c r="AC19" s="18"/>
    </row>
    <row r="20" spans="1:29" ht="30" customHeight="1">
      <c r="A20" s="15"/>
      <c r="B20" s="16">
        <v>14</v>
      </c>
      <c r="C20" s="16"/>
      <c r="D20" s="17" t="s">
        <v>21</v>
      </c>
      <c r="E20" s="18"/>
      <c r="F20" s="15"/>
      <c r="G20" s="42">
        <v>30811363000</v>
      </c>
      <c r="H20" s="20"/>
      <c r="I20" s="21"/>
      <c r="J20" s="19">
        <v>31865444180</v>
      </c>
      <c r="K20" s="20"/>
      <c r="L20" s="21"/>
      <c r="M20" s="19">
        <v>31112254342</v>
      </c>
      <c r="N20" s="20"/>
      <c r="O20" s="21"/>
      <c r="P20" s="19">
        <v>55688156</v>
      </c>
      <c r="Q20" s="20"/>
      <c r="R20" s="21"/>
      <c r="S20" s="19">
        <f t="shared" si="0"/>
        <v>697501682</v>
      </c>
      <c r="T20" s="20"/>
      <c r="U20" s="21"/>
      <c r="V20" s="19">
        <f t="shared" si="1"/>
        <v>300891342</v>
      </c>
      <c r="W20" s="20"/>
      <c r="X20" s="21"/>
      <c r="Y20" s="55">
        <f t="shared" si="2"/>
        <v>101</v>
      </c>
      <c r="Z20" s="18"/>
      <c r="AA20" s="21"/>
      <c r="AB20" s="56">
        <f>M20/M22*100</f>
        <v>2.665472746378225</v>
      </c>
      <c r="AC20" s="18"/>
    </row>
    <row r="21" spans="1:29" ht="30" customHeight="1">
      <c r="A21" s="15"/>
      <c r="B21" s="16">
        <v>15</v>
      </c>
      <c r="C21" s="16"/>
      <c r="D21" s="17" t="s">
        <v>22</v>
      </c>
      <c r="E21" s="18"/>
      <c r="F21" s="15"/>
      <c r="G21" s="42">
        <v>182219000000</v>
      </c>
      <c r="H21" s="20"/>
      <c r="I21" s="21"/>
      <c r="J21" s="19">
        <v>167646606652</v>
      </c>
      <c r="K21" s="20"/>
      <c r="L21" s="21"/>
      <c r="M21" s="19">
        <v>167646606652</v>
      </c>
      <c r="N21" s="20"/>
      <c r="O21" s="21"/>
      <c r="P21" s="19">
        <v>0</v>
      </c>
      <c r="Q21" s="20"/>
      <c r="R21" s="21"/>
      <c r="S21" s="19">
        <f t="shared" si="0"/>
        <v>0</v>
      </c>
      <c r="T21" s="20"/>
      <c r="U21" s="21"/>
      <c r="V21" s="19">
        <f t="shared" si="1"/>
        <v>-14572393348</v>
      </c>
      <c r="W21" s="20"/>
      <c r="X21" s="21"/>
      <c r="Y21" s="55">
        <f t="shared" si="2"/>
        <v>92</v>
      </c>
      <c r="Z21" s="18"/>
      <c r="AA21" s="21"/>
      <c r="AB21" s="56">
        <f>M21/M22*100</f>
        <v>14.36274775018347</v>
      </c>
      <c r="AC21" s="18"/>
    </row>
    <row r="22" spans="1:29" s="66" customFormat="1" ht="27" customHeight="1">
      <c r="A22" s="57"/>
      <c r="B22" s="58"/>
      <c r="C22" s="58"/>
      <c r="D22" s="58"/>
      <c r="E22" s="59"/>
      <c r="F22" s="57"/>
      <c r="G22" s="60">
        <f>SUM(G7:G21)</f>
        <v>1199656800400</v>
      </c>
      <c r="H22" s="61"/>
      <c r="I22" s="62"/>
      <c r="J22" s="63">
        <f>SUM(J7:J21)</f>
        <v>1182912094256</v>
      </c>
      <c r="K22" s="61"/>
      <c r="L22" s="62"/>
      <c r="M22" s="63">
        <f>SUM(M7:M21)</f>
        <v>1167232131121</v>
      </c>
      <c r="N22" s="61"/>
      <c r="O22" s="62"/>
      <c r="P22" s="63">
        <f>SUM(P7:P21)</f>
        <v>1181429373</v>
      </c>
      <c r="Q22" s="61"/>
      <c r="R22" s="62"/>
      <c r="S22" s="63">
        <f t="shared" si="0"/>
        <v>14498533762</v>
      </c>
      <c r="T22" s="61"/>
      <c r="U22" s="62"/>
      <c r="V22" s="63">
        <f t="shared" si="1"/>
        <v>-32424669279</v>
      </c>
      <c r="W22" s="61"/>
      <c r="X22" s="62"/>
      <c r="Y22" s="64">
        <f t="shared" si="2"/>
        <v>97.3</v>
      </c>
      <c r="Z22" s="59"/>
      <c r="AA22" s="62"/>
      <c r="AB22" s="65">
        <v>100</v>
      </c>
      <c r="AC22" s="59"/>
    </row>
    <row r="23" spans="1:29" ht="12">
      <c r="A23" s="7"/>
      <c r="B23" s="8" t="s">
        <v>23</v>
      </c>
      <c r="C23" s="8"/>
      <c r="D23" s="8"/>
      <c r="E23" s="9"/>
      <c r="F23" s="7"/>
      <c r="G23" s="67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/>
      <c r="T23" s="26"/>
      <c r="U23" s="27"/>
      <c r="V23" s="25"/>
      <c r="W23" s="26"/>
      <c r="X23" s="27"/>
      <c r="Y23" s="68"/>
      <c r="Z23" s="9"/>
      <c r="AA23" s="27"/>
      <c r="AB23" s="69"/>
      <c r="AC23" s="9"/>
    </row>
    <row r="24" spans="1:29" s="79" customFormat="1" ht="27" customHeight="1">
      <c r="A24" s="70"/>
      <c r="B24" s="71"/>
      <c r="C24" s="71"/>
      <c r="D24" s="71"/>
      <c r="E24" s="72"/>
      <c r="F24" s="70" t="s">
        <v>24</v>
      </c>
      <c r="G24" s="73">
        <v>1214587924000</v>
      </c>
      <c r="H24" s="74" t="s">
        <v>25</v>
      </c>
      <c r="I24" s="75" t="s">
        <v>24</v>
      </c>
      <c r="J24" s="76">
        <v>1202032291244</v>
      </c>
      <c r="K24" s="74" t="s">
        <v>25</v>
      </c>
      <c r="L24" s="75" t="s">
        <v>24</v>
      </c>
      <c r="M24" s="76">
        <v>1185624825715</v>
      </c>
      <c r="N24" s="74" t="s">
        <v>25</v>
      </c>
      <c r="O24" s="75" t="s">
        <v>24</v>
      </c>
      <c r="P24" s="76">
        <v>1311504777</v>
      </c>
      <c r="Q24" s="74" t="s">
        <v>25</v>
      </c>
      <c r="R24" s="75" t="s">
        <v>24</v>
      </c>
      <c r="S24" s="76">
        <v>15095960752</v>
      </c>
      <c r="T24" s="74" t="s">
        <v>25</v>
      </c>
      <c r="U24" s="75" t="s">
        <v>24</v>
      </c>
      <c r="V24" s="76">
        <v>-28963098285</v>
      </c>
      <c r="W24" s="74" t="s">
        <v>25</v>
      </c>
      <c r="X24" s="75" t="s">
        <v>24</v>
      </c>
      <c r="Y24" s="77">
        <f>ROUND(M24/G24*100,1)</f>
        <v>97.6</v>
      </c>
      <c r="Z24" s="72" t="s">
        <v>25</v>
      </c>
      <c r="AA24" s="75"/>
      <c r="AB24" s="78"/>
      <c r="AC24" s="72"/>
    </row>
    <row r="25" spans="9:25" ht="27" customHeight="1">
      <c r="I25" s="31"/>
      <c r="Y25" s="80" t="s">
        <v>73</v>
      </c>
    </row>
    <row r="26" spans="10:13" ht="27" customHeight="1">
      <c r="J26" s="1" t="s">
        <v>74</v>
      </c>
      <c r="M26" s="38">
        <f>M7+M8+M13+M14+M16+M17+M18+M19+M20</f>
        <v>629585735456</v>
      </c>
    </row>
    <row r="27" spans="10:13" ht="27" customHeight="1">
      <c r="J27" s="1" t="s">
        <v>75</v>
      </c>
      <c r="M27" s="38">
        <f>M22-M26</f>
        <v>537646395665</v>
      </c>
    </row>
    <row r="28" spans="10:13" ht="27" customHeight="1">
      <c r="J28" s="1" t="s">
        <v>76</v>
      </c>
      <c r="M28" s="38">
        <f>SUM(M26:M27)</f>
        <v>1167232131121</v>
      </c>
    </row>
  </sheetData>
  <printOptions/>
  <pageMargins left="0.984251968503937" right="0.5905511811023623" top="0.5905511811023623" bottom="0.66" header="0" footer="0"/>
  <pageSetup fitToHeight="1" fitToWidth="1" horizontalDpi="400" verticalDpi="4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33"/>
  <sheetViews>
    <sheetView workbookViewId="0" topLeftCell="A1">
      <pane xSplit="5" ySplit="5" topLeftCell="F6" activePane="bottomRight" state="frozen"/>
      <selection pane="topLeft" activeCell="O9" sqref="O9"/>
      <selection pane="topRight" activeCell="O9" sqref="O9"/>
      <selection pane="bottomLeft" activeCell="O9" sqref="O9"/>
      <selection pane="bottomRight" activeCell="J29" sqref="J29"/>
    </sheetView>
  </sheetViews>
  <sheetFormatPr defaultColWidth="8.796875" defaultRowHeight="21" customHeight="1"/>
  <cols>
    <col min="1" max="1" width="1.59765625" style="1" customWidth="1"/>
    <col min="2" max="2" width="2.59765625" style="1" customWidth="1"/>
    <col min="3" max="3" width="1.59765625" style="1" customWidth="1"/>
    <col min="4" max="4" width="18.69921875" style="1" customWidth="1"/>
    <col min="5" max="5" width="2.5" style="1" customWidth="1"/>
    <col min="6" max="6" width="1.59765625" style="1" customWidth="1"/>
    <col min="7" max="7" width="16.59765625" style="1" customWidth="1"/>
    <col min="8" max="9" width="1.59765625" style="1" customWidth="1"/>
    <col min="10" max="10" width="16.59765625" style="1" customWidth="1"/>
    <col min="11" max="12" width="1.59765625" style="1" customWidth="1"/>
    <col min="13" max="13" width="16.59765625" style="1" customWidth="1"/>
    <col min="14" max="15" width="1.59765625" style="1" customWidth="1"/>
    <col min="16" max="16" width="13.09765625" style="1" customWidth="1"/>
    <col min="17" max="17" width="1.69921875" style="1" customWidth="1"/>
    <col min="18" max="18" width="1.59765625" style="1" customWidth="1"/>
    <col min="19" max="19" width="16.8984375" style="1" customWidth="1"/>
    <col min="20" max="21" width="1.59765625" style="1" customWidth="1"/>
    <col min="22" max="22" width="7.69921875" style="1" customWidth="1"/>
    <col min="23" max="24" width="1.59765625" style="1" customWidth="1"/>
    <col min="25" max="25" width="7.69921875" style="45" customWidth="1"/>
    <col min="26" max="26" width="1.59765625" style="1" customWidth="1"/>
    <col min="27" max="16384" width="9" style="1" customWidth="1"/>
  </cols>
  <sheetData>
    <row r="1" spans="2:8" ht="27" customHeight="1">
      <c r="B1" s="2"/>
      <c r="C1" s="2"/>
      <c r="D1" s="2"/>
      <c r="E1" s="2"/>
      <c r="F1" s="2"/>
      <c r="G1" s="81" t="s">
        <v>100</v>
      </c>
      <c r="H1" s="81"/>
    </row>
    <row r="2" spans="1:26" ht="27" customHeight="1">
      <c r="A2" s="82" t="s">
        <v>77</v>
      </c>
      <c r="B2" s="2"/>
      <c r="C2" s="2"/>
      <c r="D2" s="2"/>
      <c r="U2" s="2"/>
      <c r="V2" s="2"/>
      <c r="W2" s="2"/>
      <c r="X2" s="2"/>
      <c r="Y2" s="47"/>
      <c r="Z2" s="2"/>
    </row>
    <row r="3" spans="1:26" ht="19.5" customHeight="1">
      <c r="A3" s="3"/>
      <c r="B3" s="4"/>
      <c r="C3" s="4"/>
      <c r="D3" s="34" t="s">
        <v>1</v>
      </c>
      <c r="E3" s="5"/>
      <c r="F3" s="3"/>
      <c r="G3" s="4"/>
      <c r="H3" s="5"/>
      <c r="I3" s="3"/>
      <c r="J3" s="4"/>
      <c r="K3" s="5"/>
      <c r="L3" s="3"/>
      <c r="M3" s="4"/>
      <c r="N3" s="5"/>
      <c r="O3" s="3"/>
      <c r="P3" s="4"/>
      <c r="Q3" s="5"/>
      <c r="R3" s="3"/>
      <c r="S3" s="6" t="s">
        <v>101</v>
      </c>
      <c r="T3" s="5"/>
      <c r="U3" s="3"/>
      <c r="V3" s="83" t="s">
        <v>78</v>
      </c>
      <c r="W3" s="5"/>
      <c r="X3" s="3"/>
      <c r="Y3" s="49" t="s">
        <v>64</v>
      </c>
      <c r="Z3" s="5"/>
    </row>
    <row r="4" spans="1:26" ht="19.5" customHeight="1">
      <c r="A4" s="7"/>
      <c r="B4" s="8"/>
      <c r="C4" s="8"/>
      <c r="D4" s="8"/>
      <c r="E4" s="9"/>
      <c r="F4" s="7"/>
      <c r="G4" s="10" t="s">
        <v>2</v>
      </c>
      <c r="H4" s="9"/>
      <c r="I4" s="7"/>
      <c r="J4" s="10" t="s">
        <v>27</v>
      </c>
      <c r="K4" s="9"/>
      <c r="L4" s="7"/>
      <c r="M4" s="10" t="s">
        <v>28</v>
      </c>
      <c r="N4" s="9"/>
      <c r="O4" s="7"/>
      <c r="P4" s="10" t="s">
        <v>29</v>
      </c>
      <c r="Q4" s="9"/>
      <c r="R4" s="7"/>
      <c r="S4" s="10" t="s">
        <v>65</v>
      </c>
      <c r="T4" s="9"/>
      <c r="U4" s="7"/>
      <c r="V4" s="84" t="s">
        <v>7</v>
      </c>
      <c r="W4" s="9"/>
      <c r="X4" s="7"/>
      <c r="Y4" s="51" t="s">
        <v>66</v>
      </c>
      <c r="Z4" s="9"/>
    </row>
    <row r="5" spans="1:26" ht="19.5" customHeight="1">
      <c r="A5" s="11"/>
      <c r="B5" s="12" t="s">
        <v>8</v>
      </c>
      <c r="C5" s="12"/>
      <c r="D5" s="12"/>
      <c r="E5" s="13"/>
      <c r="F5" s="11"/>
      <c r="G5" s="12"/>
      <c r="H5" s="13"/>
      <c r="I5" s="11"/>
      <c r="J5" s="12"/>
      <c r="K5" s="13"/>
      <c r="L5" s="11"/>
      <c r="M5" s="12"/>
      <c r="N5" s="13"/>
      <c r="O5" s="11"/>
      <c r="P5" s="12"/>
      <c r="Q5" s="13"/>
      <c r="R5" s="11"/>
      <c r="S5" s="14" t="s">
        <v>79</v>
      </c>
      <c r="T5" s="13"/>
      <c r="U5" s="11"/>
      <c r="V5" s="85" t="s">
        <v>30</v>
      </c>
      <c r="W5" s="13"/>
      <c r="X5" s="11"/>
      <c r="Y5" s="52" t="s">
        <v>68</v>
      </c>
      <c r="Z5" s="13"/>
    </row>
    <row r="6" spans="1:26" ht="12" customHeight="1">
      <c r="A6" s="3"/>
      <c r="B6" s="4"/>
      <c r="C6" s="4"/>
      <c r="D6" s="4"/>
      <c r="E6" s="5"/>
      <c r="F6" s="3"/>
      <c r="G6" s="34" t="s">
        <v>69</v>
      </c>
      <c r="H6" s="5"/>
      <c r="I6" s="3"/>
      <c r="J6" s="34" t="s">
        <v>69</v>
      </c>
      <c r="K6" s="5"/>
      <c r="L6" s="3"/>
      <c r="M6" s="34" t="s">
        <v>69</v>
      </c>
      <c r="N6" s="5"/>
      <c r="O6" s="3"/>
      <c r="P6" s="34" t="s">
        <v>69</v>
      </c>
      <c r="Q6" s="5"/>
      <c r="R6" s="3"/>
      <c r="S6" s="34" t="s">
        <v>69</v>
      </c>
      <c r="T6" s="5"/>
      <c r="U6" s="3"/>
      <c r="V6" s="34" t="s">
        <v>70</v>
      </c>
      <c r="W6" s="5"/>
      <c r="X6" s="3"/>
      <c r="Y6" s="54" t="s">
        <v>70</v>
      </c>
      <c r="Z6" s="5"/>
    </row>
    <row r="7" spans="1:26" ht="18" customHeight="1">
      <c r="A7" s="11"/>
      <c r="B7" s="12">
        <v>1</v>
      </c>
      <c r="C7" s="12"/>
      <c r="D7" s="14" t="s">
        <v>31</v>
      </c>
      <c r="E7" s="13"/>
      <c r="F7" s="11"/>
      <c r="G7" s="28">
        <v>2226523000</v>
      </c>
      <c r="H7" s="29"/>
      <c r="I7" s="30"/>
      <c r="J7" s="28">
        <v>2212069640</v>
      </c>
      <c r="K7" s="29"/>
      <c r="L7" s="30"/>
      <c r="M7" s="28">
        <v>0</v>
      </c>
      <c r="N7" s="29"/>
      <c r="O7" s="30"/>
      <c r="P7" s="28">
        <f aca="true" t="shared" si="0" ref="P7:P22">G7-J7-M7</f>
        <v>14453360</v>
      </c>
      <c r="Q7" s="29"/>
      <c r="R7" s="30"/>
      <c r="S7" s="28">
        <f aca="true" t="shared" si="1" ref="S7:S22">J7-G7</f>
        <v>-14453360</v>
      </c>
      <c r="T7" s="29"/>
      <c r="U7" s="30"/>
      <c r="V7" s="86">
        <f aca="true" t="shared" si="2" ref="V7:V22">ROUND(J7/G7*100,1)</f>
        <v>99.4</v>
      </c>
      <c r="W7" s="13"/>
      <c r="X7" s="30"/>
      <c r="Y7" s="56">
        <f>J7/J22*100</f>
        <v>0.19146678732633282</v>
      </c>
      <c r="Z7" s="13"/>
    </row>
    <row r="8" spans="1:26" ht="24" customHeight="1">
      <c r="A8" s="15"/>
      <c r="B8" s="16">
        <v>2</v>
      </c>
      <c r="C8" s="16"/>
      <c r="D8" s="17" t="s">
        <v>32</v>
      </c>
      <c r="E8" s="18"/>
      <c r="F8" s="15"/>
      <c r="G8" s="19">
        <v>54353865700</v>
      </c>
      <c r="H8" s="20"/>
      <c r="I8" s="21"/>
      <c r="J8" s="19">
        <v>52745615404</v>
      </c>
      <c r="K8" s="20"/>
      <c r="L8" s="21"/>
      <c r="M8" s="19">
        <v>102881000</v>
      </c>
      <c r="N8" s="20"/>
      <c r="O8" s="21"/>
      <c r="P8" s="28">
        <f t="shared" si="0"/>
        <v>1505369296</v>
      </c>
      <c r="Q8" s="20"/>
      <c r="R8" s="21"/>
      <c r="S8" s="19">
        <f t="shared" si="1"/>
        <v>-1608250296</v>
      </c>
      <c r="T8" s="20"/>
      <c r="U8" s="21"/>
      <c r="V8" s="86">
        <f t="shared" si="2"/>
        <v>97</v>
      </c>
      <c r="W8" s="18"/>
      <c r="X8" s="21"/>
      <c r="Y8" s="56">
        <f>J8/J22*100</f>
        <v>4.565422961527654</v>
      </c>
      <c r="Z8" s="18"/>
    </row>
    <row r="9" spans="1:26" ht="24" customHeight="1">
      <c r="A9" s="15"/>
      <c r="B9" s="16">
        <v>3</v>
      </c>
      <c r="C9" s="16"/>
      <c r="D9" s="17" t="s">
        <v>33</v>
      </c>
      <c r="E9" s="18"/>
      <c r="F9" s="15"/>
      <c r="G9" s="19">
        <v>26299636000</v>
      </c>
      <c r="H9" s="20"/>
      <c r="I9" s="21"/>
      <c r="J9" s="19">
        <v>22924024457</v>
      </c>
      <c r="K9" s="20"/>
      <c r="L9" s="21"/>
      <c r="M9" s="19">
        <v>2525192000</v>
      </c>
      <c r="N9" s="20"/>
      <c r="O9" s="21"/>
      <c r="P9" s="28">
        <f t="shared" si="0"/>
        <v>850419543</v>
      </c>
      <c r="Q9" s="20"/>
      <c r="R9" s="21"/>
      <c r="S9" s="19">
        <f t="shared" si="1"/>
        <v>-3375611543</v>
      </c>
      <c r="T9" s="20"/>
      <c r="U9" s="21"/>
      <c r="V9" s="86">
        <f t="shared" si="2"/>
        <v>87.2</v>
      </c>
      <c r="W9" s="18"/>
      <c r="X9" s="21"/>
      <c r="Y9" s="56">
        <f>J9/J22*100</f>
        <v>1.9842003325772652</v>
      </c>
      <c r="Z9" s="18"/>
    </row>
    <row r="10" spans="1:26" ht="24" customHeight="1">
      <c r="A10" s="15"/>
      <c r="B10" s="16">
        <v>4</v>
      </c>
      <c r="C10" s="16"/>
      <c r="D10" s="32" t="s">
        <v>34</v>
      </c>
      <c r="E10" s="18"/>
      <c r="F10" s="15"/>
      <c r="G10" s="19">
        <v>7546569000</v>
      </c>
      <c r="H10" s="20"/>
      <c r="I10" s="21"/>
      <c r="J10" s="19">
        <v>7475800989</v>
      </c>
      <c r="K10" s="20"/>
      <c r="L10" s="21"/>
      <c r="M10" s="19">
        <v>6000000</v>
      </c>
      <c r="N10" s="20"/>
      <c r="O10" s="21"/>
      <c r="P10" s="28">
        <f t="shared" si="0"/>
        <v>64768011</v>
      </c>
      <c r="Q10" s="20"/>
      <c r="R10" s="21"/>
      <c r="S10" s="19">
        <f t="shared" si="1"/>
        <v>-70768011</v>
      </c>
      <c r="T10" s="20"/>
      <c r="U10" s="21"/>
      <c r="V10" s="86">
        <f t="shared" si="2"/>
        <v>99.1</v>
      </c>
      <c r="W10" s="18"/>
      <c r="X10" s="21"/>
      <c r="Y10" s="56">
        <f>J10/J22*100</f>
        <v>0.6470716708787032</v>
      </c>
      <c r="Z10" s="18"/>
    </row>
    <row r="11" spans="1:26" ht="24" customHeight="1">
      <c r="A11" s="15"/>
      <c r="B11" s="16">
        <v>5</v>
      </c>
      <c r="C11" s="16"/>
      <c r="D11" s="17" t="s">
        <v>80</v>
      </c>
      <c r="E11" s="18"/>
      <c r="F11" s="15"/>
      <c r="G11" s="19">
        <v>20082061000</v>
      </c>
      <c r="H11" s="20"/>
      <c r="I11" s="21"/>
      <c r="J11" s="19">
        <v>18400672394</v>
      </c>
      <c r="K11" s="20"/>
      <c r="L11" s="21"/>
      <c r="M11" s="19">
        <v>1516840000</v>
      </c>
      <c r="N11" s="20"/>
      <c r="O11" s="21"/>
      <c r="P11" s="28">
        <f t="shared" si="0"/>
        <v>164548606</v>
      </c>
      <c r="Q11" s="20"/>
      <c r="R11" s="21"/>
      <c r="S11" s="19">
        <f t="shared" si="1"/>
        <v>-1681388606</v>
      </c>
      <c r="T11" s="20"/>
      <c r="U11" s="21"/>
      <c r="V11" s="86">
        <f t="shared" si="2"/>
        <v>91.6</v>
      </c>
      <c r="W11" s="18"/>
      <c r="X11" s="21"/>
      <c r="Y11" s="56">
        <f>J11/J22*100</f>
        <v>1.5926793461726283</v>
      </c>
      <c r="Z11" s="18"/>
    </row>
    <row r="12" spans="1:26" ht="24" customHeight="1">
      <c r="A12" s="15"/>
      <c r="B12" s="16">
        <v>6</v>
      </c>
      <c r="C12" s="16"/>
      <c r="D12" s="17" t="s">
        <v>81</v>
      </c>
      <c r="E12" s="18"/>
      <c r="F12" s="15"/>
      <c r="G12" s="19">
        <v>125492033000</v>
      </c>
      <c r="H12" s="20"/>
      <c r="I12" s="21"/>
      <c r="J12" s="19">
        <v>122091185862</v>
      </c>
      <c r="K12" s="20"/>
      <c r="L12" s="21"/>
      <c r="M12" s="19">
        <v>1602052000</v>
      </c>
      <c r="N12" s="20"/>
      <c r="O12" s="21"/>
      <c r="P12" s="28">
        <f t="shared" si="0"/>
        <v>1798795138</v>
      </c>
      <c r="Q12" s="20"/>
      <c r="R12" s="21"/>
      <c r="S12" s="19">
        <f t="shared" si="1"/>
        <v>-3400847138</v>
      </c>
      <c r="T12" s="20"/>
      <c r="U12" s="21"/>
      <c r="V12" s="86">
        <f t="shared" si="2"/>
        <v>97.3</v>
      </c>
      <c r="W12" s="18"/>
      <c r="X12" s="21"/>
      <c r="Y12" s="56">
        <v>10.6</v>
      </c>
      <c r="Z12" s="18"/>
    </row>
    <row r="13" spans="1:26" ht="24" customHeight="1">
      <c r="A13" s="15"/>
      <c r="B13" s="16">
        <v>7</v>
      </c>
      <c r="C13" s="16"/>
      <c r="D13" s="17" t="s">
        <v>35</v>
      </c>
      <c r="E13" s="18"/>
      <c r="F13" s="15"/>
      <c r="G13" s="19">
        <v>15763393000</v>
      </c>
      <c r="H13" s="20"/>
      <c r="I13" s="21"/>
      <c r="J13" s="19">
        <v>14788708765</v>
      </c>
      <c r="K13" s="20"/>
      <c r="L13" s="21"/>
      <c r="M13" s="19">
        <v>0</v>
      </c>
      <c r="N13" s="20"/>
      <c r="O13" s="21"/>
      <c r="P13" s="28">
        <f t="shared" si="0"/>
        <v>974684235</v>
      </c>
      <c r="Q13" s="20"/>
      <c r="R13" s="21"/>
      <c r="S13" s="19">
        <f t="shared" si="1"/>
        <v>-974684235</v>
      </c>
      <c r="T13" s="20"/>
      <c r="U13" s="21"/>
      <c r="V13" s="86">
        <f t="shared" si="2"/>
        <v>93.8</v>
      </c>
      <c r="W13" s="18"/>
      <c r="X13" s="21"/>
      <c r="Y13" s="56">
        <f>J13/J22*100</f>
        <v>1.2800440387307739</v>
      </c>
      <c r="Z13" s="18"/>
    </row>
    <row r="14" spans="1:26" ht="24" customHeight="1">
      <c r="A14" s="15"/>
      <c r="B14" s="16">
        <v>8</v>
      </c>
      <c r="C14" s="16"/>
      <c r="D14" s="17" t="s">
        <v>82</v>
      </c>
      <c r="E14" s="18"/>
      <c r="F14" s="15"/>
      <c r="G14" s="19">
        <v>53383502000</v>
      </c>
      <c r="H14" s="20"/>
      <c r="I14" s="21"/>
      <c r="J14" s="19">
        <v>51911995264</v>
      </c>
      <c r="K14" s="20"/>
      <c r="L14" s="21"/>
      <c r="M14" s="19">
        <v>1335739000</v>
      </c>
      <c r="N14" s="20"/>
      <c r="O14" s="21"/>
      <c r="P14" s="28">
        <f t="shared" si="0"/>
        <v>135767736</v>
      </c>
      <c r="Q14" s="20"/>
      <c r="R14" s="21"/>
      <c r="S14" s="19">
        <f t="shared" si="1"/>
        <v>-1471506736</v>
      </c>
      <c r="T14" s="20"/>
      <c r="U14" s="21"/>
      <c r="V14" s="86">
        <f t="shared" si="2"/>
        <v>97.2</v>
      </c>
      <c r="W14" s="18"/>
      <c r="X14" s="21"/>
      <c r="Y14" s="56">
        <f>J14/J22*100</f>
        <v>4.493268555911235</v>
      </c>
      <c r="Z14" s="18"/>
    </row>
    <row r="15" spans="1:26" ht="24" customHeight="1">
      <c r="A15" s="15"/>
      <c r="B15" s="16">
        <v>9</v>
      </c>
      <c r="C15" s="16"/>
      <c r="D15" s="17" t="s">
        <v>36</v>
      </c>
      <c r="E15" s="18"/>
      <c r="F15" s="15"/>
      <c r="G15" s="19">
        <v>199707272000</v>
      </c>
      <c r="H15" s="20"/>
      <c r="I15" s="21"/>
      <c r="J15" s="19">
        <v>175679809991</v>
      </c>
      <c r="K15" s="20"/>
      <c r="L15" s="21"/>
      <c r="M15" s="19">
        <v>23102054150</v>
      </c>
      <c r="N15" s="20"/>
      <c r="O15" s="21"/>
      <c r="P15" s="28">
        <f t="shared" si="0"/>
        <v>925407859</v>
      </c>
      <c r="Q15" s="20"/>
      <c r="R15" s="21"/>
      <c r="S15" s="19">
        <f t="shared" si="1"/>
        <v>-24027462009</v>
      </c>
      <c r="T15" s="20"/>
      <c r="U15" s="21"/>
      <c r="V15" s="86">
        <f t="shared" si="2"/>
        <v>88</v>
      </c>
      <c r="W15" s="18"/>
      <c r="X15" s="21"/>
      <c r="Y15" s="56">
        <f>J15/J22*100</f>
        <v>15.206053285500252</v>
      </c>
      <c r="Z15" s="18"/>
    </row>
    <row r="16" spans="1:26" ht="24" customHeight="1">
      <c r="A16" s="15"/>
      <c r="B16" s="16">
        <v>10</v>
      </c>
      <c r="C16" s="16"/>
      <c r="D16" s="17" t="s">
        <v>37</v>
      </c>
      <c r="E16" s="18"/>
      <c r="F16" s="15"/>
      <c r="G16" s="19">
        <v>80575418000</v>
      </c>
      <c r="H16" s="20"/>
      <c r="I16" s="21"/>
      <c r="J16" s="19">
        <v>80244159753</v>
      </c>
      <c r="K16" s="20"/>
      <c r="L16" s="21"/>
      <c r="M16" s="19">
        <v>0</v>
      </c>
      <c r="N16" s="20"/>
      <c r="O16" s="21"/>
      <c r="P16" s="28">
        <f t="shared" si="0"/>
        <v>331258247</v>
      </c>
      <c r="Q16" s="20"/>
      <c r="R16" s="21"/>
      <c r="S16" s="19">
        <f t="shared" si="1"/>
        <v>-331258247</v>
      </c>
      <c r="T16" s="20"/>
      <c r="U16" s="21"/>
      <c r="V16" s="86">
        <f t="shared" si="2"/>
        <v>99.6</v>
      </c>
      <c r="W16" s="18"/>
      <c r="X16" s="21"/>
      <c r="Y16" s="56">
        <v>6.9</v>
      </c>
      <c r="Z16" s="18"/>
    </row>
    <row r="17" spans="1:26" ht="24" customHeight="1">
      <c r="A17" s="15"/>
      <c r="B17" s="16">
        <v>11</v>
      </c>
      <c r="C17" s="16"/>
      <c r="D17" s="17" t="s">
        <v>38</v>
      </c>
      <c r="E17" s="18"/>
      <c r="F17" s="15"/>
      <c r="G17" s="19">
        <v>313361950700</v>
      </c>
      <c r="H17" s="20"/>
      <c r="I17" s="21"/>
      <c r="J17" s="19">
        <v>312412673097</v>
      </c>
      <c r="K17" s="20"/>
      <c r="L17" s="21"/>
      <c r="M17" s="19">
        <v>137910000</v>
      </c>
      <c r="N17" s="20"/>
      <c r="O17" s="21"/>
      <c r="P17" s="28">
        <f t="shared" si="0"/>
        <v>811367603</v>
      </c>
      <c r="Q17" s="20"/>
      <c r="R17" s="21"/>
      <c r="S17" s="19">
        <f t="shared" si="1"/>
        <v>-949277603</v>
      </c>
      <c r="T17" s="20"/>
      <c r="U17" s="21"/>
      <c r="V17" s="86">
        <f t="shared" si="2"/>
        <v>99.7</v>
      </c>
      <c r="W17" s="18"/>
      <c r="X17" s="21"/>
      <c r="Y17" s="56">
        <f>J17/J22*100</f>
        <v>27.04103422255478</v>
      </c>
      <c r="Z17" s="18"/>
    </row>
    <row r="18" spans="1:26" ht="24" customHeight="1">
      <c r="A18" s="15"/>
      <c r="B18" s="16">
        <v>12</v>
      </c>
      <c r="C18" s="16"/>
      <c r="D18" s="17" t="s">
        <v>39</v>
      </c>
      <c r="E18" s="18"/>
      <c r="F18" s="15"/>
      <c r="G18" s="19">
        <v>15127694000</v>
      </c>
      <c r="H18" s="20"/>
      <c r="I18" s="21"/>
      <c r="J18" s="19">
        <v>10018855039</v>
      </c>
      <c r="K18" s="20"/>
      <c r="L18" s="21"/>
      <c r="M18" s="19">
        <v>4428446000</v>
      </c>
      <c r="N18" s="20"/>
      <c r="O18" s="21"/>
      <c r="P18" s="28">
        <f t="shared" si="0"/>
        <v>680392961</v>
      </c>
      <c r="Q18" s="20"/>
      <c r="R18" s="21"/>
      <c r="S18" s="19">
        <f t="shared" si="1"/>
        <v>-5108838961</v>
      </c>
      <c r="T18" s="20"/>
      <c r="U18" s="21"/>
      <c r="V18" s="86">
        <f t="shared" si="2"/>
        <v>66.2</v>
      </c>
      <c r="W18" s="18"/>
      <c r="X18" s="21"/>
      <c r="Y18" s="56">
        <f>J18/J22*100</f>
        <v>0.8671869783473775</v>
      </c>
      <c r="Z18" s="18"/>
    </row>
    <row r="19" spans="1:26" ht="24" customHeight="1">
      <c r="A19" s="15"/>
      <c r="B19" s="16">
        <v>13</v>
      </c>
      <c r="C19" s="16"/>
      <c r="D19" s="17" t="s">
        <v>40</v>
      </c>
      <c r="E19" s="18"/>
      <c r="F19" s="15"/>
      <c r="G19" s="19">
        <v>174384554000</v>
      </c>
      <c r="H19" s="20"/>
      <c r="I19" s="21"/>
      <c r="J19" s="19">
        <v>173458573624</v>
      </c>
      <c r="K19" s="20"/>
      <c r="L19" s="21"/>
      <c r="M19" s="19">
        <v>0</v>
      </c>
      <c r="N19" s="20"/>
      <c r="O19" s="21"/>
      <c r="P19" s="28">
        <f t="shared" si="0"/>
        <v>925980376</v>
      </c>
      <c r="Q19" s="20"/>
      <c r="R19" s="21"/>
      <c r="S19" s="19">
        <f t="shared" si="1"/>
        <v>-925980376</v>
      </c>
      <c r="T19" s="20"/>
      <c r="U19" s="21"/>
      <c r="V19" s="86">
        <f t="shared" si="2"/>
        <v>99.5</v>
      </c>
      <c r="W19" s="18"/>
      <c r="X19" s="21"/>
      <c r="Y19" s="56">
        <f>J19/J22*100</f>
        <v>15.013793067561584</v>
      </c>
      <c r="Z19" s="18"/>
    </row>
    <row r="20" spans="1:26" ht="24" customHeight="1">
      <c r="A20" s="3"/>
      <c r="B20" s="4">
        <v>14</v>
      </c>
      <c r="C20" s="4"/>
      <c r="D20" s="6" t="s">
        <v>41</v>
      </c>
      <c r="E20" s="5"/>
      <c r="F20" s="3"/>
      <c r="G20" s="22">
        <v>111188000000</v>
      </c>
      <c r="H20" s="23"/>
      <c r="I20" s="24"/>
      <c r="J20" s="22">
        <v>110963978624</v>
      </c>
      <c r="K20" s="23"/>
      <c r="L20" s="24"/>
      <c r="M20" s="22">
        <v>88000000</v>
      </c>
      <c r="N20" s="23"/>
      <c r="O20" s="24"/>
      <c r="P20" s="28">
        <f t="shared" si="0"/>
        <v>136021376</v>
      </c>
      <c r="Q20" s="23"/>
      <c r="R20" s="24"/>
      <c r="S20" s="22">
        <f t="shared" si="1"/>
        <v>-224021376</v>
      </c>
      <c r="T20" s="23"/>
      <c r="U20" s="24"/>
      <c r="V20" s="86">
        <f t="shared" si="2"/>
        <v>99.8</v>
      </c>
      <c r="W20" s="23"/>
      <c r="X20" s="24"/>
      <c r="Y20" s="56">
        <f>J20/J22*100</f>
        <v>9.604542330812492</v>
      </c>
      <c r="Z20" s="23"/>
    </row>
    <row r="21" spans="1:26" ht="24" customHeight="1">
      <c r="A21" s="3"/>
      <c r="B21" s="4">
        <v>15</v>
      </c>
      <c r="C21" s="4"/>
      <c r="D21" s="6" t="s">
        <v>42</v>
      </c>
      <c r="E21" s="5"/>
      <c r="F21" s="3"/>
      <c r="G21" s="22">
        <v>164329000</v>
      </c>
      <c r="H21" s="23"/>
      <c r="I21" s="24"/>
      <c r="J21" s="22">
        <v>0</v>
      </c>
      <c r="K21" s="23"/>
      <c r="L21" s="24"/>
      <c r="M21" s="22">
        <v>0</v>
      </c>
      <c r="N21" s="23"/>
      <c r="O21" s="24"/>
      <c r="P21" s="28">
        <f t="shared" si="0"/>
        <v>164329000</v>
      </c>
      <c r="Q21" s="23"/>
      <c r="R21" s="24"/>
      <c r="S21" s="22">
        <f t="shared" si="1"/>
        <v>-164329000</v>
      </c>
      <c r="T21" s="23"/>
      <c r="U21" s="24"/>
      <c r="V21" s="86">
        <f t="shared" si="2"/>
        <v>0</v>
      </c>
      <c r="W21" s="23"/>
      <c r="X21" s="24"/>
      <c r="Y21" s="56">
        <f>J21/J22*100</f>
        <v>0</v>
      </c>
      <c r="Z21" s="23"/>
    </row>
    <row r="22" spans="1:26" s="66" customFormat="1" ht="21" customHeight="1">
      <c r="A22" s="57"/>
      <c r="B22" s="58"/>
      <c r="C22" s="58"/>
      <c r="D22" s="58"/>
      <c r="E22" s="59"/>
      <c r="F22" s="57"/>
      <c r="G22" s="63">
        <f>SUM(G7:G21)</f>
        <v>1199656800400</v>
      </c>
      <c r="H22" s="61"/>
      <c r="I22" s="62"/>
      <c r="J22" s="63">
        <f>SUM(J7:J21)</f>
        <v>1155328122903</v>
      </c>
      <c r="K22" s="61"/>
      <c r="L22" s="62"/>
      <c r="M22" s="63">
        <f>SUM(M7:M21)</f>
        <v>34845114150</v>
      </c>
      <c r="N22" s="61"/>
      <c r="O22" s="62"/>
      <c r="P22" s="63">
        <f t="shared" si="0"/>
        <v>9483563347</v>
      </c>
      <c r="Q22" s="61"/>
      <c r="R22" s="62"/>
      <c r="S22" s="63">
        <f t="shared" si="1"/>
        <v>-44328677497</v>
      </c>
      <c r="T22" s="61"/>
      <c r="U22" s="62"/>
      <c r="V22" s="87">
        <f t="shared" si="2"/>
        <v>96.3</v>
      </c>
      <c r="W22" s="59"/>
      <c r="X22" s="62"/>
      <c r="Y22" s="65">
        <v>100</v>
      </c>
      <c r="Z22" s="59"/>
    </row>
    <row r="23" spans="1:26" ht="12">
      <c r="A23" s="7"/>
      <c r="B23" s="8" t="s">
        <v>23</v>
      </c>
      <c r="C23" s="8"/>
      <c r="D23" s="8"/>
      <c r="E23" s="9"/>
      <c r="F23" s="7"/>
      <c r="G23" s="25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/>
      <c r="T23" s="26"/>
      <c r="U23" s="27"/>
      <c r="V23" s="88"/>
      <c r="W23" s="9"/>
      <c r="X23" s="27"/>
      <c r="Y23" s="69"/>
      <c r="Z23" s="9"/>
    </row>
    <row r="24" spans="1:26" s="79" customFormat="1" ht="21" customHeight="1">
      <c r="A24" s="70"/>
      <c r="B24" s="71"/>
      <c r="C24" s="71"/>
      <c r="D24" s="71"/>
      <c r="E24" s="72"/>
      <c r="F24" s="70" t="s">
        <v>24</v>
      </c>
      <c r="G24" s="76">
        <v>1214587924000</v>
      </c>
      <c r="H24" s="74" t="s">
        <v>25</v>
      </c>
      <c r="I24" s="75" t="s">
        <v>24</v>
      </c>
      <c r="J24" s="76">
        <v>1169287206686</v>
      </c>
      <c r="K24" s="74" t="s">
        <v>25</v>
      </c>
      <c r="L24" s="75" t="s">
        <v>24</v>
      </c>
      <c r="M24" s="76">
        <v>37513800400</v>
      </c>
      <c r="N24" s="74" t="s">
        <v>25</v>
      </c>
      <c r="O24" s="75" t="s">
        <v>24</v>
      </c>
      <c r="P24" s="76">
        <v>7786916914</v>
      </c>
      <c r="Q24" s="74" t="s">
        <v>25</v>
      </c>
      <c r="R24" s="75" t="s">
        <v>24</v>
      </c>
      <c r="S24" s="76">
        <v>-45300717314</v>
      </c>
      <c r="T24" s="74" t="s">
        <v>25</v>
      </c>
      <c r="U24" s="75" t="s">
        <v>24</v>
      </c>
      <c r="V24" s="89">
        <f>ROUND(J24/G24*100,1)</f>
        <v>96.3</v>
      </c>
      <c r="W24" s="72" t="s">
        <v>25</v>
      </c>
      <c r="X24" s="75"/>
      <c r="Y24" s="78"/>
      <c r="Z24" s="72"/>
    </row>
    <row r="25" spans="1:26" ht="9" customHeight="1">
      <c r="A25" s="31"/>
      <c r="B25" s="31"/>
      <c r="C25" s="31"/>
      <c r="D25" s="31"/>
      <c r="E25" s="31"/>
      <c r="F25" s="3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3"/>
      <c r="W25" s="31"/>
      <c r="X25" s="25"/>
      <c r="Y25" s="69"/>
      <c r="Z25" s="31"/>
    </row>
    <row r="26" spans="1:28" ht="12">
      <c r="A26" s="3"/>
      <c r="B26" s="4"/>
      <c r="C26" s="4"/>
      <c r="D26" s="4"/>
      <c r="E26" s="5"/>
      <c r="F26" s="3"/>
      <c r="G26" s="90" t="s">
        <v>69</v>
      </c>
      <c r="H26" s="23"/>
      <c r="I26" s="24"/>
      <c r="J26" s="90"/>
      <c r="K26" s="23"/>
      <c r="L26" s="24"/>
      <c r="M26" s="90" t="s">
        <v>69</v>
      </c>
      <c r="N26" s="23"/>
      <c r="O26" s="24"/>
      <c r="P26" s="22"/>
      <c r="Q26" s="23"/>
      <c r="R26" s="24"/>
      <c r="S26" s="90" t="s">
        <v>69</v>
      </c>
      <c r="T26" s="23"/>
      <c r="U26" s="25"/>
      <c r="V26" s="33"/>
      <c r="W26" s="31"/>
      <c r="X26" s="91"/>
      <c r="Y26" s="69"/>
      <c r="Z26" s="31"/>
      <c r="AA26" s="31"/>
      <c r="AB26" s="31"/>
    </row>
    <row r="27" spans="1:28" s="79" customFormat="1" ht="15" customHeight="1">
      <c r="A27" s="92"/>
      <c r="B27" s="93"/>
      <c r="C27" s="93"/>
      <c r="D27" s="93"/>
      <c r="E27" s="94"/>
      <c r="F27" s="95"/>
      <c r="G27" s="96">
        <f>'[1]16一般歳入'!$M$22-J22</f>
        <v>11904008218</v>
      </c>
      <c r="H27" s="97"/>
      <c r="I27" s="98"/>
      <c r="J27" s="142" t="s">
        <v>83</v>
      </c>
      <c r="K27" s="97"/>
      <c r="L27" s="99"/>
      <c r="M27" s="96">
        <v>5701933075</v>
      </c>
      <c r="N27" s="97"/>
      <c r="O27" s="138"/>
      <c r="P27" s="139"/>
      <c r="Q27" s="100"/>
      <c r="R27" s="98"/>
      <c r="S27" s="101">
        <f>G27-M27</f>
        <v>6202075143</v>
      </c>
      <c r="T27" s="100"/>
      <c r="U27" s="102"/>
      <c r="V27" s="103"/>
      <c r="W27" s="102"/>
      <c r="X27" s="102"/>
      <c r="Y27" s="104"/>
      <c r="Z27" s="102"/>
      <c r="AA27" s="105"/>
      <c r="AB27" s="105"/>
    </row>
    <row r="28" spans="1:28" ht="15" customHeight="1">
      <c r="A28" s="7"/>
      <c r="B28" s="8" t="s">
        <v>84</v>
      </c>
      <c r="C28" s="8"/>
      <c r="D28" s="8"/>
      <c r="E28" s="9"/>
      <c r="F28" s="7"/>
      <c r="G28" s="25"/>
      <c r="H28" s="26"/>
      <c r="I28" s="27"/>
      <c r="J28" s="143"/>
      <c r="K28" s="26"/>
      <c r="L28" s="27"/>
      <c r="M28" s="25"/>
      <c r="N28" s="26"/>
      <c r="O28" s="140" t="s">
        <v>44</v>
      </c>
      <c r="P28" s="141"/>
      <c r="Q28" s="26"/>
      <c r="R28" s="27"/>
      <c r="S28" s="25"/>
      <c r="T28" s="26"/>
      <c r="U28" s="31"/>
      <c r="V28" s="106"/>
      <c r="W28" s="31"/>
      <c r="X28" s="31"/>
      <c r="Y28" s="69"/>
      <c r="Z28" s="31"/>
      <c r="AA28" s="31"/>
      <c r="AB28" s="31"/>
    </row>
    <row r="29" spans="1:28" ht="21" customHeight="1">
      <c r="A29" s="107"/>
      <c r="B29" s="108"/>
      <c r="C29" s="108"/>
      <c r="D29" s="108"/>
      <c r="E29" s="72"/>
      <c r="F29" s="70" t="s">
        <v>24</v>
      </c>
      <c r="G29" s="76">
        <v>16337619029</v>
      </c>
      <c r="H29" s="74" t="s">
        <v>85</v>
      </c>
      <c r="I29" s="109" t="s">
        <v>86</v>
      </c>
      <c r="J29" s="110" t="s">
        <v>87</v>
      </c>
      <c r="K29" s="74" t="s">
        <v>88</v>
      </c>
      <c r="L29" s="75" t="s">
        <v>24</v>
      </c>
      <c r="M29" s="111">
        <v>10376550400</v>
      </c>
      <c r="N29" s="74" t="s">
        <v>25</v>
      </c>
      <c r="O29" s="109"/>
      <c r="P29" s="112"/>
      <c r="Q29" s="72"/>
      <c r="R29" s="113" t="s">
        <v>89</v>
      </c>
      <c r="S29" s="111">
        <f>G29-M29</f>
        <v>5961068629</v>
      </c>
      <c r="T29" s="114" t="s">
        <v>88</v>
      </c>
      <c r="U29" s="31"/>
      <c r="V29" s="103" t="s">
        <v>90</v>
      </c>
      <c r="W29" s="31"/>
      <c r="X29" s="31"/>
      <c r="Y29" s="69"/>
      <c r="Z29" s="31"/>
      <c r="AA29" s="31"/>
      <c r="AB29" s="31"/>
    </row>
    <row r="30" spans="1:28" ht="21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69"/>
      <c r="Z30" s="31"/>
      <c r="AA30" s="31"/>
      <c r="AB30" s="31"/>
    </row>
    <row r="31" spans="1:28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69"/>
      <c r="Z31" s="31"/>
      <c r="AA31" s="31"/>
      <c r="AB31" s="31"/>
    </row>
    <row r="32" spans="1:28" ht="21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69"/>
      <c r="Z32" s="31"/>
      <c r="AA32" s="31"/>
      <c r="AB32" s="31"/>
    </row>
    <row r="33" spans="1:28" ht="2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69"/>
      <c r="Z33" s="31"/>
      <c r="AA33" s="31"/>
      <c r="AB33" s="31"/>
    </row>
  </sheetData>
  <mergeCells count="3">
    <mergeCell ref="O27:P27"/>
    <mergeCell ref="O28:P28"/>
    <mergeCell ref="J27:J28"/>
  </mergeCells>
  <printOptions/>
  <pageMargins left="0.984251968503937" right="0.5905511811023623" top="0.5905511811023623" bottom="0.5905511811023623" header="0" footer="0"/>
  <pageSetup fitToHeight="1" fitToWidth="1" horizontalDpi="400" verticalDpi="400" orientation="landscape" paperSize="9" scale="90" r:id="rId2"/>
  <headerFooter alignWithMargins="0">
    <oddFooter>&amp;C&amp;"ＭＳ 明朝,標準"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Y24"/>
  <sheetViews>
    <sheetView workbookViewId="0" topLeftCell="A1">
      <pane xSplit="3" ySplit="5" topLeftCell="D12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8.796875" defaultRowHeight="27" customHeight="1"/>
  <cols>
    <col min="1" max="1" width="1.59765625" style="1" customWidth="1"/>
    <col min="2" max="2" width="21.09765625" style="40" customWidth="1"/>
    <col min="3" max="4" width="1.59765625" style="40" customWidth="1"/>
    <col min="5" max="5" width="16.59765625" style="40" customWidth="1"/>
    <col min="6" max="7" width="1.59765625" style="1" customWidth="1"/>
    <col min="8" max="8" width="16.59765625" style="1" customWidth="1"/>
    <col min="9" max="10" width="1.59765625" style="1" customWidth="1"/>
    <col min="11" max="11" width="16.8984375" style="1" customWidth="1"/>
    <col min="12" max="13" width="1.59765625" style="1" customWidth="1"/>
    <col min="14" max="14" width="10.5" style="1" customWidth="1"/>
    <col min="15" max="16" width="1.59765625" style="1" customWidth="1"/>
    <col min="17" max="17" width="13.09765625" style="1" customWidth="1"/>
    <col min="18" max="18" width="1.69921875" style="1" customWidth="1"/>
    <col min="19" max="19" width="1.59765625" style="1" customWidth="1"/>
    <col min="20" max="20" width="16.8984375" style="1" customWidth="1"/>
    <col min="21" max="22" width="1.59765625" style="1" customWidth="1"/>
    <col min="23" max="23" width="7.69921875" style="45" customWidth="1"/>
    <col min="24" max="24" width="1.59765625" style="1" customWidth="1"/>
    <col min="25" max="16384" width="9" style="1" customWidth="1"/>
  </cols>
  <sheetData>
    <row r="1" spans="2:8" ht="27" customHeight="1">
      <c r="B1" s="2"/>
      <c r="C1" s="2"/>
      <c r="D1" s="2"/>
      <c r="E1" s="81" t="s">
        <v>102</v>
      </c>
      <c r="F1" s="2"/>
      <c r="H1" s="81"/>
    </row>
    <row r="2" spans="1:23" ht="27" customHeight="1">
      <c r="A2" s="115" t="s">
        <v>0</v>
      </c>
      <c r="B2" s="2"/>
      <c r="C2" s="1"/>
      <c r="D2" s="1"/>
      <c r="E2" s="1"/>
      <c r="T2" s="2"/>
      <c r="U2" s="2"/>
      <c r="V2" s="2"/>
      <c r="W2" s="47"/>
    </row>
    <row r="3" spans="1:24" ht="18" customHeight="1">
      <c r="A3" s="3"/>
      <c r="B3" s="34" t="s">
        <v>1</v>
      </c>
      <c r="C3" s="5"/>
      <c r="D3" s="3"/>
      <c r="E3" s="4"/>
      <c r="F3" s="5"/>
      <c r="G3" s="3"/>
      <c r="H3" s="4"/>
      <c r="I3" s="5"/>
      <c r="J3" s="4"/>
      <c r="K3" s="4"/>
      <c r="L3" s="5"/>
      <c r="M3" s="3"/>
      <c r="N3" s="4"/>
      <c r="O3" s="5"/>
      <c r="P3" s="3"/>
      <c r="Q3" s="4"/>
      <c r="R3" s="5"/>
      <c r="S3" s="3"/>
      <c r="T3" s="6" t="s">
        <v>103</v>
      </c>
      <c r="U3" s="5"/>
      <c r="V3" s="3"/>
      <c r="W3" s="49" t="s">
        <v>63</v>
      </c>
      <c r="X3" s="5"/>
    </row>
    <row r="4" spans="1:24" ht="18" customHeight="1">
      <c r="A4" s="7"/>
      <c r="B4" s="8"/>
      <c r="C4" s="9"/>
      <c r="D4" s="7"/>
      <c r="E4" s="10" t="s">
        <v>2</v>
      </c>
      <c r="F4" s="9"/>
      <c r="G4" s="7"/>
      <c r="H4" s="10" t="s">
        <v>3</v>
      </c>
      <c r="I4" s="9"/>
      <c r="J4" s="31"/>
      <c r="K4" s="10" t="s">
        <v>4</v>
      </c>
      <c r="L4" s="9"/>
      <c r="M4" s="7"/>
      <c r="N4" s="10" t="s">
        <v>5</v>
      </c>
      <c r="O4" s="9"/>
      <c r="P4" s="7"/>
      <c r="Q4" s="10" t="s">
        <v>6</v>
      </c>
      <c r="R4" s="9"/>
      <c r="S4" s="7"/>
      <c r="T4" s="10" t="s">
        <v>65</v>
      </c>
      <c r="U4" s="9"/>
      <c r="V4" s="7"/>
      <c r="W4" s="51" t="s">
        <v>104</v>
      </c>
      <c r="X4" s="9"/>
    </row>
    <row r="5" spans="1:24" ht="18" customHeight="1">
      <c r="A5" s="11"/>
      <c r="B5" s="35" t="s">
        <v>45</v>
      </c>
      <c r="C5" s="13"/>
      <c r="D5" s="11"/>
      <c r="E5" s="12"/>
      <c r="F5" s="13"/>
      <c r="G5" s="11"/>
      <c r="H5" s="12"/>
      <c r="I5" s="13"/>
      <c r="J5" s="12"/>
      <c r="K5" s="12"/>
      <c r="L5" s="13"/>
      <c r="M5" s="11"/>
      <c r="N5" s="12"/>
      <c r="O5" s="13"/>
      <c r="P5" s="11"/>
      <c r="Q5" s="12"/>
      <c r="R5" s="13"/>
      <c r="S5" s="11"/>
      <c r="T5" s="14" t="s">
        <v>67</v>
      </c>
      <c r="U5" s="13"/>
      <c r="V5" s="11"/>
      <c r="W5" s="52" t="s">
        <v>9</v>
      </c>
      <c r="X5" s="13"/>
    </row>
    <row r="6" spans="1:24" ht="12" customHeight="1">
      <c r="A6" s="3"/>
      <c r="B6" s="116"/>
      <c r="C6" s="5"/>
      <c r="D6" s="3"/>
      <c r="E6" s="34" t="s">
        <v>69</v>
      </c>
      <c r="F6" s="5"/>
      <c r="G6" s="3"/>
      <c r="H6" s="34" t="s">
        <v>69</v>
      </c>
      <c r="I6" s="5"/>
      <c r="J6" s="3"/>
      <c r="K6" s="34" t="s">
        <v>69</v>
      </c>
      <c r="L6" s="5"/>
      <c r="M6" s="3"/>
      <c r="N6" s="34" t="s">
        <v>69</v>
      </c>
      <c r="O6" s="5"/>
      <c r="P6" s="3"/>
      <c r="Q6" s="34" t="s">
        <v>69</v>
      </c>
      <c r="R6" s="5"/>
      <c r="S6" s="3"/>
      <c r="T6" s="34" t="s">
        <v>69</v>
      </c>
      <c r="U6" s="5"/>
      <c r="V6" s="3"/>
      <c r="W6" s="54" t="s">
        <v>70</v>
      </c>
      <c r="X6" s="5"/>
    </row>
    <row r="7" spans="1:25" ht="24" customHeight="1">
      <c r="A7" s="11"/>
      <c r="B7" s="14" t="s">
        <v>46</v>
      </c>
      <c r="C7" s="13"/>
      <c r="D7" s="11"/>
      <c r="E7" s="28">
        <v>273270729000</v>
      </c>
      <c r="F7" s="29"/>
      <c r="G7" s="30"/>
      <c r="H7" s="28">
        <v>272796944534</v>
      </c>
      <c r="I7" s="29"/>
      <c r="J7" s="28"/>
      <c r="K7" s="28">
        <v>272796944534</v>
      </c>
      <c r="L7" s="29"/>
      <c r="M7" s="30"/>
      <c r="N7" s="28">
        <v>0</v>
      </c>
      <c r="O7" s="29"/>
      <c r="P7" s="30"/>
      <c r="Q7" s="28">
        <f aca="true" t="shared" si="0" ref="Q7:Q21">H7-K7-N7</f>
        <v>0</v>
      </c>
      <c r="R7" s="29"/>
      <c r="S7" s="30"/>
      <c r="T7" s="28">
        <f aca="true" t="shared" si="1" ref="T7:T21">K7-E7</f>
        <v>-473784466</v>
      </c>
      <c r="U7" s="29"/>
      <c r="V7" s="30"/>
      <c r="W7" s="56">
        <f aca="true" t="shared" si="2" ref="W7:W21">K7/E7*100</f>
        <v>99.82662450979153</v>
      </c>
      <c r="X7" s="13"/>
      <c r="Y7" s="117"/>
    </row>
    <row r="8" spans="1:25" ht="27" customHeight="1">
      <c r="A8" s="15"/>
      <c r="B8" s="17" t="s">
        <v>47</v>
      </c>
      <c r="C8" s="18"/>
      <c r="D8" s="15"/>
      <c r="E8" s="19">
        <v>21336736000</v>
      </c>
      <c r="F8" s="20"/>
      <c r="G8" s="21"/>
      <c r="H8" s="19">
        <v>21146912787</v>
      </c>
      <c r="I8" s="20"/>
      <c r="J8" s="19"/>
      <c r="K8" s="19">
        <v>21146912787</v>
      </c>
      <c r="L8" s="20"/>
      <c r="M8" s="21"/>
      <c r="N8" s="19">
        <v>0</v>
      </c>
      <c r="O8" s="20"/>
      <c r="P8" s="21"/>
      <c r="Q8" s="19">
        <f t="shared" si="0"/>
        <v>0</v>
      </c>
      <c r="R8" s="20"/>
      <c r="S8" s="21"/>
      <c r="T8" s="28">
        <f t="shared" si="1"/>
        <v>-189823213</v>
      </c>
      <c r="U8" s="20"/>
      <c r="V8" s="21"/>
      <c r="W8" s="56">
        <f t="shared" si="2"/>
        <v>99.11034558894106</v>
      </c>
      <c r="X8" s="18"/>
      <c r="Y8" s="117"/>
    </row>
    <row r="9" spans="1:25" ht="27" customHeight="1">
      <c r="A9" s="15"/>
      <c r="B9" s="17" t="s">
        <v>48</v>
      </c>
      <c r="C9" s="18"/>
      <c r="D9" s="15"/>
      <c r="E9" s="19">
        <v>8795102000</v>
      </c>
      <c r="F9" s="20"/>
      <c r="G9" s="21"/>
      <c r="H9" s="19">
        <v>8795102591</v>
      </c>
      <c r="I9" s="20"/>
      <c r="J9" s="19"/>
      <c r="K9" s="19">
        <v>8795102591</v>
      </c>
      <c r="L9" s="20"/>
      <c r="M9" s="21"/>
      <c r="N9" s="19">
        <v>0</v>
      </c>
      <c r="O9" s="20"/>
      <c r="P9" s="21"/>
      <c r="Q9" s="19">
        <f t="shared" si="0"/>
        <v>0</v>
      </c>
      <c r="R9" s="20"/>
      <c r="S9" s="21"/>
      <c r="T9" s="28">
        <f t="shared" si="1"/>
        <v>591</v>
      </c>
      <c r="U9" s="20"/>
      <c r="V9" s="21"/>
      <c r="W9" s="56">
        <f t="shared" si="2"/>
        <v>100.00000671964919</v>
      </c>
      <c r="X9" s="18"/>
      <c r="Y9" s="117"/>
    </row>
    <row r="10" spans="1:25" ht="27" customHeight="1">
      <c r="A10" s="15"/>
      <c r="B10" s="17" t="s">
        <v>105</v>
      </c>
      <c r="C10" s="18"/>
      <c r="D10" s="15"/>
      <c r="E10" s="19">
        <v>454154000</v>
      </c>
      <c r="F10" s="20"/>
      <c r="G10" s="21"/>
      <c r="H10" s="19">
        <v>448552446</v>
      </c>
      <c r="I10" s="20"/>
      <c r="J10" s="19"/>
      <c r="K10" s="19">
        <v>448552446</v>
      </c>
      <c r="L10" s="20"/>
      <c r="M10" s="21"/>
      <c r="N10" s="19">
        <v>0</v>
      </c>
      <c r="O10" s="20"/>
      <c r="P10" s="21"/>
      <c r="Q10" s="19">
        <f t="shared" si="0"/>
        <v>0</v>
      </c>
      <c r="R10" s="20"/>
      <c r="S10" s="21"/>
      <c r="T10" s="28">
        <f t="shared" si="1"/>
        <v>-5601554</v>
      </c>
      <c r="U10" s="20"/>
      <c r="V10" s="21"/>
      <c r="W10" s="56">
        <f t="shared" si="2"/>
        <v>98.76659591239975</v>
      </c>
      <c r="X10" s="18"/>
      <c r="Y10" s="117"/>
    </row>
    <row r="11" spans="1:25" ht="27" customHeight="1">
      <c r="A11" s="15"/>
      <c r="B11" s="17" t="s">
        <v>52</v>
      </c>
      <c r="C11" s="18"/>
      <c r="D11" s="15"/>
      <c r="E11" s="19">
        <v>938371000</v>
      </c>
      <c r="F11" s="20"/>
      <c r="G11" s="21"/>
      <c r="H11" s="19">
        <v>940933054</v>
      </c>
      <c r="I11" s="20"/>
      <c r="J11" s="19"/>
      <c r="K11" s="19">
        <v>935572019</v>
      </c>
      <c r="L11" s="20"/>
      <c r="M11" s="21"/>
      <c r="N11" s="19">
        <v>0</v>
      </c>
      <c r="O11" s="20"/>
      <c r="P11" s="21"/>
      <c r="Q11" s="19">
        <f t="shared" si="0"/>
        <v>5361035</v>
      </c>
      <c r="R11" s="20"/>
      <c r="S11" s="21"/>
      <c r="T11" s="28">
        <f t="shared" si="1"/>
        <v>-2798981</v>
      </c>
      <c r="U11" s="20"/>
      <c r="V11" s="21"/>
      <c r="W11" s="56">
        <f t="shared" si="2"/>
        <v>99.7017191494622</v>
      </c>
      <c r="X11" s="18"/>
      <c r="Y11" s="117"/>
    </row>
    <row r="12" spans="1:25" ht="27" customHeight="1">
      <c r="A12" s="15"/>
      <c r="B12" s="32" t="s">
        <v>49</v>
      </c>
      <c r="C12" s="18"/>
      <c r="D12" s="15"/>
      <c r="E12" s="19">
        <v>493070000</v>
      </c>
      <c r="F12" s="20"/>
      <c r="G12" s="21"/>
      <c r="H12" s="19">
        <v>810122542</v>
      </c>
      <c r="I12" s="20"/>
      <c r="J12" s="19"/>
      <c r="K12" s="19">
        <v>551797826</v>
      </c>
      <c r="L12" s="20"/>
      <c r="M12" s="21"/>
      <c r="N12" s="19">
        <v>0</v>
      </c>
      <c r="O12" s="20"/>
      <c r="P12" s="21"/>
      <c r="Q12" s="19">
        <f t="shared" si="0"/>
        <v>258324716</v>
      </c>
      <c r="R12" s="20"/>
      <c r="S12" s="21"/>
      <c r="T12" s="28">
        <f t="shared" si="1"/>
        <v>58727826</v>
      </c>
      <c r="U12" s="20"/>
      <c r="V12" s="21"/>
      <c r="W12" s="56">
        <f t="shared" si="2"/>
        <v>111.91064676415114</v>
      </c>
      <c r="X12" s="18"/>
      <c r="Y12" s="117"/>
    </row>
    <row r="13" spans="1:25" ht="27" customHeight="1">
      <c r="A13" s="15"/>
      <c r="B13" s="17" t="s">
        <v>50</v>
      </c>
      <c r="C13" s="18"/>
      <c r="D13" s="15"/>
      <c r="E13" s="19">
        <v>728970000</v>
      </c>
      <c r="F13" s="20"/>
      <c r="G13" s="21"/>
      <c r="H13" s="19">
        <v>728101342</v>
      </c>
      <c r="I13" s="20"/>
      <c r="J13" s="19"/>
      <c r="K13" s="19">
        <v>728101342</v>
      </c>
      <c r="L13" s="20"/>
      <c r="M13" s="21"/>
      <c r="N13" s="19">
        <v>0</v>
      </c>
      <c r="O13" s="20"/>
      <c r="P13" s="21"/>
      <c r="Q13" s="19">
        <f t="shared" si="0"/>
        <v>0</v>
      </c>
      <c r="R13" s="20"/>
      <c r="S13" s="21"/>
      <c r="T13" s="28">
        <f t="shared" si="1"/>
        <v>-868658</v>
      </c>
      <c r="U13" s="20"/>
      <c r="V13" s="21"/>
      <c r="W13" s="56">
        <f t="shared" si="2"/>
        <v>99.88083762020385</v>
      </c>
      <c r="X13" s="18"/>
      <c r="Y13" s="117"/>
    </row>
    <row r="14" spans="1:24" ht="27" customHeight="1">
      <c r="A14" s="15"/>
      <c r="B14" s="17" t="s">
        <v>91</v>
      </c>
      <c r="C14" s="18"/>
      <c r="D14" s="15"/>
      <c r="E14" s="19">
        <v>13639949000</v>
      </c>
      <c r="F14" s="20"/>
      <c r="G14" s="21"/>
      <c r="H14" s="19">
        <v>17815879801</v>
      </c>
      <c r="I14" s="20"/>
      <c r="J14" s="19"/>
      <c r="K14" s="19">
        <v>17021862651</v>
      </c>
      <c r="L14" s="20"/>
      <c r="M14" s="21"/>
      <c r="N14" s="19">
        <v>4901403</v>
      </c>
      <c r="O14" s="20"/>
      <c r="P14" s="21"/>
      <c r="Q14" s="19">
        <f t="shared" si="0"/>
        <v>789115747</v>
      </c>
      <c r="R14" s="20"/>
      <c r="S14" s="21"/>
      <c r="T14" s="28">
        <f t="shared" si="1"/>
        <v>3381913651</v>
      </c>
      <c r="U14" s="20"/>
      <c r="V14" s="21"/>
      <c r="W14" s="56">
        <f t="shared" si="2"/>
        <v>124.79418105595556</v>
      </c>
      <c r="X14" s="18"/>
    </row>
    <row r="15" spans="1:24" ht="27" customHeight="1">
      <c r="A15" s="15"/>
      <c r="B15" s="17" t="s">
        <v>92</v>
      </c>
      <c r="C15" s="18"/>
      <c r="D15" s="15"/>
      <c r="E15" s="19">
        <v>614029000</v>
      </c>
      <c r="F15" s="20"/>
      <c r="G15" s="21"/>
      <c r="H15" s="19">
        <v>658383697</v>
      </c>
      <c r="I15" s="20"/>
      <c r="J15" s="19"/>
      <c r="K15" s="19">
        <v>636403321</v>
      </c>
      <c r="L15" s="20"/>
      <c r="M15" s="21"/>
      <c r="N15" s="19">
        <v>0</v>
      </c>
      <c r="O15" s="20"/>
      <c r="P15" s="21"/>
      <c r="Q15" s="19">
        <f t="shared" si="0"/>
        <v>21980376</v>
      </c>
      <c r="R15" s="20"/>
      <c r="S15" s="21"/>
      <c r="T15" s="28">
        <f t="shared" si="1"/>
        <v>22374321</v>
      </c>
      <c r="U15" s="20"/>
      <c r="V15" s="21"/>
      <c r="W15" s="56">
        <f t="shared" si="2"/>
        <v>103.64385411763939</v>
      </c>
      <c r="X15" s="18"/>
    </row>
    <row r="16" spans="1:24" ht="27" customHeight="1">
      <c r="A16" s="15"/>
      <c r="B16" s="17" t="s">
        <v>53</v>
      </c>
      <c r="C16" s="18"/>
      <c r="D16" s="15"/>
      <c r="E16" s="19">
        <v>235264000</v>
      </c>
      <c r="F16" s="20"/>
      <c r="G16" s="21"/>
      <c r="H16" s="19">
        <v>234572374</v>
      </c>
      <c r="I16" s="20"/>
      <c r="J16" s="19"/>
      <c r="K16" s="19">
        <v>234572374</v>
      </c>
      <c r="L16" s="20"/>
      <c r="M16" s="21"/>
      <c r="N16" s="19">
        <v>0</v>
      </c>
      <c r="O16" s="20"/>
      <c r="P16" s="21"/>
      <c r="Q16" s="19">
        <f t="shared" si="0"/>
        <v>0</v>
      </c>
      <c r="R16" s="20"/>
      <c r="S16" s="21"/>
      <c r="T16" s="28">
        <f t="shared" si="1"/>
        <v>-691626</v>
      </c>
      <c r="U16" s="20"/>
      <c r="V16" s="21"/>
      <c r="W16" s="56">
        <f t="shared" si="2"/>
        <v>99.70602132072905</v>
      </c>
      <c r="X16" s="18"/>
    </row>
    <row r="17" spans="1:24" ht="27" customHeight="1">
      <c r="A17" s="15"/>
      <c r="B17" s="17" t="s">
        <v>54</v>
      </c>
      <c r="C17" s="18"/>
      <c r="D17" s="15"/>
      <c r="E17" s="19">
        <v>5786517000</v>
      </c>
      <c r="F17" s="20"/>
      <c r="G17" s="21"/>
      <c r="H17" s="19">
        <v>5557691066</v>
      </c>
      <c r="I17" s="20"/>
      <c r="J17" s="19"/>
      <c r="K17" s="19">
        <v>5541828326</v>
      </c>
      <c r="L17" s="20"/>
      <c r="M17" s="21"/>
      <c r="N17" s="19">
        <v>17031</v>
      </c>
      <c r="O17" s="20"/>
      <c r="P17" s="21"/>
      <c r="Q17" s="19">
        <f t="shared" si="0"/>
        <v>15845709</v>
      </c>
      <c r="R17" s="20"/>
      <c r="S17" s="21"/>
      <c r="T17" s="28">
        <f t="shared" si="1"/>
        <v>-244688674</v>
      </c>
      <c r="U17" s="20"/>
      <c r="V17" s="21"/>
      <c r="W17" s="56">
        <f t="shared" si="2"/>
        <v>95.7713997211103</v>
      </c>
      <c r="X17" s="18"/>
    </row>
    <row r="18" spans="1:24" ht="27" customHeight="1">
      <c r="A18" s="15"/>
      <c r="B18" s="17" t="s">
        <v>55</v>
      </c>
      <c r="C18" s="18"/>
      <c r="D18" s="15"/>
      <c r="E18" s="19">
        <v>16133352000</v>
      </c>
      <c r="F18" s="20"/>
      <c r="G18" s="21"/>
      <c r="H18" s="19">
        <v>15382302566</v>
      </c>
      <c r="I18" s="20"/>
      <c r="J18" s="19"/>
      <c r="K18" s="19">
        <v>15382258484</v>
      </c>
      <c r="L18" s="20"/>
      <c r="M18" s="21"/>
      <c r="N18" s="19">
        <v>0</v>
      </c>
      <c r="O18" s="20"/>
      <c r="P18" s="21"/>
      <c r="Q18" s="19">
        <f t="shared" si="0"/>
        <v>44082</v>
      </c>
      <c r="R18" s="20"/>
      <c r="S18" s="21"/>
      <c r="T18" s="28">
        <f t="shared" si="1"/>
        <v>-751093516</v>
      </c>
      <c r="U18" s="20"/>
      <c r="V18" s="21"/>
      <c r="W18" s="56">
        <f t="shared" si="2"/>
        <v>95.34446706425298</v>
      </c>
      <c r="X18" s="18"/>
    </row>
    <row r="19" spans="1:24" ht="27" customHeight="1">
      <c r="A19" s="15"/>
      <c r="B19" s="17" t="s">
        <v>60</v>
      </c>
      <c r="C19" s="18"/>
      <c r="D19" s="15"/>
      <c r="E19" s="19">
        <v>11011667000</v>
      </c>
      <c r="F19" s="20"/>
      <c r="G19" s="21"/>
      <c r="H19" s="19">
        <v>11175413032</v>
      </c>
      <c r="I19" s="20"/>
      <c r="J19" s="19"/>
      <c r="K19" s="19">
        <v>10867093343</v>
      </c>
      <c r="L19" s="20"/>
      <c r="M19" s="21"/>
      <c r="N19" s="19">
        <v>14100790</v>
      </c>
      <c r="O19" s="20"/>
      <c r="P19" s="21"/>
      <c r="Q19" s="19">
        <f t="shared" si="0"/>
        <v>294218899</v>
      </c>
      <c r="R19" s="20"/>
      <c r="S19" s="21"/>
      <c r="T19" s="28">
        <f t="shared" si="1"/>
        <v>-144573657</v>
      </c>
      <c r="U19" s="20"/>
      <c r="V19" s="21"/>
      <c r="W19" s="56">
        <f t="shared" si="2"/>
        <v>98.68708655101902</v>
      </c>
      <c r="X19" s="18"/>
    </row>
    <row r="20" spans="1:24" ht="27" customHeight="1">
      <c r="A20" s="15"/>
      <c r="B20" s="17" t="s">
        <v>56</v>
      </c>
      <c r="C20" s="18"/>
      <c r="D20" s="15"/>
      <c r="E20" s="19">
        <v>3525978000</v>
      </c>
      <c r="F20" s="20"/>
      <c r="G20" s="21"/>
      <c r="H20" s="19">
        <v>2962301934</v>
      </c>
      <c r="I20" s="20"/>
      <c r="J20" s="19"/>
      <c r="K20" s="19">
        <v>2962301934</v>
      </c>
      <c r="L20" s="20"/>
      <c r="M20" s="21"/>
      <c r="N20" s="19">
        <v>0</v>
      </c>
      <c r="O20" s="20"/>
      <c r="P20" s="21"/>
      <c r="Q20" s="19">
        <f t="shared" si="0"/>
        <v>0</v>
      </c>
      <c r="R20" s="20"/>
      <c r="S20" s="21"/>
      <c r="T20" s="28">
        <f t="shared" si="1"/>
        <v>-563676066</v>
      </c>
      <c r="U20" s="20"/>
      <c r="V20" s="21"/>
      <c r="W20" s="118">
        <f t="shared" si="2"/>
        <v>84.01362498574863</v>
      </c>
      <c r="X20" s="18"/>
    </row>
    <row r="21" spans="1:25" s="66" customFormat="1" ht="27" customHeight="1">
      <c r="A21" s="57"/>
      <c r="B21" s="119"/>
      <c r="C21" s="59"/>
      <c r="D21" s="57"/>
      <c r="E21" s="63">
        <f>SUM(E7:E20)</f>
        <v>356963888000</v>
      </c>
      <c r="F21" s="61"/>
      <c r="G21" s="62"/>
      <c r="H21" s="63">
        <f>SUM(H7:H20)</f>
        <v>359453213766</v>
      </c>
      <c r="I21" s="61"/>
      <c r="J21" s="63"/>
      <c r="K21" s="63">
        <f>SUM(K7:K20)</f>
        <v>358049303978</v>
      </c>
      <c r="L21" s="61"/>
      <c r="M21" s="62"/>
      <c r="N21" s="63">
        <f>SUM(N7:N20)</f>
        <v>19019224</v>
      </c>
      <c r="O21" s="61"/>
      <c r="P21" s="62"/>
      <c r="Q21" s="63">
        <f t="shared" si="0"/>
        <v>1384890564</v>
      </c>
      <c r="R21" s="61"/>
      <c r="S21" s="62"/>
      <c r="T21" s="63">
        <f t="shared" si="1"/>
        <v>1085415978</v>
      </c>
      <c r="U21" s="61"/>
      <c r="V21" s="62"/>
      <c r="W21" s="120">
        <f t="shared" si="2"/>
        <v>100.3040688468745</v>
      </c>
      <c r="X21" s="59"/>
      <c r="Y21" s="79"/>
    </row>
    <row r="22" spans="1:24" ht="12">
      <c r="A22" s="7"/>
      <c r="B22" s="121" t="s">
        <v>106</v>
      </c>
      <c r="C22" s="9"/>
      <c r="D22" s="7"/>
      <c r="E22" s="25"/>
      <c r="F22" s="26"/>
      <c r="G22" s="27"/>
      <c r="H22" s="25"/>
      <c r="I22" s="26"/>
      <c r="J22" s="25"/>
      <c r="K22" s="25"/>
      <c r="L22" s="26"/>
      <c r="M22" s="27"/>
      <c r="N22" s="25"/>
      <c r="O22" s="26"/>
      <c r="P22" s="27"/>
      <c r="Q22" s="25"/>
      <c r="R22" s="26"/>
      <c r="S22" s="27"/>
      <c r="T22" s="25"/>
      <c r="U22" s="26"/>
      <c r="V22" s="27"/>
      <c r="W22" s="69"/>
      <c r="X22" s="9"/>
    </row>
    <row r="23" spans="1:25" s="79" customFormat="1" ht="27" customHeight="1">
      <c r="A23" s="70"/>
      <c r="B23" s="122"/>
      <c r="C23" s="72"/>
      <c r="D23" s="70" t="s">
        <v>24</v>
      </c>
      <c r="E23" s="76">
        <v>367252034000</v>
      </c>
      <c r="F23" s="74" t="s">
        <v>25</v>
      </c>
      <c r="G23" s="75" t="s">
        <v>24</v>
      </c>
      <c r="H23" s="76">
        <v>375453248833</v>
      </c>
      <c r="I23" s="74" t="s">
        <v>25</v>
      </c>
      <c r="J23" s="75" t="s">
        <v>24</v>
      </c>
      <c r="K23" s="76">
        <v>374381541294</v>
      </c>
      <c r="L23" s="74" t="s">
        <v>25</v>
      </c>
      <c r="M23" s="75" t="s">
        <v>24</v>
      </c>
      <c r="N23" s="76">
        <v>443248</v>
      </c>
      <c r="O23" s="74" t="s">
        <v>25</v>
      </c>
      <c r="P23" s="75" t="s">
        <v>24</v>
      </c>
      <c r="Q23" s="76">
        <v>1071264291</v>
      </c>
      <c r="R23" s="74" t="s">
        <v>25</v>
      </c>
      <c r="S23" s="75" t="s">
        <v>24</v>
      </c>
      <c r="T23" s="76">
        <v>7129507294</v>
      </c>
      <c r="U23" s="74" t="s">
        <v>25</v>
      </c>
      <c r="V23" s="75" t="s">
        <v>24</v>
      </c>
      <c r="W23" s="78">
        <v>101.9</v>
      </c>
      <c r="X23" s="72" t="s">
        <v>25</v>
      </c>
      <c r="Y23" s="123" t="s">
        <v>93</v>
      </c>
    </row>
    <row r="24" spans="2:20" ht="27" customHeight="1">
      <c r="B24" s="39"/>
      <c r="T24" s="39" t="s">
        <v>94</v>
      </c>
    </row>
  </sheetData>
  <printOptions/>
  <pageMargins left="0.984251968503937" right="0.5905511811023623" top="0.5905511811023623" bottom="0.5905511811023623" header="0.4330708661417323" footer="0"/>
  <pageSetup fitToHeight="1" fitToWidth="1" horizontalDpi="400" verticalDpi="4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Z29"/>
  <sheetViews>
    <sheetView workbookViewId="0" topLeftCell="A1">
      <pane xSplit="3" ySplit="5" topLeftCell="D18" activePane="bottomRight" state="frozen"/>
      <selection pane="topLeft" activeCell="O9" sqref="O9"/>
      <selection pane="topRight" activeCell="O9" sqref="O9"/>
      <selection pane="bottomLeft" activeCell="O9" sqref="O9"/>
      <selection pane="bottomRight" activeCell="E20" sqref="E20"/>
    </sheetView>
  </sheetViews>
  <sheetFormatPr defaultColWidth="8.796875" defaultRowHeight="24" customHeight="1"/>
  <cols>
    <col min="1" max="1" width="1.59765625" style="1" customWidth="1"/>
    <col min="2" max="2" width="20.5" style="1" customWidth="1"/>
    <col min="3" max="4" width="1.59765625" style="1" customWidth="1"/>
    <col min="5" max="5" width="15.59765625" style="1" customWidth="1"/>
    <col min="6" max="7" width="1.59765625" style="1" customWidth="1"/>
    <col min="8" max="8" width="15.59765625" style="1" customWidth="1"/>
    <col min="9" max="10" width="1.59765625" style="1" customWidth="1"/>
    <col min="11" max="11" width="14.59765625" style="1" customWidth="1"/>
    <col min="12" max="13" width="1.59765625" style="1" customWidth="1"/>
    <col min="14" max="14" width="14.59765625" style="1" customWidth="1"/>
    <col min="15" max="15" width="1.69921875" style="1" customWidth="1"/>
    <col min="16" max="16" width="1.59765625" style="1" customWidth="1"/>
    <col min="17" max="17" width="15.59765625" style="1" customWidth="1"/>
    <col min="18" max="19" width="1.59765625" style="1" customWidth="1"/>
    <col min="20" max="20" width="8" style="1" bestFit="1" customWidth="1"/>
    <col min="21" max="22" width="1.59765625" style="1" customWidth="1"/>
    <col min="23" max="23" width="14.59765625" style="1" customWidth="1"/>
    <col min="24" max="24" width="1.59765625" style="1" customWidth="1"/>
    <col min="25" max="16384" width="9" style="1" customWidth="1"/>
  </cols>
  <sheetData>
    <row r="1" spans="2:7" ht="27" customHeight="1">
      <c r="B1" s="2"/>
      <c r="C1" s="2"/>
      <c r="D1" s="2"/>
      <c r="E1" s="81" t="s">
        <v>107</v>
      </c>
      <c r="F1" s="81"/>
      <c r="G1" s="81"/>
    </row>
    <row r="2" spans="1:20" s="115" customFormat="1" ht="24" customHeight="1">
      <c r="A2" s="115" t="s">
        <v>26</v>
      </c>
      <c r="Q2" s="124"/>
      <c r="R2" s="124"/>
      <c r="S2" s="124"/>
      <c r="T2" s="124"/>
    </row>
    <row r="3" spans="1:24" ht="15" customHeight="1">
      <c r="A3" s="3"/>
      <c r="B3" s="34" t="s">
        <v>1</v>
      </c>
      <c r="C3" s="5"/>
      <c r="D3" s="3"/>
      <c r="E3" s="4"/>
      <c r="F3" s="5"/>
      <c r="G3" s="4"/>
      <c r="H3" s="4"/>
      <c r="I3" s="5"/>
      <c r="J3" s="3"/>
      <c r="K3" s="4"/>
      <c r="L3" s="5"/>
      <c r="M3" s="3"/>
      <c r="N3" s="4"/>
      <c r="O3" s="5"/>
      <c r="P3" s="3"/>
      <c r="Q3" s="6" t="s">
        <v>2</v>
      </c>
      <c r="R3" s="5"/>
      <c r="S3" s="3"/>
      <c r="T3" s="83" t="s">
        <v>78</v>
      </c>
      <c r="U3" s="5"/>
      <c r="V3" s="3"/>
      <c r="W3" s="6" t="s">
        <v>58</v>
      </c>
      <c r="X3" s="5"/>
    </row>
    <row r="4" spans="1:24" ht="15" customHeight="1">
      <c r="A4" s="7"/>
      <c r="B4" s="8"/>
      <c r="C4" s="9"/>
      <c r="D4" s="7"/>
      <c r="E4" s="10" t="s">
        <v>2</v>
      </c>
      <c r="F4" s="9"/>
      <c r="G4" s="31"/>
      <c r="H4" s="10" t="s">
        <v>27</v>
      </c>
      <c r="I4" s="9"/>
      <c r="J4" s="7"/>
      <c r="K4" s="10" t="s">
        <v>28</v>
      </c>
      <c r="L4" s="9"/>
      <c r="M4" s="7"/>
      <c r="N4" s="10" t="s">
        <v>29</v>
      </c>
      <c r="O4" s="9"/>
      <c r="P4" s="7"/>
      <c r="Q4" s="10" t="s">
        <v>95</v>
      </c>
      <c r="R4" s="9"/>
      <c r="S4" s="7"/>
      <c r="T4" s="84" t="s">
        <v>7</v>
      </c>
      <c r="U4" s="9"/>
      <c r="V4" s="7"/>
      <c r="W4" s="31"/>
      <c r="X4" s="9"/>
    </row>
    <row r="5" spans="1:24" ht="15" customHeight="1">
      <c r="A5" s="11"/>
      <c r="B5" s="35" t="s">
        <v>45</v>
      </c>
      <c r="C5" s="13"/>
      <c r="D5" s="11"/>
      <c r="E5" s="12"/>
      <c r="F5" s="13"/>
      <c r="G5" s="12"/>
      <c r="H5" s="12"/>
      <c r="I5" s="13"/>
      <c r="J5" s="11"/>
      <c r="K5" s="12"/>
      <c r="L5" s="13"/>
      <c r="M5" s="11"/>
      <c r="N5" s="12"/>
      <c r="O5" s="13"/>
      <c r="P5" s="11"/>
      <c r="Q5" s="14" t="s">
        <v>96</v>
      </c>
      <c r="R5" s="13"/>
      <c r="S5" s="11"/>
      <c r="T5" s="85" t="s">
        <v>30</v>
      </c>
      <c r="U5" s="13"/>
      <c r="V5" s="11"/>
      <c r="W5" s="14" t="s">
        <v>59</v>
      </c>
      <c r="X5" s="13"/>
    </row>
    <row r="6" spans="1:24" ht="12" customHeight="1">
      <c r="A6" s="3"/>
      <c r="B6" s="116"/>
      <c r="C6" s="5"/>
      <c r="D6" s="3"/>
      <c r="E6" s="34" t="s">
        <v>69</v>
      </c>
      <c r="F6" s="5"/>
      <c r="G6" s="4"/>
      <c r="H6" s="34" t="s">
        <v>69</v>
      </c>
      <c r="I6" s="5"/>
      <c r="J6" s="3"/>
      <c r="K6" s="34" t="s">
        <v>69</v>
      </c>
      <c r="L6" s="5"/>
      <c r="M6" s="3"/>
      <c r="N6" s="34" t="s">
        <v>69</v>
      </c>
      <c r="O6" s="5"/>
      <c r="P6" s="3"/>
      <c r="Q6" s="34" t="s">
        <v>69</v>
      </c>
      <c r="R6" s="5"/>
      <c r="S6" s="3"/>
      <c r="T6" s="34" t="s">
        <v>70</v>
      </c>
      <c r="U6" s="5"/>
      <c r="V6" s="3"/>
      <c r="W6" s="34" t="s">
        <v>69</v>
      </c>
      <c r="X6" s="5"/>
    </row>
    <row r="7" spans="1:25" ht="18" customHeight="1">
      <c r="A7" s="11"/>
      <c r="B7" s="14" t="s">
        <v>46</v>
      </c>
      <c r="C7" s="13"/>
      <c r="D7" s="11"/>
      <c r="E7" s="28">
        <v>273270729000</v>
      </c>
      <c r="F7" s="29"/>
      <c r="G7" s="28"/>
      <c r="H7" s="28">
        <v>272796944534</v>
      </c>
      <c r="I7" s="29"/>
      <c r="J7" s="30"/>
      <c r="K7" s="28">
        <v>0</v>
      </c>
      <c r="L7" s="29"/>
      <c r="M7" s="30"/>
      <c r="N7" s="28">
        <f aca="true" t="shared" si="0" ref="N7:N20">E7-H7-K7</f>
        <v>473784466</v>
      </c>
      <c r="O7" s="29"/>
      <c r="P7" s="30"/>
      <c r="Q7" s="28">
        <f aca="true" t="shared" si="1" ref="Q7:Q21">H7-E7</f>
        <v>-473784466</v>
      </c>
      <c r="R7" s="29"/>
      <c r="S7" s="30"/>
      <c r="T7" s="55">
        <f aca="true" t="shared" si="2" ref="T7:T21">H7/E7*100</f>
        <v>99.82662450979153</v>
      </c>
      <c r="U7" s="13"/>
      <c r="V7" s="11"/>
      <c r="W7" s="28">
        <f>'[1]16特別歳入'!K7-H7</f>
        <v>0</v>
      </c>
      <c r="X7" s="13"/>
      <c r="Y7" s="117"/>
    </row>
    <row r="8" spans="1:25" ht="25.5" customHeight="1">
      <c r="A8" s="15"/>
      <c r="B8" s="17" t="s">
        <v>47</v>
      </c>
      <c r="C8" s="18"/>
      <c r="D8" s="15"/>
      <c r="E8" s="19">
        <v>21336736000</v>
      </c>
      <c r="F8" s="20"/>
      <c r="G8" s="19"/>
      <c r="H8" s="19">
        <v>21146912787</v>
      </c>
      <c r="I8" s="20"/>
      <c r="J8" s="21"/>
      <c r="K8" s="19">
        <v>0</v>
      </c>
      <c r="L8" s="20"/>
      <c r="M8" s="21"/>
      <c r="N8" s="19">
        <f t="shared" si="0"/>
        <v>189823213</v>
      </c>
      <c r="O8" s="20"/>
      <c r="P8" s="21"/>
      <c r="Q8" s="19">
        <f t="shared" si="1"/>
        <v>-189823213</v>
      </c>
      <c r="R8" s="20"/>
      <c r="S8" s="21"/>
      <c r="T8" s="55">
        <f t="shared" si="2"/>
        <v>99.11034558894106</v>
      </c>
      <c r="U8" s="18"/>
      <c r="V8" s="15"/>
      <c r="W8" s="19">
        <f>'[1]16特別歳入'!K8-H8</f>
        <v>0</v>
      </c>
      <c r="X8" s="18"/>
      <c r="Y8" s="117"/>
    </row>
    <row r="9" spans="1:25" ht="25.5" customHeight="1">
      <c r="A9" s="15"/>
      <c r="B9" s="17" t="s">
        <v>48</v>
      </c>
      <c r="C9" s="18"/>
      <c r="D9" s="15"/>
      <c r="E9" s="19">
        <v>8795102000</v>
      </c>
      <c r="F9" s="20"/>
      <c r="G9" s="19"/>
      <c r="H9" s="19">
        <v>8749602000</v>
      </c>
      <c r="I9" s="20"/>
      <c r="J9" s="21"/>
      <c r="K9" s="19">
        <v>0</v>
      </c>
      <c r="L9" s="20"/>
      <c r="M9" s="21"/>
      <c r="N9" s="19">
        <f t="shared" si="0"/>
        <v>45500000</v>
      </c>
      <c r="O9" s="20"/>
      <c r="P9" s="21"/>
      <c r="Q9" s="19">
        <f t="shared" si="1"/>
        <v>-45500000</v>
      </c>
      <c r="R9" s="20"/>
      <c r="S9" s="21"/>
      <c r="T9" s="55">
        <f t="shared" si="2"/>
        <v>99.48266660238846</v>
      </c>
      <c r="U9" s="18"/>
      <c r="V9" s="15"/>
      <c r="W9" s="19">
        <f>'[1]16特別歳入'!K9-H9</f>
        <v>45500591</v>
      </c>
      <c r="X9" s="18"/>
      <c r="Y9" s="117"/>
    </row>
    <row r="10" spans="1:24" ht="25.5" customHeight="1">
      <c r="A10" s="15"/>
      <c r="B10" s="17" t="s">
        <v>51</v>
      </c>
      <c r="C10" s="18"/>
      <c r="D10" s="15"/>
      <c r="E10" s="19">
        <v>454154000</v>
      </c>
      <c r="F10" s="20"/>
      <c r="G10" s="19"/>
      <c r="H10" s="19">
        <v>448312268</v>
      </c>
      <c r="I10" s="20"/>
      <c r="J10" s="21"/>
      <c r="K10" s="19">
        <v>0</v>
      </c>
      <c r="L10" s="20"/>
      <c r="M10" s="21"/>
      <c r="N10" s="19">
        <f t="shared" si="0"/>
        <v>5841732</v>
      </c>
      <c r="O10" s="20"/>
      <c r="P10" s="21"/>
      <c r="Q10" s="19">
        <f t="shared" si="1"/>
        <v>-5841732</v>
      </c>
      <c r="R10" s="20"/>
      <c r="S10" s="21"/>
      <c r="T10" s="55">
        <f t="shared" si="2"/>
        <v>98.71371120809242</v>
      </c>
      <c r="U10" s="18"/>
      <c r="V10" s="15"/>
      <c r="W10" s="19">
        <f>'[1]16特別歳入'!K10-H10</f>
        <v>240178</v>
      </c>
      <c r="X10" s="18"/>
    </row>
    <row r="11" spans="1:24" ht="25.5" customHeight="1">
      <c r="A11" s="15"/>
      <c r="B11" s="17" t="s">
        <v>52</v>
      </c>
      <c r="C11" s="18"/>
      <c r="D11" s="15"/>
      <c r="E11" s="19">
        <v>938371000</v>
      </c>
      <c r="F11" s="20"/>
      <c r="G11" s="19"/>
      <c r="H11" s="19">
        <v>430947299</v>
      </c>
      <c r="I11" s="20"/>
      <c r="J11" s="21"/>
      <c r="K11" s="19">
        <v>0</v>
      </c>
      <c r="L11" s="20"/>
      <c r="M11" s="21"/>
      <c r="N11" s="19">
        <f t="shared" si="0"/>
        <v>507423701</v>
      </c>
      <c r="O11" s="20"/>
      <c r="P11" s="21"/>
      <c r="Q11" s="19">
        <f t="shared" si="1"/>
        <v>-507423701</v>
      </c>
      <c r="R11" s="20"/>
      <c r="S11" s="21"/>
      <c r="T11" s="55">
        <f t="shared" si="2"/>
        <v>45.925044465355384</v>
      </c>
      <c r="U11" s="18"/>
      <c r="V11" s="15"/>
      <c r="W11" s="19">
        <f>'[1]16特別歳入'!K11-H11</f>
        <v>504624720</v>
      </c>
      <c r="X11" s="18"/>
    </row>
    <row r="12" spans="1:24" ht="25.5" customHeight="1">
      <c r="A12" s="15"/>
      <c r="B12" s="32" t="s">
        <v>49</v>
      </c>
      <c r="C12" s="18"/>
      <c r="D12" s="15"/>
      <c r="E12" s="19">
        <v>493070000</v>
      </c>
      <c r="F12" s="20"/>
      <c r="G12" s="19"/>
      <c r="H12" s="19">
        <v>487400105</v>
      </c>
      <c r="I12" s="20"/>
      <c r="J12" s="21"/>
      <c r="K12" s="19">
        <v>0</v>
      </c>
      <c r="L12" s="20"/>
      <c r="M12" s="21"/>
      <c r="N12" s="19">
        <f t="shared" si="0"/>
        <v>5669895</v>
      </c>
      <c r="O12" s="20"/>
      <c r="P12" s="21"/>
      <c r="Q12" s="19">
        <f t="shared" si="1"/>
        <v>-5669895</v>
      </c>
      <c r="R12" s="20"/>
      <c r="S12" s="21"/>
      <c r="T12" s="55">
        <f t="shared" si="2"/>
        <v>98.85008315249357</v>
      </c>
      <c r="U12" s="18"/>
      <c r="V12" s="15"/>
      <c r="W12" s="19">
        <f>'[1]16特別歳入'!K12-H12</f>
        <v>64397721</v>
      </c>
      <c r="X12" s="18"/>
    </row>
    <row r="13" spans="1:24" ht="25.5" customHeight="1">
      <c r="A13" s="15"/>
      <c r="B13" s="17" t="s">
        <v>50</v>
      </c>
      <c r="C13" s="18"/>
      <c r="D13" s="15"/>
      <c r="E13" s="19">
        <v>728970000</v>
      </c>
      <c r="F13" s="20"/>
      <c r="G13" s="19"/>
      <c r="H13" s="19">
        <v>728085995</v>
      </c>
      <c r="I13" s="20"/>
      <c r="J13" s="21"/>
      <c r="K13" s="19">
        <v>0</v>
      </c>
      <c r="L13" s="20"/>
      <c r="M13" s="21"/>
      <c r="N13" s="19">
        <f t="shared" si="0"/>
        <v>884005</v>
      </c>
      <c r="O13" s="20"/>
      <c r="P13" s="21"/>
      <c r="Q13" s="19">
        <f t="shared" si="1"/>
        <v>-884005</v>
      </c>
      <c r="R13" s="20"/>
      <c r="S13" s="21"/>
      <c r="T13" s="55">
        <f t="shared" si="2"/>
        <v>99.878732320946</v>
      </c>
      <c r="U13" s="18"/>
      <c r="V13" s="15"/>
      <c r="W13" s="19">
        <f>'[1]16特別歳入'!K13-H13</f>
        <v>15347</v>
      </c>
      <c r="X13" s="18"/>
    </row>
    <row r="14" spans="1:24" ht="25.5" customHeight="1">
      <c r="A14" s="15"/>
      <c r="B14" s="17" t="s">
        <v>91</v>
      </c>
      <c r="C14" s="18"/>
      <c r="D14" s="15"/>
      <c r="E14" s="19">
        <v>13639949000</v>
      </c>
      <c r="F14" s="20"/>
      <c r="G14" s="19"/>
      <c r="H14" s="19">
        <v>13531226455</v>
      </c>
      <c r="I14" s="20"/>
      <c r="J14" s="21"/>
      <c r="K14" s="19">
        <v>0</v>
      </c>
      <c r="L14" s="20"/>
      <c r="M14" s="21"/>
      <c r="N14" s="19">
        <f t="shared" si="0"/>
        <v>108722545</v>
      </c>
      <c r="O14" s="20"/>
      <c r="P14" s="21"/>
      <c r="Q14" s="19">
        <f t="shared" si="1"/>
        <v>-108722545</v>
      </c>
      <c r="R14" s="20"/>
      <c r="S14" s="21"/>
      <c r="T14" s="55">
        <f t="shared" si="2"/>
        <v>99.20291091264343</v>
      </c>
      <c r="U14" s="18"/>
      <c r="V14" s="15"/>
      <c r="W14" s="19">
        <f>'[1]16特別歳入'!K14-H14</f>
        <v>3490636196</v>
      </c>
      <c r="X14" s="18"/>
    </row>
    <row r="15" spans="1:24" ht="25.5" customHeight="1">
      <c r="A15" s="15"/>
      <c r="B15" s="17" t="s">
        <v>97</v>
      </c>
      <c r="C15" s="18"/>
      <c r="D15" s="15"/>
      <c r="E15" s="19">
        <v>614029000</v>
      </c>
      <c r="F15" s="20"/>
      <c r="G15" s="19"/>
      <c r="H15" s="19">
        <v>445008000</v>
      </c>
      <c r="I15" s="20"/>
      <c r="J15" s="21"/>
      <c r="K15" s="19">
        <v>0</v>
      </c>
      <c r="L15" s="20"/>
      <c r="M15" s="21"/>
      <c r="N15" s="19">
        <f t="shared" si="0"/>
        <v>169021000</v>
      </c>
      <c r="O15" s="20"/>
      <c r="P15" s="21"/>
      <c r="Q15" s="19">
        <f t="shared" si="1"/>
        <v>-169021000</v>
      </c>
      <c r="R15" s="20"/>
      <c r="S15" s="21"/>
      <c r="T15" s="55">
        <f t="shared" si="2"/>
        <v>72.47344995106094</v>
      </c>
      <c r="U15" s="18"/>
      <c r="V15" s="15"/>
      <c r="W15" s="19">
        <f>'[1]16特別歳入'!K15-H15</f>
        <v>191395321</v>
      </c>
      <c r="X15" s="18"/>
    </row>
    <row r="16" spans="1:24" ht="25.5" customHeight="1">
      <c r="A16" s="15"/>
      <c r="B16" s="17" t="s">
        <v>53</v>
      </c>
      <c r="C16" s="18"/>
      <c r="D16" s="15"/>
      <c r="E16" s="19">
        <v>235264000</v>
      </c>
      <c r="F16" s="20"/>
      <c r="G16" s="19"/>
      <c r="H16" s="19">
        <v>50871505</v>
      </c>
      <c r="I16" s="20"/>
      <c r="J16" s="21"/>
      <c r="K16" s="19">
        <v>0</v>
      </c>
      <c r="L16" s="20"/>
      <c r="M16" s="21"/>
      <c r="N16" s="19">
        <f t="shared" si="0"/>
        <v>184392495</v>
      </c>
      <c r="O16" s="20"/>
      <c r="P16" s="21"/>
      <c r="Q16" s="19">
        <f t="shared" si="1"/>
        <v>-184392495</v>
      </c>
      <c r="R16" s="20"/>
      <c r="S16" s="21"/>
      <c r="T16" s="55">
        <f t="shared" si="2"/>
        <v>21.62315738914581</v>
      </c>
      <c r="U16" s="18"/>
      <c r="V16" s="15"/>
      <c r="W16" s="19">
        <f>'[1]16特別歳入'!K16-H16</f>
        <v>183700869</v>
      </c>
      <c r="X16" s="18"/>
    </row>
    <row r="17" spans="1:24" ht="25.5" customHeight="1">
      <c r="A17" s="15"/>
      <c r="B17" s="17" t="s">
        <v>54</v>
      </c>
      <c r="C17" s="18"/>
      <c r="D17" s="15"/>
      <c r="E17" s="19">
        <v>5786517000</v>
      </c>
      <c r="F17" s="20"/>
      <c r="G17" s="19"/>
      <c r="H17" s="19">
        <v>5344513480</v>
      </c>
      <c r="I17" s="20"/>
      <c r="J17" s="21"/>
      <c r="K17" s="19">
        <v>287500000</v>
      </c>
      <c r="L17" s="20"/>
      <c r="M17" s="21"/>
      <c r="N17" s="19">
        <f t="shared" si="0"/>
        <v>154503520</v>
      </c>
      <c r="O17" s="20"/>
      <c r="P17" s="21"/>
      <c r="Q17" s="19">
        <f t="shared" si="1"/>
        <v>-442003520</v>
      </c>
      <c r="R17" s="20"/>
      <c r="S17" s="21"/>
      <c r="T17" s="55">
        <f t="shared" si="2"/>
        <v>92.36149275980698</v>
      </c>
      <c r="U17" s="18"/>
      <c r="V17" s="15"/>
      <c r="W17" s="19">
        <f>'[1]16特別歳入'!K17-H17</f>
        <v>197314846</v>
      </c>
      <c r="X17" s="18"/>
    </row>
    <row r="18" spans="1:24" ht="25.5" customHeight="1">
      <c r="A18" s="15"/>
      <c r="B18" s="17" t="s">
        <v>55</v>
      </c>
      <c r="C18" s="18"/>
      <c r="D18" s="15"/>
      <c r="E18" s="19">
        <v>16133352000</v>
      </c>
      <c r="F18" s="20"/>
      <c r="G18" s="19"/>
      <c r="H18" s="19">
        <v>15285558484</v>
      </c>
      <c r="I18" s="20"/>
      <c r="J18" s="21"/>
      <c r="K18" s="19">
        <v>575100000</v>
      </c>
      <c r="L18" s="20"/>
      <c r="M18" s="21"/>
      <c r="N18" s="19">
        <f t="shared" si="0"/>
        <v>272693516</v>
      </c>
      <c r="O18" s="20"/>
      <c r="P18" s="21"/>
      <c r="Q18" s="19">
        <f t="shared" si="1"/>
        <v>-847793516</v>
      </c>
      <c r="R18" s="20"/>
      <c r="S18" s="21"/>
      <c r="T18" s="55">
        <f t="shared" si="2"/>
        <v>94.74508759246064</v>
      </c>
      <c r="U18" s="18"/>
      <c r="V18" s="15"/>
      <c r="W18" s="19">
        <f>'[1]16特別歳入'!K18-H18</f>
        <v>96700000</v>
      </c>
      <c r="X18" s="18"/>
    </row>
    <row r="19" spans="1:24" ht="25.5" customHeight="1">
      <c r="A19" s="15"/>
      <c r="B19" s="17" t="s">
        <v>60</v>
      </c>
      <c r="C19" s="18"/>
      <c r="D19" s="15"/>
      <c r="E19" s="19">
        <v>11011667000</v>
      </c>
      <c r="F19" s="20"/>
      <c r="G19" s="19"/>
      <c r="H19" s="19">
        <v>10805929045</v>
      </c>
      <c r="I19" s="20"/>
      <c r="J19" s="21"/>
      <c r="K19" s="19">
        <v>27900000</v>
      </c>
      <c r="L19" s="20"/>
      <c r="M19" s="21"/>
      <c r="N19" s="19">
        <f t="shared" si="0"/>
        <v>177837955</v>
      </c>
      <c r="O19" s="20"/>
      <c r="P19" s="21"/>
      <c r="Q19" s="19">
        <f t="shared" si="1"/>
        <v>-205737955</v>
      </c>
      <c r="R19" s="20"/>
      <c r="S19" s="21"/>
      <c r="T19" s="55">
        <f t="shared" si="2"/>
        <v>98.13163660869876</v>
      </c>
      <c r="U19" s="18"/>
      <c r="V19" s="15"/>
      <c r="W19" s="19">
        <f>'[1]16特別歳入'!K19-H19</f>
        <v>61164298</v>
      </c>
      <c r="X19" s="18"/>
    </row>
    <row r="20" spans="1:24" ht="25.5" customHeight="1">
      <c r="A20" s="15"/>
      <c r="B20" s="17" t="s">
        <v>56</v>
      </c>
      <c r="C20" s="18"/>
      <c r="D20" s="15"/>
      <c r="E20" s="19">
        <v>3525978000</v>
      </c>
      <c r="F20" s="20"/>
      <c r="G20" s="19"/>
      <c r="H20" s="19">
        <v>2962301934</v>
      </c>
      <c r="I20" s="20"/>
      <c r="J20" s="21"/>
      <c r="K20" s="19">
        <v>0</v>
      </c>
      <c r="L20" s="20"/>
      <c r="M20" s="21"/>
      <c r="N20" s="19">
        <f t="shared" si="0"/>
        <v>563676066</v>
      </c>
      <c r="O20" s="20"/>
      <c r="P20" s="21"/>
      <c r="Q20" s="19">
        <f t="shared" si="1"/>
        <v>-563676066</v>
      </c>
      <c r="R20" s="20"/>
      <c r="S20" s="21"/>
      <c r="T20" s="125">
        <f t="shared" si="2"/>
        <v>84.01362498574863</v>
      </c>
      <c r="U20" s="18"/>
      <c r="V20" s="15"/>
      <c r="W20" s="19">
        <f>'[1]16特別歳入'!K20-H20</f>
        <v>0</v>
      </c>
      <c r="X20" s="18"/>
    </row>
    <row r="21" spans="1:24" s="66" customFormat="1" ht="18" customHeight="1">
      <c r="A21" s="57"/>
      <c r="B21" s="119"/>
      <c r="C21" s="59"/>
      <c r="D21" s="57"/>
      <c r="E21" s="63">
        <f>SUM(E7:E20)</f>
        <v>356963888000</v>
      </c>
      <c r="F21" s="61"/>
      <c r="G21" s="63"/>
      <c r="H21" s="63">
        <f>SUM(H7:H20)</f>
        <v>353213613891</v>
      </c>
      <c r="I21" s="61"/>
      <c r="J21" s="62"/>
      <c r="K21" s="63">
        <f>SUM(K7:K20)</f>
        <v>890500000</v>
      </c>
      <c r="L21" s="61"/>
      <c r="M21" s="62"/>
      <c r="N21" s="63">
        <f>SUM(N7:N20)</f>
        <v>2859774109</v>
      </c>
      <c r="O21" s="61"/>
      <c r="P21" s="62"/>
      <c r="Q21" s="63">
        <f t="shared" si="1"/>
        <v>-3750274109</v>
      </c>
      <c r="R21" s="61"/>
      <c r="S21" s="99"/>
      <c r="T21" s="68">
        <f t="shared" si="2"/>
        <v>98.94939677791722</v>
      </c>
      <c r="U21" s="97"/>
      <c r="V21" s="57"/>
      <c r="W21" s="63">
        <f>'[1]16特別歳入'!K21-H21</f>
        <v>4835690087</v>
      </c>
      <c r="X21" s="59"/>
    </row>
    <row r="22" spans="1:24" ht="12">
      <c r="A22" s="7"/>
      <c r="B22" s="10" t="s">
        <v>57</v>
      </c>
      <c r="C22" s="9"/>
      <c r="D22" s="7"/>
      <c r="E22" s="25"/>
      <c r="F22" s="26"/>
      <c r="G22" s="25"/>
      <c r="H22" s="25"/>
      <c r="I22" s="26"/>
      <c r="J22" s="27"/>
      <c r="K22" s="25"/>
      <c r="L22" s="26"/>
      <c r="M22" s="27"/>
      <c r="N22" s="25"/>
      <c r="O22" s="26"/>
      <c r="P22" s="27"/>
      <c r="Q22" s="25"/>
      <c r="R22" s="26"/>
      <c r="S22" s="27"/>
      <c r="T22" s="68"/>
      <c r="U22" s="26"/>
      <c r="V22" s="7"/>
      <c r="W22" s="25"/>
      <c r="X22" s="9"/>
    </row>
    <row r="23" spans="1:24" s="79" customFormat="1" ht="18" customHeight="1">
      <c r="A23" s="70"/>
      <c r="B23" s="122"/>
      <c r="C23" s="72"/>
      <c r="D23" s="70" t="s">
        <v>24</v>
      </c>
      <c r="E23" s="76">
        <v>367252034000</v>
      </c>
      <c r="F23" s="74" t="s">
        <v>25</v>
      </c>
      <c r="G23" s="76" t="s">
        <v>24</v>
      </c>
      <c r="H23" s="76">
        <v>364117903895</v>
      </c>
      <c r="I23" s="74" t="s">
        <v>25</v>
      </c>
      <c r="J23" s="75" t="s">
        <v>24</v>
      </c>
      <c r="K23" s="76">
        <v>946185000</v>
      </c>
      <c r="L23" s="74" t="s">
        <v>25</v>
      </c>
      <c r="M23" s="75" t="s">
        <v>24</v>
      </c>
      <c r="N23" s="76">
        <v>2187945105</v>
      </c>
      <c r="O23" s="74" t="s">
        <v>25</v>
      </c>
      <c r="P23" s="75" t="s">
        <v>24</v>
      </c>
      <c r="Q23" s="76">
        <v>-3134130105</v>
      </c>
      <c r="R23" s="74" t="s">
        <v>25</v>
      </c>
      <c r="S23" s="75" t="s">
        <v>24</v>
      </c>
      <c r="T23" s="77">
        <f>ROUND(H23/E23*100,1)</f>
        <v>99.1</v>
      </c>
      <c r="U23" s="72" t="s">
        <v>25</v>
      </c>
      <c r="V23" s="70" t="s">
        <v>24</v>
      </c>
      <c r="W23" s="76">
        <f>'[1]16特別歳入'!K23-H23</f>
        <v>10263637399</v>
      </c>
      <c r="X23" s="72" t="s">
        <v>25</v>
      </c>
    </row>
    <row r="24" spans="2:23" s="31" customFormat="1" ht="9" customHeight="1">
      <c r="B24" s="1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33"/>
      <c r="W24" s="25"/>
    </row>
    <row r="25" spans="1:24" ht="12">
      <c r="A25" s="3"/>
      <c r="B25" s="6"/>
      <c r="C25" s="5"/>
      <c r="D25" s="3"/>
      <c r="E25" s="34" t="s">
        <v>69</v>
      </c>
      <c r="F25" s="23"/>
      <c r="G25" s="24"/>
      <c r="H25" s="34"/>
      <c r="I25" s="23"/>
      <c r="J25" s="24"/>
      <c r="K25" s="34" t="s">
        <v>69</v>
      </c>
      <c r="L25" s="23"/>
      <c r="M25" s="24"/>
      <c r="N25" s="34"/>
      <c r="O25" s="23"/>
      <c r="P25" s="24"/>
      <c r="Q25" s="34" t="s">
        <v>69</v>
      </c>
      <c r="R25" s="23"/>
      <c r="S25" s="36"/>
      <c r="T25" s="36"/>
      <c r="U25" s="36"/>
      <c r="V25" s="36"/>
      <c r="W25" s="36"/>
      <c r="X25" s="36"/>
    </row>
    <row r="26" spans="1:26" s="79" customFormat="1" ht="18" customHeight="1">
      <c r="A26" s="92"/>
      <c r="B26" s="93"/>
      <c r="C26" s="94"/>
      <c r="D26" s="98"/>
      <c r="E26" s="101">
        <f>W21</f>
        <v>4835690087</v>
      </c>
      <c r="F26" s="126"/>
      <c r="G26" s="98"/>
      <c r="H26" s="142" t="s">
        <v>83</v>
      </c>
      <c r="I26" s="97"/>
      <c r="J26" s="98"/>
      <c r="K26" s="101">
        <v>187150000</v>
      </c>
      <c r="L26" s="97"/>
      <c r="M26" s="99"/>
      <c r="N26" s="96"/>
      <c r="O26" s="97"/>
      <c r="P26" s="127"/>
      <c r="Q26" s="101">
        <f>E26-K26</f>
        <v>4648540087</v>
      </c>
      <c r="R26" s="100"/>
      <c r="S26" s="128"/>
      <c r="T26" s="128"/>
      <c r="U26" s="128"/>
      <c r="V26" s="128"/>
      <c r="W26" s="128"/>
      <c r="X26" s="128"/>
      <c r="Y26" s="105"/>
      <c r="Z26" s="105"/>
    </row>
    <row r="27" spans="1:26" ht="21" customHeight="1">
      <c r="A27" s="129"/>
      <c r="B27" s="130" t="s">
        <v>43</v>
      </c>
      <c r="C27" s="9"/>
      <c r="D27" s="7"/>
      <c r="E27" s="31"/>
      <c r="F27" s="9"/>
      <c r="G27" s="27"/>
      <c r="H27" s="143"/>
      <c r="I27" s="26"/>
      <c r="J27" s="27"/>
      <c r="K27" s="131"/>
      <c r="L27" s="26"/>
      <c r="M27" s="27"/>
      <c r="N27" s="132" t="s">
        <v>44</v>
      </c>
      <c r="O27" s="133"/>
      <c r="P27" s="27"/>
      <c r="Q27" s="25"/>
      <c r="R27" s="37"/>
      <c r="S27" s="31"/>
      <c r="T27" s="31"/>
      <c r="U27" s="31"/>
      <c r="V27" s="31"/>
      <c r="W27" s="31"/>
      <c r="X27" s="31"/>
      <c r="Y27" s="31"/>
      <c r="Z27" s="31"/>
    </row>
    <row r="28" spans="1:26" ht="20.25" customHeight="1">
      <c r="A28" s="107"/>
      <c r="B28" s="108"/>
      <c r="C28" s="72"/>
      <c r="D28" s="134" t="s">
        <v>86</v>
      </c>
      <c r="E28" s="135">
        <f>W23</f>
        <v>10263637399</v>
      </c>
      <c r="F28" s="136" t="s">
        <v>85</v>
      </c>
      <c r="G28" s="109" t="s">
        <v>86</v>
      </c>
      <c r="H28" s="110" t="s">
        <v>87</v>
      </c>
      <c r="I28" s="74" t="s">
        <v>88</v>
      </c>
      <c r="J28" s="109" t="s">
        <v>24</v>
      </c>
      <c r="K28" s="135">
        <v>218385000</v>
      </c>
      <c r="L28" s="74" t="s">
        <v>25</v>
      </c>
      <c r="M28" s="75"/>
      <c r="N28" s="76"/>
      <c r="O28" s="74"/>
      <c r="P28" s="109" t="s">
        <v>89</v>
      </c>
      <c r="Q28" s="111">
        <f>E28-K28</f>
        <v>10045252399</v>
      </c>
      <c r="R28" s="137" t="s">
        <v>88</v>
      </c>
      <c r="S28" s="31"/>
      <c r="T28" s="31"/>
      <c r="U28" s="31" t="s">
        <v>98</v>
      </c>
      <c r="V28" s="31"/>
      <c r="W28" s="31"/>
      <c r="X28" s="31"/>
      <c r="Y28" s="31"/>
      <c r="Z28" s="31"/>
    </row>
    <row r="29" spans="1:26" ht="24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</sheetData>
  <mergeCells count="1">
    <mergeCell ref="H26:H27"/>
  </mergeCells>
  <printOptions/>
  <pageMargins left="0.984251968503937" right="0.5905511811023623" top="0.5905511811023623" bottom="0.5905511811023623" header="0" footer="0"/>
  <pageSetup fitToHeight="1" fitToWidth="1" horizontalDpi="400" verticalDpi="4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静岡県庁</dc:creator>
  <cp:keywords/>
  <dc:description/>
  <cp:lastModifiedBy>Sdouser</cp:lastModifiedBy>
  <cp:lastPrinted>2006-01-30T00:58:34Z</cp:lastPrinted>
  <dcterms:created xsi:type="dcterms:W3CDTF">1997-12-08T01:16:53Z</dcterms:created>
  <dcterms:modified xsi:type="dcterms:W3CDTF">2006-01-30T01:08:29Z</dcterms:modified>
  <cp:category/>
  <cp:version/>
  <cp:contentType/>
  <cp:contentStatus/>
</cp:coreProperties>
</file>