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8625" activeTab="3"/>
  </bookViews>
  <sheets>
    <sheet name="一般歳入" sheetId="1" r:id="rId1"/>
    <sheet name="一般歳出" sheetId="2" r:id="rId2"/>
    <sheet name="特別歳入" sheetId="3" r:id="rId3"/>
    <sheet name="特別歳出" sheetId="4" r:id="rId4"/>
  </sheets>
  <definedNames>
    <definedName name="_xlnm.Print_Area" localSheetId="1">'一般歳出'!$A$1:$Z$29</definedName>
    <definedName name="_xlnm.Print_Area" localSheetId="0">'一般歳入'!$A$1:$AC$25</definedName>
    <definedName name="_xlnm.Print_Area" localSheetId="3">'特別歳出'!$A$1:$X$27</definedName>
    <definedName name="_xlnm.Print_Area" localSheetId="2">'特別歳入'!$A$1:$X$23</definedName>
  </definedNames>
  <calcPr fullCalcOnLoad="1"/>
</workbook>
</file>

<file path=xl/sharedStrings.xml><?xml version="1.0" encoding="utf-8"?>
<sst xmlns="http://schemas.openxmlformats.org/spreadsheetml/2006/main" count="248" uniqueCount="106">
  <si>
    <t xml:space="preserve"> 　(1) 歳　　　入</t>
  </si>
  <si>
    <t>事　　　項</t>
  </si>
  <si>
    <t>予算現額</t>
  </si>
  <si>
    <t>調定額</t>
  </si>
  <si>
    <t>収入済額</t>
  </si>
  <si>
    <t>不納欠損額</t>
  </si>
  <si>
    <t>収入未済額</t>
  </si>
  <si>
    <t>対する</t>
  </si>
  <si>
    <t>科目（款）</t>
  </si>
  <si>
    <t>収入率</t>
  </si>
  <si>
    <t>県税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</si>
  <si>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</si>
  <si>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</si>
  <si>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</si>
  <si>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</si>
  <si>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</si>
  <si>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</si>
  <si>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</si>
  <si>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</si>
  <si>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</si>
  <si>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</si>
  <si>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</si>
  <si>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</si>
  <si>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合　　　　　　　計</t>
  </si>
  <si>
    <t>(</t>
  </si>
  <si>
    <t>)</t>
  </si>
  <si>
    <t xml:space="preserve"> 　(２) 歳　　　出</t>
  </si>
  <si>
    <t>支出済額</t>
  </si>
  <si>
    <t>翌年度繰越額</t>
  </si>
  <si>
    <t>不用額</t>
  </si>
  <si>
    <t>執行率</t>
  </si>
  <si>
    <t>議会費</t>
  </si>
  <si>
    <t>総務費</t>
  </si>
  <si>
    <t>企画費</t>
  </si>
  <si>
    <t>生活・文化費</t>
  </si>
  <si>
    <t>商工労働費</t>
  </si>
  <si>
    <t>土木費</t>
  </si>
  <si>
    <t>警察費</t>
  </si>
  <si>
    <t>教育費</t>
  </si>
  <si>
    <t>災害対策費</t>
  </si>
  <si>
    <t>公債費</t>
  </si>
  <si>
    <t>諸支出金</t>
  </si>
  <si>
    <t>予備費</t>
  </si>
  <si>
    <t>歳入歳出差引残額</t>
  </si>
  <si>
    <t>実質収支</t>
  </si>
  <si>
    <t>会　計　名</t>
  </si>
  <si>
    <t>公債管理</t>
  </si>
  <si>
    <t>自動車税等証紙徴収事務</t>
  </si>
  <si>
    <t>市町村振興助成事業</t>
  </si>
  <si>
    <t>母子寡婦福祉資金</t>
  </si>
  <si>
    <t>心身障害者扶養共済事業</t>
  </si>
  <si>
    <t>農業改良資金</t>
  </si>
  <si>
    <t>県営林事業</t>
  </si>
  <si>
    <t>林業改善資金</t>
  </si>
  <si>
    <t>沿岸漁業改善資金</t>
  </si>
  <si>
    <t>清水港等港湾整備事業</t>
  </si>
  <si>
    <t>流域下水道事業</t>
  </si>
  <si>
    <t>物品調達事務等</t>
  </si>
  <si>
    <t>合計</t>
  </si>
  <si>
    <t>歳入歳出</t>
  </si>
  <si>
    <t>差引残額</t>
  </si>
  <si>
    <t>地方消費税清算金</t>
  </si>
  <si>
    <t>(</t>
  </si>
  <si>
    <t>)</t>
  </si>
  <si>
    <t>健康福祉費</t>
  </si>
  <si>
    <t xml:space="preserve"> 　(２) 歳　　　出</t>
  </si>
  <si>
    <t>円</t>
  </si>
  <si>
    <t>％</t>
  </si>
  <si>
    <t>予算現額</t>
  </si>
  <si>
    <t>に対する</t>
  </si>
  <si>
    <t>収入済額の増減</t>
  </si>
  <si>
    <t>に対する</t>
  </si>
  <si>
    <t>決算総額</t>
  </si>
  <si>
    <t>中に占め</t>
  </si>
  <si>
    <t>る割合</t>
  </si>
  <si>
    <t>歳 入 歳 出 差 引 残 額</t>
  </si>
  <si>
    <t xml:space="preserve">  （　）内は前年度</t>
  </si>
  <si>
    <t xml:space="preserve">      （　）内は前年度</t>
  </si>
  <si>
    <t>に対する</t>
  </si>
  <si>
    <t>に対する</t>
  </si>
  <si>
    <t>支出済額の増減</t>
  </si>
  <si>
    <t>支出済額の増減</t>
  </si>
  <si>
    <t>合　　　　　計</t>
  </si>
  <si>
    <t>　　（　）内は前年度</t>
  </si>
  <si>
    <t>予算現額</t>
  </si>
  <si>
    <t>予算現額に</t>
  </si>
  <si>
    <t>予算現額に</t>
  </si>
  <si>
    <t>地方特例交付金</t>
  </si>
  <si>
    <t>県営林事業</t>
  </si>
  <si>
    <t>農業改良資金</t>
  </si>
  <si>
    <t>中小企業振興資金</t>
  </si>
  <si>
    <t>中小企業振興資金</t>
  </si>
  <si>
    <t>自主財源</t>
  </si>
  <si>
    <t>依存財源</t>
  </si>
  <si>
    <t>合計金額</t>
  </si>
  <si>
    <t>ＳＵＭ</t>
  </si>
  <si>
    <t>環境森林費</t>
  </si>
  <si>
    <t>農業水産費</t>
  </si>
  <si>
    <t>　　　　　（　）内は前年度</t>
  </si>
  <si>
    <t>平成１５年度静岡県一般会計歳入歳出決算一覧表</t>
  </si>
  <si>
    <t>　　平成１５年度静岡県一般会計歳入歳出決算一覧表</t>
  </si>
  <si>
    <t>１６年度への繰越
財源充当額</t>
  </si>
  <si>
    <t>１５年度への繰越
財源充当額</t>
  </si>
  <si>
    <t>　　　平成１５年度静岡県特別会計歳入歳出決算一覧表</t>
  </si>
  <si>
    <t>１６年度への繰越
財源充当額</t>
  </si>
  <si>
    <t>１５年度への繰越
財源充当額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</si>
</sst>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;&quot;▲ &quot;#,##0.00"/>
    <numFmt numFmtId="180" formatCode="0.00;&quot;▲ &quot;0.00"/>
    <numFmt numFmtId="181" formatCode="#,##0.000;&quot;▲ &quot;#,##0.000"/>
    <numFmt numFmtId="182" formatCode="#,##0.0;&quot;▲ &quot;#,##0.0"/>
    <numFmt numFmtId="183" formatCode="0.0;&quot;▲ &quot;0.0"/>
    <numFmt numFmtId="184" formatCode="0.00;&quot;△ &quot;0.00"/>
    <numFmt numFmtId="185" formatCode="0;&quot;▲ &quot;0"/>
    <numFmt numFmtId="186" formatCode="0.000;&quot;△ &quot;0.000"/>
    <numFmt numFmtId="187" formatCode="0.0;&quot;△ &quot;0.0"/>
    <numFmt numFmtId="188" formatCode="#,##0;&quot;▲ &quot;#,##0"/>
    <numFmt numFmtId="189" formatCode="#,##0_);[Red]\(#,##0\)"/>
    <numFmt numFmtId="190" formatCode="0.0_);[Red]\(0.0\)"/>
    <numFmt numFmtId="191" formatCode="#,##0_ "/>
  </numFmts>
  <fonts count="1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182" fontId="4" fillId="0" borderId="7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83" fontId="4" fillId="0" borderId="7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8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176" fontId="4" fillId="0" borderId="7" xfId="0" applyNumberFormat="1" applyFont="1" applyBorder="1" applyAlignment="1">
      <alignment vertical="top"/>
    </xf>
    <xf numFmtId="176" fontId="4" fillId="0" borderId="8" xfId="0" applyNumberFormat="1" applyFont="1" applyBorder="1" applyAlignment="1">
      <alignment vertical="top"/>
    </xf>
    <xf numFmtId="176" fontId="4" fillId="0" borderId="6" xfId="0" applyNumberFormat="1" applyFont="1" applyBorder="1" applyAlignment="1">
      <alignment vertical="top"/>
    </xf>
    <xf numFmtId="183" fontId="4" fillId="0" borderId="7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76" fontId="4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 vertical="top"/>
    </xf>
    <xf numFmtId="0" fontId="4" fillId="0" borderId="7" xfId="0" applyFont="1" applyBorder="1" applyAlignment="1">
      <alignment horizontal="centerContinuous" vertical="top"/>
    </xf>
    <xf numFmtId="176" fontId="4" fillId="0" borderId="6" xfId="0" applyNumberFormat="1" applyFont="1" applyBorder="1" applyAlignment="1">
      <alignment horizontal="centerContinuous" vertical="top"/>
    </xf>
    <xf numFmtId="176" fontId="4" fillId="0" borderId="7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left" vertical="top"/>
    </xf>
    <xf numFmtId="176" fontId="4" fillId="0" borderId="0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centerContinuous"/>
    </xf>
    <xf numFmtId="176" fontId="4" fillId="0" borderId="6" xfId="0" applyNumberFormat="1" applyFont="1" applyBorder="1" applyAlignment="1">
      <alignment horizontal="center" vertical="top"/>
    </xf>
    <xf numFmtId="176" fontId="4" fillId="0" borderId="7" xfId="0" applyNumberFormat="1" applyFont="1" applyBorder="1" applyAlignment="1">
      <alignment horizontal="centerContinuous" vertical="top"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82" fontId="4" fillId="0" borderId="7" xfId="0" applyNumberFormat="1" applyFont="1" applyBorder="1" applyAlignment="1">
      <alignment vertical="top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top"/>
    </xf>
    <xf numFmtId="176" fontId="4" fillId="0" borderId="0" xfId="0" applyNumberFormat="1" applyFont="1" applyBorder="1" applyAlignment="1">
      <alignment horizontal="distributed" vertical="center"/>
    </xf>
    <xf numFmtId="176" fontId="10" fillId="0" borderId="7" xfId="0" applyNumberFormat="1" applyFont="1" applyBorder="1" applyAlignment="1">
      <alignment horizontal="distributed" vertical="top" wrapText="1"/>
    </xf>
    <xf numFmtId="176" fontId="4" fillId="0" borderId="5" xfId="0" applyNumberFormat="1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centerContinuous" vertical="top"/>
    </xf>
    <xf numFmtId="49" fontId="4" fillId="0" borderId="0" xfId="0" applyNumberFormat="1" applyFont="1" applyBorder="1" applyAlignment="1">
      <alignment horizontal="centerContinuous" vertical="top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 vertical="top"/>
    </xf>
    <xf numFmtId="176" fontId="4" fillId="0" borderId="5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centerContinuous"/>
    </xf>
    <xf numFmtId="49" fontId="4" fillId="0" borderId="8" xfId="0" applyNumberFormat="1" applyFont="1" applyBorder="1" applyAlignment="1">
      <alignment horizontal="centerContinuous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176" fontId="4" fillId="0" borderId="8" xfId="0" applyNumberFormat="1" applyFont="1" applyBorder="1" applyAlignment="1">
      <alignment horizontal="center" vertical="top"/>
    </xf>
    <xf numFmtId="176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Continuous" vertical="top"/>
    </xf>
    <xf numFmtId="0" fontId="4" fillId="0" borderId="0" xfId="0" applyFont="1" applyBorder="1" applyAlignment="1">
      <alignment horizontal="distributed" vertical="top"/>
    </xf>
    <xf numFmtId="182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38" fontId="4" fillId="0" borderId="7" xfId="16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top"/>
    </xf>
    <xf numFmtId="183" fontId="4" fillId="0" borderId="0" xfId="0" applyNumberFormat="1" applyFont="1" applyFill="1" applyAlignment="1">
      <alignment vertical="center"/>
    </xf>
    <xf numFmtId="189" fontId="4" fillId="0" borderId="0" xfId="0" applyNumberFormat="1" applyFont="1" applyAlignment="1">
      <alignment vertical="center"/>
    </xf>
    <xf numFmtId="189" fontId="4" fillId="0" borderId="2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horizontal="distributed" vertical="center"/>
    </xf>
    <xf numFmtId="189" fontId="4" fillId="0" borderId="7" xfId="0" applyNumberFormat="1" applyFont="1" applyBorder="1" applyAlignment="1">
      <alignment vertical="center"/>
    </xf>
    <xf numFmtId="189" fontId="4" fillId="0" borderId="2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 vertic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Border="1" applyAlignment="1">
      <alignment vertical="center"/>
    </xf>
    <xf numFmtId="189" fontId="4" fillId="0" borderId="7" xfId="0" applyNumberFormat="1" applyFont="1" applyBorder="1" applyAlignment="1">
      <alignment vertical="top"/>
    </xf>
    <xf numFmtId="190" fontId="4" fillId="0" borderId="0" xfId="0" applyNumberFormat="1" applyFont="1" applyAlignment="1">
      <alignment vertical="center"/>
    </xf>
    <xf numFmtId="190" fontId="4" fillId="0" borderId="0" xfId="0" applyNumberFormat="1" applyFont="1" applyAlignment="1">
      <alignment horizontal="centerContinuous" vertical="center"/>
    </xf>
    <xf numFmtId="190" fontId="4" fillId="0" borderId="2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>
      <alignment horizontal="distributed" vertical="center"/>
    </xf>
    <xf numFmtId="190" fontId="4" fillId="0" borderId="7" xfId="0" applyNumberFormat="1" applyFont="1" applyBorder="1" applyAlignment="1">
      <alignment horizontal="distributed" vertical="center"/>
    </xf>
    <xf numFmtId="190" fontId="4" fillId="0" borderId="2" xfId="0" applyNumberFormat="1" applyFont="1" applyBorder="1" applyAlignment="1">
      <alignment horizontal="right" vertical="center"/>
    </xf>
    <xf numFmtId="190" fontId="4" fillId="0" borderId="7" xfId="0" applyNumberFormat="1" applyFont="1" applyBorder="1" applyAlignment="1">
      <alignment vertical="center"/>
    </xf>
    <xf numFmtId="190" fontId="4" fillId="0" borderId="2" xfId="0" applyNumberFormat="1" applyFont="1" applyBorder="1" applyAlignment="1">
      <alignment/>
    </xf>
    <xf numFmtId="190" fontId="4" fillId="0" borderId="0" xfId="0" applyNumberFormat="1" applyFont="1" applyBorder="1" applyAlignment="1">
      <alignment vertical="center"/>
    </xf>
    <xf numFmtId="190" fontId="4" fillId="0" borderId="7" xfId="0" applyNumberFormat="1" applyFont="1" applyBorder="1" applyAlignment="1">
      <alignment vertical="top"/>
    </xf>
    <xf numFmtId="190" fontId="4" fillId="0" borderId="0" xfId="0" applyNumberFormat="1" applyFont="1" applyBorder="1" applyAlignment="1">
      <alignment horizontal="center" vertical="top"/>
    </xf>
    <xf numFmtId="190" fontId="14" fillId="0" borderId="7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/>
    </xf>
    <xf numFmtId="190" fontId="4" fillId="0" borderId="10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top" wrapText="1"/>
    </xf>
    <xf numFmtId="176" fontId="5" fillId="0" borderId="0" xfId="0" applyNumberFormat="1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771525"/>
          <a:ext cx="24860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25622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2</xdr:col>
      <xdr:colOff>142875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85800"/>
          <a:ext cx="2266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304800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647700"/>
          <a:ext cx="22574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workbookViewId="0" topLeftCell="A1">
      <selection activeCell="G8" sqref="G8"/>
    </sheetView>
  </sheetViews>
  <sheetFormatPr defaultColWidth="8.796875" defaultRowHeight="27" customHeight="1"/>
  <cols>
    <col min="1" max="1" width="1.59765625" style="1" customWidth="1"/>
    <col min="2" max="2" width="2.59765625" style="1" customWidth="1"/>
    <col min="3" max="3" width="1.59765625" style="1" customWidth="1"/>
    <col min="4" max="4" width="18.69921875" style="1" customWidth="1"/>
    <col min="5" max="6" width="1.59765625" style="1" customWidth="1"/>
    <col min="7" max="7" width="17.09765625" style="119" customWidth="1"/>
    <col min="8" max="9" width="1.59765625" style="1" customWidth="1"/>
    <col min="10" max="10" width="16.59765625" style="1" customWidth="1"/>
    <col min="11" max="12" width="1.59765625" style="1" customWidth="1"/>
    <col min="13" max="13" width="16.8984375" style="1" customWidth="1"/>
    <col min="14" max="15" width="1.59765625" style="1" customWidth="1"/>
    <col min="16" max="16" width="12.69921875" style="1" customWidth="1"/>
    <col min="17" max="18" width="1.59765625" style="1" customWidth="1"/>
    <col min="19" max="19" width="16.69921875" style="1" bestFit="1" customWidth="1"/>
    <col min="20" max="20" width="1.69921875" style="1" customWidth="1"/>
    <col min="21" max="21" width="1.59765625" style="1" customWidth="1"/>
    <col min="22" max="22" width="16.8984375" style="1" customWidth="1"/>
    <col min="23" max="24" width="1.59765625" style="1" customWidth="1"/>
    <col min="25" max="25" width="8.09765625" style="1" customWidth="1"/>
    <col min="26" max="27" width="1.59765625" style="1" customWidth="1"/>
    <col min="28" max="28" width="8.09765625" style="128" customWidth="1"/>
    <col min="29" max="29" width="1.59765625" style="1" customWidth="1"/>
    <col min="30" max="16384" width="9" style="1" customWidth="1"/>
  </cols>
  <sheetData>
    <row r="1" spans="2:8" ht="27" customHeight="1">
      <c r="B1" s="2"/>
      <c r="C1" s="2"/>
      <c r="D1" s="2"/>
      <c r="E1" s="2"/>
      <c r="F1" s="2"/>
      <c r="H1" s="100" t="s">
        <v>99</v>
      </c>
    </row>
    <row r="2" spans="1:28" ht="33" customHeight="1">
      <c r="A2" s="99" t="s">
        <v>0</v>
      </c>
      <c r="B2" s="2"/>
      <c r="C2" s="2"/>
      <c r="D2" s="2"/>
      <c r="V2" s="2"/>
      <c r="W2" s="2"/>
      <c r="X2" s="2"/>
      <c r="Y2" s="2"/>
      <c r="AA2" s="2"/>
      <c r="AB2" s="129"/>
    </row>
    <row r="3" spans="1:29" ht="27" customHeight="1">
      <c r="A3" s="3"/>
      <c r="B3" s="4"/>
      <c r="C3" s="4"/>
      <c r="D3" s="34" t="s">
        <v>1</v>
      </c>
      <c r="E3" s="5"/>
      <c r="F3" s="3"/>
      <c r="G3" s="120"/>
      <c r="H3" s="5"/>
      <c r="I3" s="3"/>
      <c r="J3" s="4"/>
      <c r="K3" s="5"/>
      <c r="L3" s="3"/>
      <c r="M3" s="4"/>
      <c r="N3" s="5"/>
      <c r="O3" s="3"/>
      <c r="P3" s="4"/>
      <c r="Q3" s="5"/>
      <c r="R3" s="3"/>
      <c r="S3" s="4"/>
      <c r="T3" s="5"/>
      <c r="U3" s="3"/>
      <c r="V3" s="6" t="s">
        <v>68</v>
      </c>
      <c r="W3" s="5"/>
      <c r="X3" s="3"/>
      <c r="Y3" s="6" t="s">
        <v>84</v>
      </c>
      <c r="Z3" s="5"/>
      <c r="AA3" s="3"/>
      <c r="AB3" s="130" t="s">
        <v>72</v>
      </c>
      <c r="AC3" s="5"/>
    </row>
    <row r="4" spans="1:29" ht="27" customHeight="1">
      <c r="A4" s="7"/>
      <c r="B4" s="8"/>
      <c r="C4" s="8"/>
      <c r="D4" s="8"/>
      <c r="E4" s="9"/>
      <c r="F4" s="7"/>
      <c r="G4" s="121" t="s">
        <v>2</v>
      </c>
      <c r="H4" s="9"/>
      <c r="I4" s="7"/>
      <c r="J4" s="10" t="s">
        <v>3</v>
      </c>
      <c r="K4" s="9"/>
      <c r="L4" s="7"/>
      <c r="M4" s="10" t="s">
        <v>4</v>
      </c>
      <c r="N4" s="9"/>
      <c r="O4" s="7"/>
      <c r="P4" s="10" t="s">
        <v>5</v>
      </c>
      <c r="Q4" s="9"/>
      <c r="R4" s="7"/>
      <c r="S4" s="10" t="s">
        <v>6</v>
      </c>
      <c r="T4" s="9"/>
      <c r="U4" s="7"/>
      <c r="V4" s="10" t="s">
        <v>69</v>
      </c>
      <c r="W4" s="9"/>
      <c r="X4" s="7"/>
      <c r="Y4" s="10" t="s">
        <v>71</v>
      </c>
      <c r="Z4" s="9"/>
      <c r="AA4" s="7"/>
      <c r="AB4" s="131" t="s">
        <v>73</v>
      </c>
      <c r="AC4" s="9"/>
    </row>
    <row r="5" spans="1:29" ht="27" customHeight="1">
      <c r="A5" s="11"/>
      <c r="B5" s="12" t="s">
        <v>8</v>
      </c>
      <c r="C5" s="12"/>
      <c r="D5" s="12"/>
      <c r="E5" s="13"/>
      <c r="F5" s="11"/>
      <c r="G5" s="122"/>
      <c r="H5" s="13"/>
      <c r="I5" s="11"/>
      <c r="J5" s="12"/>
      <c r="K5" s="13"/>
      <c r="L5" s="11"/>
      <c r="M5" s="12"/>
      <c r="N5" s="13"/>
      <c r="O5" s="11"/>
      <c r="P5" s="12"/>
      <c r="Q5" s="13"/>
      <c r="R5" s="11"/>
      <c r="S5" s="12"/>
      <c r="T5" s="13"/>
      <c r="U5" s="11"/>
      <c r="V5" s="14" t="s">
        <v>70</v>
      </c>
      <c r="W5" s="13"/>
      <c r="X5" s="11"/>
      <c r="Y5" s="14" t="s">
        <v>9</v>
      </c>
      <c r="Z5" s="13"/>
      <c r="AA5" s="11"/>
      <c r="AB5" s="132" t="s">
        <v>74</v>
      </c>
      <c r="AC5" s="13"/>
    </row>
    <row r="6" spans="1:29" ht="12" customHeight="1">
      <c r="A6" s="3"/>
      <c r="B6" s="4"/>
      <c r="C6" s="4"/>
      <c r="D6" s="4"/>
      <c r="E6" s="5"/>
      <c r="F6" s="3"/>
      <c r="G6" s="123" t="s">
        <v>66</v>
      </c>
      <c r="H6" s="5"/>
      <c r="I6" s="3"/>
      <c r="J6" s="34" t="s">
        <v>66</v>
      </c>
      <c r="K6" s="5"/>
      <c r="L6" s="3"/>
      <c r="M6" s="34" t="s">
        <v>66</v>
      </c>
      <c r="N6" s="5"/>
      <c r="O6" s="3"/>
      <c r="P6" s="34" t="s">
        <v>66</v>
      </c>
      <c r="Q6" s="5"/>
      <c r="R6" s="3"/>
      <c r="S6" s="34" t="s">
        <v>66</v>
      </c>
      <c r="T6" s="5"/>
      <c r="U6" s="3"/>
      <c r="V6" s="34" t="s">
        <v>66</v>
      </c>
      <c r="W6" s="5"/>
      <c r="X6" s="3"/>
      <c r="Y6" s="34" t="s">
        <v>67</v>
      </c>
      <c r="Z6" s="5"/>
      <c r="AA6" s="3"/>
      <c r="AB6" s="133" t="s">
        <v>67</v>
      </c>
      <c r="AC6" s="5"/>
    </row>
    <row r="7" spans="1:31" ht="27" customHeight="1">
      <c r="A7" s="11"/>
      <c r="B7" s="12">
        <v>1</v>
      </c>
      <c r="C7" s="12"/>
      <c r="D7" s="14" t="s">
        <v>10</v>
      </c>
      <c r="E7" s="13"/>
      <c r="F7" s="11"/>
      <c r="G7" s="122">
        <v>423200000000</v>
      </c>
      <c r="H7" s="29"/>
      <c r="I7" s="30"/>
      <c r="J7" s="28">
        <v>440721643979</v>
      </c>
      <c r="K7" s="29"/>
      <c r="L7" s="30"/>
      <c r="M7" s="28">
        <v>425358490977</v>
      </c>
      <c r="N7" s="29"/>
      <c r="O7" s="30"/>
      <c r="P7" s="28">
        <v>1251161992</v>
      </c>
      <c r="Q7" s="29"/>
      <c r="R7" s="30"/>
      <c r="S7" s="28">
        <f>J7-M7-P7</f>
        <v>14111991010</v>
      </c>
      <c r="T7" s="29"/>
      <c r="U7" s="30"/>
      <c r="V7" s="28">
        <f>M7-G7</f>
        <v>2158490977</v>
      </c>
      <c r="W7" s="29"/>
      <c r="X7" s="30"/>
      <c r="Y7" s="43">
        <f>ROUND(M7/G7*100,1)</f>
        <v>100.5</v>
      </c>
      <c r="Z7" s="13"/>
      <c r="AA7" s="30"/>
      <c r="AB7" s="134">
        <f>M7/M22*100</f>
        <v>35.87631447582791</v>
      </c>
      <c r="AC7" s="13"/>
      <c r="AD7" s="110"/>
      <c r="AE7" s="45"/>
    </row>
    <row r="8" spans="1:31" ht="30" customHeight="1">
      <c r="A8" s="15"/>
      <c r="B8" s="16">
        <v>2</v>
      </c>
      <c r="C8" s="16"/>
      <c r="D8" s="17" t="s">
        <v>61</v>
      </c>
      <c r="E8" s="18"/>
      <c r="F8" s="15"/>
      <c r="G8" s="124">
        <v>72542000000</v>
      </c>
      <c r="H8" s="20"/>
      <c r="I8" s="21"/>
      <c r="J8" s="19">
        <v>72018525432</v>
      </c>
      <c r="K8" s="20"/>
      <c r="L8" s="21"/>
      <c r="M8" s="19">
        <v>72018525432</v>
      </c>
      <c r="N8" s="20"/>
      <c r="O8" s="21"/>
      <c r="P8" s="19">
        <v>0</v>
      </c>
      <c r="Q8" s="20"/>
      <c r="R8" s="21"/>
      <c r="S8" s="19">
        <f>J8-M8-P8</f>
        <v>0</v>
      </c>
      <c r="T8" s="20"/>
      <c r="U8" s="21"/>
      <c r="V8" s="19">
        <f>M8-G8</f>
        <v>-523474568</v>
      </c>
      <c r="W8" s="20"/>
      <c r="X8" s="21"/>
      <c r="Y8" s="43">
        <f aca="true" t="shared" si="0" ref="Y8:Y21">ROUND(M8/G8*100,1)</f>
        <v>99.3</v>
      </c>
      <c r="Z8" s="18"/>
      <c r="AA8" s="21"/>
      <c r="AB8" s="134">
        <f>M8/M22*100</f>
        <v>6.074309838153792</v>
      </c>
      <c r="AC8" s="18"/>
      <c r="AD8" s="110"/>
      <c r="AE8" s="45"/>
    </row>
    <row r="9" spans="1:31" ht="30" customHeight="1">
      <c r="A9" s="15"/>
      <c r="B9" s="16">
        <v>3</v>
      </c>
      <c r="C9" s="16"/>
      <c r="D9" s="17" t="s">
        <v>11</v>
      </c>
      <c r="E9" s="18"/>
      <c r="F9" s="15"/>
      <c r="G9" s="124">
        <v>4734000000</v>
      </c>
      <c r="H9" s="20"/>
      <c r="I9" s="21"/>
      <c r="J9" s="19">
        <v>4598608000</v>
      </c>
      <c r="K9" s="20"/>
      <c r="L9" s="21"/>
      <c r="M9" s="19">
        <v>4598608000</v>
      </c>
      <c r="N9" s="20"/>
      <c r="O9" s="21"/>
      <c r="P9" s="19">
        <v>0</v>
      </c>
      <c r="Q9" s="20"/>
      <c r="R9" s="21"/>
      <c r="S9" s="19">
        <f aca="true" t="shared" si="1" ref="S9:S21">J9-M9-P9</f>
        <v>0</v>
      </c>
      <c r="T9" s="20"/>
      <c r="U9" s="21"/>
      <c r="V9" s="19">
        <f aca="true" t="shared" si="2" ref="V9:V22">M9-G9</f>
        <v>-135392000</v>
      </c>
      <c r="W9" s="20"/>
      <c r="X9" s="21"/>
      <c r="Y9" s="43">
        <f t="shared" si="0"/>
        <v>97.1</v>
      </c>
      <c r="Z9" s="18"/>
      <c r="AA9" s="21"/>
      <c r="AB9" s="134">
        <f>M9/M22*100</f>
        <v>0.38786367325150894</v>
      </c>
      <c r="AC9" s="18"/>
      <c r="AE9" s="45"/>
    </row>
    <row r="10" spans="1:31" ht="30" customHeight="1">
      <c r="A10" s="15"/>
      <c r="B10" s="16">
        <v>4</v>
      </c>
      <c r="C10" s="16"/>
      <c r="D10" s="17" t="s">
        <v>87</v>
      </c>
      <c r="E10" s="18"/>
      <c r="F10" s="15"/>
      <c r="G10" s="124">
        <v>7124851000</v>
      </c>
      <c r="H10" s="20"/>
      <c r="I10" s="21"/>
      <c r="J10" s="19">
        <v>7124851000</v>
      </c>
      <c r="K10" s="20"/>
      <c r="L10" s="21"/>
      <c r="M10" s="19">
        <v>7124851000</v>
      </c>
      <c r="N10" s="20"/>
      <c r="O10" s="21"/>
      <c r="P10" s="19">
        <v>0</v>
      </c>
      <c r="Q10" s="20"/>
      <c r="R10" s="21"/>
      <c r="S10" s="19">
        <f>J10-M10-P10</f>
        <v>0</v>
      </c>
      <c r="T10" s="20"/>
      <c r="U10" s="21"/>
      <c r="V10" s="19">
        <f>M10-G10</f>
        <v>0</v>
      </c>
      <c r="W10" s="20"/>
      <c r="X10" s="21"/>
      <c r="Y10" s="43">
        <f>ROUND(M10/G10*100,1)</f>
        <v>100</v>
      </c>
      <c r="Z10" s="18"/>
      <c r="AA10" s="21"/>
      <c r="AB10" s="134">
        <f>M10/M22*100</f>
        <v>0.6009363877568357</v>
      </c>
      <c r="AC10" s="18"/>
      <c r="AD10" s="110"/>
      <c r="AE10" s="45"/>
    </row>
    <row r="11" spans="1:31" ht="30" customHeight="1">
      <c r="A11" s="15"/>
      <c r="B11" s="16">
        <v>5</v>
      </c>
      <c r="C11" s="16"/>
      <c r="D11" s="17" t="s">
        <v>12</v>
      </c>
      <c r="E11" s="18"/>
      <c r="F11" s="15"/>
      <c r="G11" s="124">
        <v>190535529000</v>
      </c>
      <c r="H11" s="20"/>
      <c r="I11" s="21"/>
      <c r="J11" s="19">
        <v>191775970000</v>
      </c>
      <c r="K11" s="20"/>
      <c r="L11" s="21"/>
      <c r="M11" s="19">
        <v>191775970000</v>
      </c>
      <c r="N11" s="20"/>
      <c r="O11" s="21"/>
      <c r="P11" s="19">
        <v>0</v>
      </c>
      <c r="Q11" s="20"/>
      <c r="R11" s="21"/>
      <c r="S11" s="19">
        <f t="shared" si="1"/>
        <v>0</v>
      </c>
      <c r="T11" s="20"/>
      <c r="U11" s="21"/>
      <c r="V11" s="19">
        <f t="shared" si="2"/>
        <v>1240441000</v>
      </c>
      <c r="W11" s="20"/>
      <c r="X11" s="21"/>
      <c r="Y11" s="43">
        <f t="shared" si="0"/>
        <v>100.7</v>
      </c>
      <c r="Z11" s="18"/>
      <c r="AA11" s="21"/>
      <c r="AB11" s="134">
        <f>M11/M22*100</f>
        <v>16.17509736980651</v>
      </c>
      <c r="AC11" s="18"/>
      <c r="AE11" s="45"/>
    </row>
    <row r="12" spans="1:31" ht="30" customHeight="1">
      <c r="A12" s="15"/>
      <c r="B12" s="16">
        <v>6</v>
      </c>
      <c r="C12" s="16"/>
      <c r="D12" s="32" t="s">
        <v>13</v>
      </c>
      <c r="E12" s="18"/>
      <c r="F12" s="15"/>
      <c r="G12" s="124">
        <v>1700000000</v>
      </c>
      <c r="H12" s="20"/>
      <c r="I12" s="21"/>
      <c r="J12" s="19">
        <v>1980960000</v>
      </c>
      <c r="K12" s="20"/>
      <c r="L12" s="21"/>
      <c r="M12" s="19">
        <v>1980960000</v>
      </c>
      <c r="N12" s="20"/>
      <c r="O12" s="21"/>
      <c r="P12" s="19">
        <v>0</v>
      </c>
      <c r="Q12" s="20"/>
      <c r="R12" s="21"/>
      <c r="S12" s="19">
        <f t="shared" si="1"/>
        <v>0</v>
      </c>
      <c r="T12" s="20"/>
      <c r="U12" s="21"/>
      <c r="V12" s="19">
        <f t="shared" si="2"/>
        <v>280960000</v>
      </c>
      <c r="W12" s="20"/>
      <c r="X12" s="21"/>
      <c r="Y12" s="43">
        <f t="shared" si="0"/>
        <v>116.5</v>
      </c>
      <c r="Z12" s="18"/>
      <c r="AA12" s="21"/>
      <c r="AB12" s="134">
        <f>M12/M22*100</f>
        <v>0.16708152166140475</v>
      </c>
      <c r="AC12" s="18"/>
      <c r="AE12" s="45"/>
    </row>
    <row r="13" spans="1:31" ht="30" customHeight="1">
      <c r="A13" s="15"/>
      <c r="B13" s="16">
        <v>7</v>
      </c>
      <c r="C13" s="16"/>
      <c r="D13" s="17" t="s">
        <v>14</v>
      </c>
      <c r="E13" s="18"/>
      <c r="F13" s="15"/>
      <c r="G13" s="124">
        <v>9254528000</v>
      </c>
      <c r="H13" s="20"/>
      <c r="I13" s="21"/>
      <c r="J13" s="19">
        <v>9254024911</v>
      </c>
      <c r="K13" s="20"/>
      <c r="L13" s="21"/>
      <c r="M13" s="19">
        <v>9254024911</v>
      </c>
      <c r="N13" s="20"/>
      <c r="O13" s="21"/>
      <c r="P13" s="19">
        <v>0</v>
      </c>
      <c r="Q13" s="20"/>
      <c r="R13" s="21"/>
      <c r="S13" s="19">
        <f t="shared" si="1"/>
        <v>0</v>
      </c>
      <c r="T13" s="20"/>
      <c r="U13" s="21"/>
      <c r="V13" s="19">
        <f t="shared" si="2"/>
        <v>-503089</v>
      </c>
      <c r="W13" s="20"/>
      <c r="X13" s="21"/>
      <c r="Y13" s="43">
        <v>99.9</v>
      </c>
      <c r="Z13" s="18"/>
      <c r="AA13" s="21"/>
      <c r="AB13" s="134">
        <f>M13/M22*100</f>
        <v>0.7805188209870091</v>
      </c>
      <c r="AC13" s="18"/>
      <c r="AE13" s="110"/>
    </row>
    <row r="14" spans="1:31" ht="30" customHeight="1">
      <c r="A14" s="15"/>
      <c r="B14" s="16">
        <v>8</v>
      </c>
      <c r="C14" s="16"/>
      <c r="D14" s="17" t="s">
        <v>15</v>
      </c>
      <c r="E14" s="18"/>
      <c r="F14" s="15"/>
      <c r="G14" s="124">
        <v>25690498000</v>
      </c>
      <c r="H14" s="20"/>
      <c r="I14" s="21"/>
      <c r="J14" s="19">
        <v>26143919315</v>
      </c>
      <c r="K14" s="20"/>
      <c r="L14" s="21"/>
      <c r="M14" s="19">
        <v>25813982797</v>
      </c>
      <c r="N14" s="20"/>
      <c r="O14" s="21"/>
      <c r="P14" s="19">
        <v>7300222</v>
      </c>
      <c r="Q14" s="20"/>
      <c r="R14" s="21"/>
      <c r="S14" s="19">
        <f>J14-M14-P14</f>
        <v>322636296</v>
      </c>
      <c r="T14" s="20"/>
      <c r="U14" s="21"/>
      <c r="V14" s="19">
        <f t="shared" si="2"/>
        <v>123484797</v>
      </c>
      <c r="W14" s="20"/>
      <c r="X14" s="21"/>
      <c r="Y14" s="43">
        <f t="shared" si="0"/>
        <v>100.5</v>
      </c>
      <c r="Z14" s="18"/>
      <c r="AA14" s="21"/>
      <c r="AB14" s="134">
        <f>M14/M22*100</f>
        <v>2.1772471558557895</v>
      </c>
      <c r="AC14" s="18"/>
      <c r="AE14" s="45"/>
    </row>
    <row r="15" spans="1:31" ht="30" customHeight="1">
      <c r="A15" s="15"/>
      <c r="B15" s="16">
        <v>9</v>
      </c>
      <c r="C15" s="16"/>
      <c r="D15" s="17" t="s">
        <v>16</v>
      </c>
      <c r="E15" s="18"/>
      <c r="F15" s="15"/>
      <c r="G15" s="124">
        <v>206304089000</v>
      </c>
      <c r="H15" s="20"/>
      <c r="I15" s="21"/>
      <c r="J15" s="19">
        <v>190050247986</v>
      </c>
      <c r="K15" s="20"/>
      <c r="L15" s="21"/>
      <c r="M15" s="19">
        <v>190050247986</v>
      </c>
      <c r="N15" s="20"/>
      <c r="O15" s="21"/>
      <c r="P15" s="19">
        <v>0</v>
      </c>
      <c r="Q15" s="20"/>
      <c r="R15" s="21"/>
      <c r="S15" s="19">
        <f t="shared" si="1"/>
        <v>0</v>
      </c>
      <c r="T15" s="20"/>
      <c r="U15" s="21"/>
      <c r="V15" s="19">
        <f t="shared" si="2"/>
        <v>-16253841014</v>
      </c>
      <c r="W15" s="20"/>
      <c r="X15" s="21"/>
      <c r="Y15" s="43">
        <f t="shared" si="0"/>
        <v>92.1</v>
      </c>
      <c r="Z15" s="18"/>
      <c r="AA15" s="21"/>
      <c r="AB15" s="134">
        <f>M15/M22*100</f>
        <v>16.029543567577438</v>
      </c>
      <c r="AC15" s="18"/>
      <c r="AE15" s="45"/>
    </row>
    <row r="16" spans="1:31" ht="30" customHeight="1">
      <c r="A16" s="15"/>
      <c r="B16" s="16">
        <v>10</v>
      </c>
      <c r="C16" s="16"/>
      <c r="D16" s="17" t="s">
        <v>17</v>
      </c>
      <c r="E16" s="18"/>
      <c r="F16" s="15"/>
      <c r="G16" s="124">
        <v>2561300000</v>
      </c>
      <c r="H16" s="20"/>
      <c r="I16" s="21"/>
      <c r="J16" s="19">
        <v>2576309924</v>
      </c>
      <c r="K16" s="20"/>
      <c r="L16" s="21"/>
      <c r="M16" s="19">
        <v>2556921879</v>
      </c>
      <c r="N16" s="20"/>
      <c r="O16" s="21"/>
      <c r="P16" s="19">
        <v>165347</v>
      </c>
      <c r="Q16" s="20"/>
      <c r="R16" s="21"/>
      <c r="S16" s="19">
        <f t="shared" si="1"/>
        <v>19222698</v>
      </c>
      <c r="T16" s="20"/>
      <c r="U16" s="21"/>
      <c r="V16" s="19">
        <f t="shared" si="2"/>
        <v>-4378121</v>
      </c>
      <c r="W16" s="20"/>
      <c r="X16" s="21"/>
      <c r="Y16" s="43">
        <f t="shared" si="0"/>
        <v>99.8</v>
      </c>
      <c r="Z16" s="18"/>
      <c r="AA16" s="21"/>
      <c r="AB16" s="134">
        <f>M16/M22*100</f>
        <v>0.21566028507019738</v>
      </c>
      <c r="AC16" s="18"/>
      <c r="AE16" s="45"/>
    </row>
    <row r="17" spans="1:31" ht="30" customHeight="1">
      <c r="A17" s="15"/>
      <c r="B17" s="16">
        <v>11</v>
      </c>
      <c r="C17" s="16"/>
      <c r="D17" s="17" t="s">
        <v>18</v>
      </c>
      <c r="E17" s="18"/>
      <c r="F17" s="15"/>
      <c r="G17" s="124">
        <v>311860000</v>
      </c>
      <c r="H17" s="20"/>
      <c r="I17" s="21"/>
      <c r="J17" s="19">
        <v>323462643</v>
      </c>
      <c r="K17" s="20"/>
      <c r="L17" s="21"/>
      <c r="M17" s="19">
        <v>323462643</v>
      </c>
      <c r="N17" s="20"/>
      <c r="O17" s="21"/>
      <c r="P17" s="19">
        <v>0</v>
      </c>
      <c r="Q17" s="20"/>
      <c r="R17" s="21"/>
      <c r="S17" s="19">
        <f t="shared" si="1"/>
        <v>0</v>
      </c>
      <c r="T17" s="20"/>
      <c r="U17" s="21"/>
      <c r="V17" s="19">
        <f t="shared" si="2"/>
        <v>11602643</v>
      </c>
      <c r="W17" s="20"/>
      <c r="X17" s="21"/>
      <c r="Y17" s="43">
        <f t="shared" si="0"/>
        <v>103.7</v>
      </c>
      <c r="Z17" s="18"/>
      <c r="AA17" s="21"/>
      <c r="AB17" s="134">
        <f>M17/M22*100</f>
        <v>0.02728204032037988</v>
      </c>
      <c r="AC17" s="18"/>
      <c r="AE17" s="45"/>
    </row>
    <row r="18" spans="1:31" ht="30" customHeight="1">
      <c r="A18" s="15"/>
      <c r="B18" s="16">
        <v>12</v>
      </c>
      <c r="C18" s="16"/>
      <c r="D18" s="17" t="s">
        <v>19</v>
      </c>
      <c r="E18" s="18"/>
      <c r="F18" s="15"/>
      <c r="G18" s="124">
        <v>23822793000</v>
      </c>
      <c r="H18" s="20"/>
      <c r="I18" s="21"/>
      <c r="J18" s="19">
        <v>19967504616</v>
      </c>
      <c r="K18" s="20"/>
      <c r="L18" s="21"/>
      <c r="M18" s="19">
        <v>19967504616</v>
      </c>
      <c r="N18" s="20"/>
      <c r="O18" s="21"/>
      <c r="P18" s="19">
        <v>0</v>
      </c>
      <c r="Q18" s="20"/>
      <c r="R18" s="21"/>
      <c r="S18" s="19">
        <f t="shared" si="1"/>
        <v>0</v>
      </c>
      <c r="T18" s="20"/>
      <c r="U18" s="21"/>
      <c r="V18" s="19">
        <f t="shared" si="2"/>
        <v>-3855288384</v>
      </c>
      <c r="W18" s="20"/>
      <c r="X18" s="21"/>
      <c r="Y18" s="43">
        <f t="shared" si="0"/>
        <v>83.8</v>
      </c>
      <c r="Z18" s="18"/>
      <c r="AA18" s="21"/>
      <c r="AB18" s="134">
        <f>M18/M22*100</f>
        <v>1.684133478223893</v>
      </c>
      <c r="AC18" s="18"/>
      <c r="AE18" s="45"/>
    </row>
    <row r="19" spans="1:31" ht="30" customHeight="1">
      <c r="A19" s="15"/>
      <c r="B19" s="16">
        <v>13</v>
      </c>
      <c r="C19" s="16"/>
      <c r="D19" s="17" t="s">
        <v>20</v>
      </c>
      <c r="E19" s="18"/>
      <c r="F19" s="15"/>
      <c r="G19" s="124">
        <v>12710075000</v>
      </c>
      <c r="H19" s="20"/>
      <c r="I19" s="21"/>
      <c r="J19" s="19">
        <v>12710075822</v>
      </c>
      <c r="K19" s="20"/>
      <c r="L19" s="21"/>
      <c r="M19" s="19">
        <v>12710075822</v>
      </c>
      <c r="N19" s="20"/>
      <c r="O19" s="21"/>
      <c r="P19" s="19">
        <v>0</v>
      </c>
      <c r="Q19" s="20"/>
      <c r="R19" s="21"/>
      <c r="S19" s="19">
        <f t="shared" si="1"/>
        <v>0</v>
      </c>
      <c r="T19" s="20"/>
      <c r="U19" s="21"/>
      <c r="V19" s="19">
        <f t="shared" si="2"/>
        <v>822</v>
      </c>
      <c r="W19" s="20"/>
      <c r="X19" s="21"/>
      <c r="Y19" s="43">
        <f t="shared" si="0"/>
        <v>100</v>
      </c>
      <c r="Z19" s="18"/>
      <c r="AA19" s="21"/>
      <c r="AB19" s="134">
        <v>1</v>
      </c>
      <c r="AC19" s="18"/>
      <c r="AE19" s="45"/>
    </row>
    <row r="20" spans="1:31" ht="30" customHeight="1">
      <c r="A20" s="15"/>
      <c r="B20" s="16">
        <v>14</v>
      </c>
      <c r="C20" s="16"/>
      <c r="D20" s="17" t="s">
        <v>21</v>
      </c>
      <c r="E20" s="18"/>
      <c r="F20" s="15"/>
      <c r="G20" s="124">
        <v>35997401000</v>
      </c>
      <c r="H20" s="20"/>
      <c r="I20" s="21"/>
      <c r="J20" s="19">
        <v>36554187616</v>
      </c>
      <c r="K20" s="20"/>
      <c r="L20" s="21"/>
      <c r="M20" s="19">
        <v>35859199652</v>
      </c>
      <c r="N20" s="20"/>
      <c r="O20" s="21"/>
      <c r="P20" s="19">
        <v>52877216</v>
      </c>
      <c r="Q20" s="20"/>
      <c r="R20" s="21"/>
      <c r="S20" s="19">
        <f t="shared" si="1"/>
        <v>642110748</v>
      </c>
      <c r="T20" s="20"/>
      <c r="U20" s="21"/>
      <c r="V20" s="19">
        <f t="shared" si="2"/>
        <v>-138201348</v>
      </c>
      <c r="W20" s="20"/>
      <c r="X20" s="21"/>
      <c r="Y20" s="43">
        <f t="shared" si="0"/>
        <v>99.6</v>
      </c>
      <c r="Z20" s="18"/>
      <c r="AA20" s="21"/>
      <c r="AB20" s="134">
        <f>M20/M22*100</f>
        <v>3.0244980430782427</v>
      </c>
      <c r="AC20" s="18"/>
      <c r="AE20" s="45"/>
    </row>
    <row r="21" spans="1:31" ht="30" customHeight="1">
      <c r="A21" s="15"/>
      <c r="B21" s="16">
        <v>15</v>
      </c>
      <c r="C21" s="16"/>
      <c r="D21" s="17" t="s">
        <v>22</v>
      </c>
      <c r="E21" s="18"/>
      <c r="F21" s="15"/>
      <c r="G21" s="124">
        <v>198099000000</v>
      </c>
      <c r="H21" s="20"/>
      <c r="I21" s="21"/>
      <c r="J21" s="19">
        <v>186232000000</v>
      </c>
      <c r="K21" s="20"/>
      <c r="L21" s="21"/>
      <c r="M21" s="19">
        <v>186232000000</v>
      </c>
      <c r="N21" s="20"/>
      <c r="O21" s="21"/>
      <c r="P21" s="19">
        <v>0</v>
      </c>
      <c r="Q21" s="20"/>
      <c r="R21" s="21"/>
      <c r="S21" s="19">
        <f t="shared" si="1"/>
        <v>0</v>
      </c>
      <c r="T21" s="20"/>
      <c r="U21" s="21"/>
      <c r="V21" s="19">
        <f t="shared" si="2"/>
        <v>-11867000000</v>
      </c>
      <c r="W21" s="20"/>
      <c r="X21" s="21"/>
      <c r="Y21" s="43">
        <f t="shared" si="0"/>
        <v>94</v>
      </c>
      <c r="Z21" s="18"/>
      <c r="AA21" s="21"/>
      <c r="AB21" s="134">
        <f>M21/M22*100</f>
        <v>15.707498355366454</v>
      </c>
      <c r="AC21" s="18"/>
      <c r="AE21" s="45"/>
    </row>
    <row r="22" spans="1:31" s="56" customFormat="1" ht="27" customHeight="1">
      <c r="A22" s="49"/>
      <c r="B22" s="50"/>
      <c r="C22" s="50"/>
      <c r="D22" s="50"/>
      <c r="E22" s="51"/>
      <c r="F22" s="49"/>
      <c r="G22" s="125">
        <f>SUM(G7:G21)</f>
        <v>1214587924000</v>
      </c>
      <c r="H22" s="53"/>
      <c r="I22" s="54"/>
      <c r="J22" s="52">
        <f>SUM(J7:J21)</f>
        <v>1202032291244</v>
      </c>
      <c r="K22" s="53"/>
      <c r="L22" s="54"/>
      <c r="M22" s="52">
        <f>SUM(M7:M21)</f>
        <v>1185624825715</v>
      </c>
      <c r="N22" s="53"/>
      <c r="O22" s="54"/>
      <c r="P22" s="52">
        <f>SUM(P7:P21)</f>
        <v>1311504777</v>
      </c>
      <c r="Q22" s="53"/>
      <c r="R22" s="54"/>
      <c r="S22" s="52">
        <f>J22-M22-P22</f>
        <v>15095960752</v>
      </c>
      <c r="T22" s="53"/>
      <c r="U22" s="54"/>
      <c r="V22" s="52">
        <f t="shared" si="2"/>
        <v>-28963098285</v>
      </c>
      <c r="W22" s="53"/>
      <c r="X22" s="54"/>
      <c r="Y22" s="76">
        <f>ROUND(M22/G22*100,1)</f>
        <v>97.6</v>
      </c>
      <c r="Z22" s="51"/>
      <c r="AA22" s="54"/>
      <c r="AB22" s="135">
        <v>100</v>
      </c>
      <c r="AC22" s="51"/>
      <c r="AD22" s="77">
        <f>SUM(AB7:AB21)</f>
        <v>99.92798501293738</v>
      </c>
      <c r="AE22" s="77" t="s">
        <v>95</v>
      </c>
    </row>
    <row r="23" spans="1:29" ht="12">
      <c r="A23" s="7"/>
      <c r="B23" s="8" t="s">
        <v>23</v>
      </c>
      <c r="C23" s="8"/>
      <c r="D23" s="8"/>
      <c r="E23" s="9"/>
      <c r="F23" s="7"/>
      <c r="G23" s="126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/>
      <c r="T23" s="26"/>
      <c r="U23" s="27"/>
      <c r="V23" s="25"/>
      <c r="W23" s="26"/>
      <c r="X23" s="27"/>
      <c r="Y23" s="44"/>
      <c r="Z23" s="9"/>
      <c r="AA23" s="27"/>
      <c r="AB23" s="136"/>
      <c r="AC23" s="9"/>
    </row>
    <row r="24" spans="1:29" s="64" customFormat="1" ht="27" customHeight="1">
      <c r="A24" s="57"/>
      <c r="B24" s="58"/>
      <c r="C24" s="58"/>
      <c r="D24" s="58"/>
      <c r="E24" s="59"/>
      <c r="F24" s="57" t="s">
        <v>24</v>
      </c>
      <c r="G24" s="127">
        <v>1267960590000</v>
      </c>
      <c r="H24" s="61" t="s">
        <v>25</v>
      </c>
      <c r="I24" s="62" t="s">
        <v>24</v>
      </c>
      <c r="J24" s="60">
        <v>1241224936415</v>
      </c>
      <c r="K24" s="61" t="s">
        <v>25</v>
      </c>
      <c r="L24" s="62" t="s">
        <v>24</v>
      </c>
      <c r="M24" s="60">
        <v>1223657508744</v>
      </c>
      <c r="N24" s="61" t="s">
        <v>25</v>
      </c>
      <c r="O24" s="62" t="s">
        <v>24</v>
      </c>
      <c r="P24" s="60">
        <v>1737539976</v>
      </c>
      <c r="Q24" s="61" t="s">
        <v>25</v>
      </c>
      <c r="R24" s="62" t="s">
        <v>24</v>
      </c>
      <c r="S24" s="60">
        <v>15829887695</v>
      </c>
      <c r="T24" s="61" t="s">
        <v>25</v>
      </c>
      <c r="U24" s="62" t="s">
        <v>24</v>
      </c>
      <c r="V24" s="60">
        <v>-44303081256</v>
      </c>
      <c r="W24" s="61" t="s">
        <v>25</v>
      </c>
      <c r="X24" s="62" t="s">
        <v>24</v>
      </c>
      <c r="Y24" s="78">
        <f>ROUND(M24/G24*100,1)</f>
        <v>96.5</v>
      </c>
      <c r="Z24" s="59" t="s">
        <v>25</v>
      </c>
      <c r="AA24" s="62"/>
      <c r="AB24" s="137"/>
      <c r="AC24" s="59"/>
    </row>
    <row r="25" spans="9:25" ht="27" customHeight="1">
      <c r="I25" s="31"/>
      <c r="Y25" s="101" t="s">
        <v>76</v>
      </c>
    </row>
    <row r="26" spans="10:13" ht="27" customHeight="1">
      <c r="J26" s="1" t="s">
        <v>92</v>
      </c>
      <c r="M26" s="116">
        <f>M7+M8+M13+M14+M16+M17+M18+M19+M20</f>
        <v>603862188729</v>
      </c>
    </row>
    <row r="27" spans="10:13" ht="27" customHeight="1">
      <c r="J27" s="1" t="s">
        <v>93</v>
      </c>
      <c r="M27" s="116">
        <f>M22-M26</f>
        <v>581762636986</v>
      </c>
    </row>
    <row r="28" spans="10:13" ht="27" customHeight="1">
      <c r="J28" s="1" t="s">
        <v>94</v>
      </c>
      <c r="M28" s="116">
        <f>SUM(M26:M27)</f>
        <v>1185624825715</v>
      </c>
    </row>
  </sheetData>
  <printOptions/>
  <pageMargins left="0.984251968503937" right="0.5905511811023623" top="0.5905511811023623" bottom="0.5905511811023623" header="0" footer="0"/>
  <pageSetup fitToHeight="1" fitToWidth="1" horizontalDpi="400" verticalDpi="4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workbookViewId="0" topLeftCell="A1">
      <selection activeCell="H4" sqref="H4"/>
    </sheetView>
  </sheetViews>
  <sheetFormatPr defaultColWidth="8.796875" defaultRowHeight="21" customHeight="1"/>
  <cols>
    <col min="1" max="1" width="1.59765625" style="1" customWidth="1"/>
    <col min="2" max="2" width="2.59765625" style="1" customWidth="1"/>
    <col min="3" max="3" width="1.59765625" style="1" customWidth="1"/>
    <col min="4" max="4" width="18.69921875" style="1" customWidth="1"/>
    <col min="5" max="5" width="2.5" style="1" customWidth="1"/>
    <col min="6" max="6" width="1.59765625" style="1" customWidth="1"/>
    <col min="7" max="7" width="16.59765625" style="1" customWidth="1"/>
    <col min="8" max="9" width="1.59765625" style="1" customWidth="1"/>
    <col min="10" max="10" width="16.59765625" style="1" customWidth="1"/>
    <col min="11" max="12" width="1.59765625" style="1" customWidth="1"/>
    <col min="13" max="13" width="16.59765625" style="1" customWidth="1"/>
    <col min="14" max="15" width="1.59765625" style="1" customWidth="1"/>
    <col min="16" max="16" width="13.09765625" style="1" customWidth="1"/>
    <col min="17" max="17" width="1.69921875" style="1" customWidth="1"/>
    <col min="18" max="18" width="1.59765625" style="1" customWidth="1"/>
    <col min="19" max="19" width="16.8984375" style="1" customWidth="1"/>
    <col min="20" max="21" width="1.59765625" style="1" customWidth="1"/>
    <col min="22" max="22" width="7.69921875" style="1" customWidth="1"/>
    <col min="23" max="24" width="1.59765625" style="1" customWidth="1"/>
    <col min="25" max="25" width="7.69921875" style="128" customWidth="1"/>
    <col min="26" max="26" width="1.59765625" style="1" customWidth="1"/>
    <col min="27" max="16384" width="9" style="1" customWidth="1"/>
  </cols>
  <sheetData>
    <row r="1" spans="2:8" ht="27" customHeight="1">
      <c r="B1" s="2"/>
      <c r="C1" s="2"/>
      <c r="D1" s="2"/>
      <c r="E1" s="2"/>
      <c r="F1" s="2"/>
      <c r="G1" s="40" t="s">
        <v>100</v>
      </c>
      <c r="H1" s="40"/>
    </row>
    <row r="2" spans="1:26" ht="27" customHeight="1">
      <c r="A2" s="46" t="s">
        <v>65</v>
      </c>
      <c r="B2" s="2"/>
      <c r="C2" s="2"/>
      <c r="D2" s="2"/>
      <c r="U2" s="2"/>
      <c r="V2" s="2"/>
      <c r="W2" s="2"/>
      <c r="X2" s="2"/>
      <c r="Y2" s="129"/>
      <c r="Z2" s="2"/>
    </row>
    <row r="3" spans="1:26" ht="19.5" customHeight="1">
      <c r="A3" s="3"/>
      <c r="B3" s="4"/>
      <c r="C3" s="4"/>
      <c r="D3" s="34" t="s">
        <v>1</v>
      </c>
      <c r="E3" s="5"/>
      <c r="F3" s="3"/>
      <c r="G3" s="4"/>
      <c r="H3" s="5"/>
      <c r="I3" s="3"/>
      <c r="J3" s="4"/>
      <c r="K3" s="5"/>
      <c r="L3" s="3"/>
      <c r="M3" s="4"/>
      <c r="N3" s="5"/>
      <c r="O3" s="3"/>
      <c r="P3" s="4"/>
      <c r="Q3" s="5"/>
      <c r="R3" s="3"/>
      <c r="S3" s="6" t="s">
        <v>68</v>
      </c>
      <c r="T3" s="5"/>
      <c r="U3" s="3"/>
      <c r="V3" s="111" t="s">
        <v>85</v>
      </c>
      <c r="W3" s="5"/>
      <c r="X3" s="3"/>
      <c r="Y3" s="130" t="s">
        <v>72</v>
      </c>
      <c r="Z3" s="5"/>
    </row>
    <row r="4" spans="1:26" ht="19.5" customHeight="1">
      <c r="A4" s="7"/>
      <c r="B4" s="8"/>
      <c r="C4" s="8"/>
      <c r="D4" s="8"/>
      <c r="E4" s="9"/>
      <c r="F4" s="7"/>
      <c r="G4" s="10" t="s">
        <v>2</v>
      </c>
      <c r="H4" s="9"/>
      <c r="I4" s="7"/>
      <c r="J4" s="10" t="s">
        <v>27</v>
      </c>
      <c r="K4" s="9"/>
      <c r="L4" s="7"/>
      <c r="M4" s="10" t="s">
        <v>28</v>
      </c>
      <c r="N4" s="9"/>
      <c r="O4" s="7"/>
      <c r="P4" s="10" t="s">
        <v>29</v>
      </c>
      <c r="Q4" s="9"/>
      <c r="R4" s="7"/>
      <c r="S4" s="10" t="s">
        <v>79</v>
      </c>
      <c r="T4" s="9"/>
      <c r="U4" s="7"/>
      <c r="V4" s="112" t="s">
        <v>7</v>
      </c>
      <c r="W4" s="9"/>
      <c r="X4" s="7"/>
      <c r="Y4" s="131" t="s">
        <v>73</v>
      </c>
      <c r="Z4" s="9"/>
    </row>
    <row r="5" spans="1:26" ht="19.5" customHeight="1">
      <c r="A5" s="11"/>
      <c r="B5" s="12" t="s">
        <v>8</v>
      </c>
      <c r="C5" s="12"/>
      <c r="D5" s="12"/>
      <c r="E5" s="13"/>
      <c r="F5" s="11"/>
      <c r="G5" s="12"/>
      <c r="H5" s="13"/>
      <c r="I5" s="11"/>
      <c r="J5" s="12"/>
      <c r="K5" s="13"/>
      <c r="L5" s="11"/>
      <c r="M5" s="12"/>
      <c r="N5" s="13"/>
      <c r="O5" s="11"/>
      <c r="P5" s="12"/>
      <c r="Q5" s="13"/>
      <c r="R5" s="11"/>
      <c r="S5" s="14" t="s">
        <v>81</v>
      </c>
      <c r="T5" s="13"/>
      <c r="U5" s="11"/>
      <c r="V5" s="113" t="s">
        <v>30</v>
      </c>
      <c r="W5" s="13"/>
      <c r="X5" s="11"/>
      <c r="Y5" s="132" t="s">
        <v>74</v>
      </c>
      <c r="Z5" s="13"/>
    </row>
    <row r="6" spans="1:26" ht="12" customHeight="1">
      <c r="A6" s="3"/>
      <c r="B6" s="4"/>
      <c r="C6" s="4"/>
      <c r="D6" s="4"/>
      <c r="E6" s="5"/>
      <c r="F6" s="3"/>
      <c r="G6" s="34" t="s">
        <v>66</v>
      </c>
      <c r="H6" s="5"/>
      <c r="I6" s="3"/>
      <c r="J6" s="34" t="s">
        <v>66</v>
      </c>
      <c r="K6" s="5"/>
      <c r="L6" s="3"/>
      <c r="M6" s="34" t="s">
        <v>66</v>
      </c>
      <c r="N6" s="5"/>
      <c r="O6" s="3"/>
      <c r="P6" s="34" t="s">
        <v>66</v>
      </c>
      <c r="Q6" s="5"/>
      <c r="R6" s="3"/>
      <c r="S6" s="34" t="s">
        <v>66</v>
      </c>
      <c r="T6" s="5"/>
      <c r="U6" s="3"/>
      <c r="V6" s="34" t="s">
        <v>67</v>
      </c>
      <c r="W6" s="5"/>
      <c r="X6" s="3"/>
      <c r="Y6" s="133" t="s">
        <v>67</v>
      </c>
      <c r="Z6" s="5"/>
    </row>
    <row r="7" spans="1:26" ht="18" customHeight="1">
      <c r="A7" s="11"/>
      <c r="B7" s="12">
        <v>1</v>
      </c>
      <c r="C7" s="12"/>
      <c r="D7" s="14" t="s">
        <v>31</v>
      </c>
      <c r="E7" s="13"/>
      <c r="F7" s="11"/>
      <c r="G7" s="28">
        <v>2183951000</v>
      </c>
      <c r="H7" s="29"/>
      <c r="I7" s="30"/>
      <c r="J7" s="28">
        <v>2167711557</v>
      </c>
      <c r="K7" s="29"/>
      <c r="L7" s="30"/>
      <c r="M7" s="28">
        <v>0</v>
      </c>
      <c r="N7" s="29"/>
      <c r="O7" s="30"/>
      <c r="P7" s="28">
        <v>16239443</v>
      </c>
      <c r="Q7" s="29"/>
      <c r="R7" s="30"/>
      <c r="S7" s="28">
        <f aca="true" t="shared" si="0" ref="S7:S22">J7-G7</f>
        <v>-16239443</v>
      </c>
      <c r="T7" s="29"/>
      <c r="U7" s="30"/>
      <c r="V7" s="47">
        <f>ROUND(J7/G7*100,1)</f>
        <v>99.3</v>
      </c>
      <c r="W7" s="13"/>
      <c r="X7" s="30"/>
      <c r="Y7" s="134">
        <f>J7/J22*100</f>
        <v>0.185387434721341</v>
      </c>
      <c r="Z7" s="13"/>
    </row>
    <row r="8" spans="1:27" ht="24" customHeight="1">
      <c r="A8" s="15"/>
      <c r="B8" s="16">
        <v>2</v>
      </c>
      <c r="C8" s="16"/>
      <c r="D8" s="17" t="s">
        <v>32</v>
      </c>
      <c r="E8" s="18"/>
      <c r="F8" s="15"/>
      <c r="G8" s="19">
        <v>58667377000</v>
      </c>
      <c r="H8" s="20"/>
      <c r="I8" s="21"/>
      <c r="J8" s="19">
        <v>56953882616</v>
      </c>
      <c r="K8" s="20"/>
      <c r="L8" s="21"/>
      <c r="M8" s="19">
        <v>180357700</v>
      </c>
      <c r="N8" s="20"/>
      <c r="O8" s="21"/>
      <c r="P8" s="19">
        <v>1533136684</v>
      </c>
      <c r="Q8" s="20"/>
      <c r="R8" s="21"/>
      <c r="S8" s="19">
        <f t="shared" si="0"/>
        <v>-1713494384</v>
      </c>
      <c r="T8" s="20"/>
      <c r="U8" s="21"/>
      <c r="V8" s="47">
        <f aca="true" t="shared" si="1" ref="V8:V21">ROUND(J8/G8*100,1)</f>
        <v>97.1</v>
      </c>
      <c r="W8" s="18"/>
      <c r="X8" s="21"/>
      <c r="Y8" s="134">
        <f>J8/J22*100</f>
        <v>4.870820641014195</v>
      </c>
      <c r="Z8" s="18"/>
      <c r="AA8" s="110"/>
    </row>
    <row r="9" spans="1:27" ht="24" customHeight="1">
      <c r="A9" s="15"/>
      <c r="B9" s="16">
        <v>3</v>
      </c>
      <c r="C9" s="16"/>
      <c r="D9" s="17" t="s">
        <v>33</v>
      </c>
      <c r="E9" s="18"/>
      <c r="F9" s="15"/>
      <c r="G9" s="19">
        <v>38451786000</v>
      </c>
      <c r="H9" s="20"/>
      <c r="I9" s="21"/>
      <c r="J9" s="19">
        <v>34819581255</v>
      </c>
      <c r="K9" s="20"/>
      <c r="L9" s="21"/>
      <c r="M9" s="19">
        <v>2697858000</v>
      </c>
      <c r="N9" s="20"/>
      <c r="O9" s="21"/>
      <c r="P9" s="19">
        <v>934346745</v>
      </c>
      <c r="Q9" s="20"/>
      <c r="R9" s="21"/>
      <c r="S9" s="19">
        <f t="shared" si="0"/>
        <v>-3632204745</v>
      </c>
      <c r="T9" s="20"/>
      <c r="U9" s="21"/>
      <c r="V9" s="47">
        <f t="shared" si="1"/>
        <v>90.6</v>
      </c>
      <c r="W9" s="18"/>
      <c r="X9" s="21"/>
      <c r="Y9" s="134">
        <f>J9/J22*100</f>
        <v>2.977846764755585</v>
      </c>
      <c r="Z9" s="18"/>
      <c r="AA9" s="110"/>
    </row>
    <row r="10" spans="1:26" ht="24" customHeight="1">
      <c r="A10" s="15"/>
      <c r="B10" s="16">
        <v>4</v>
      </c>
      <c r="C10" s="16"/>
      <c r="D10" s="32" t="s">
        <v>34</v>
      </c>
      <c r="E10" s="18"/>
      <c r="F10" s="15"/>
      <c r="G10" s="19">
        <v>13710845000</v>
      </c>
      <c r="H10" s="20"/>
      <c r="I10" s="21"/>
      <c r="J10" s="19">
        <v>13150415435</v>
      </c>
      <c r="K10" s="20"/>
      <c r="L10" s="21"/>
      <c r="M10" s="19">
        <v>114450000</v>
      </c>
      <c r="N10" s="20"/>
      <c r="O10" s="21"/>
      <c r="P10" s="19">
        <v>445979565</v>
      </c>
      <c r="Q10" s="20"/>
      <c r="R10" s="21"/>
      <c r="S10" s="19">
        <f t="shared" si="0"/>
        <v>-560429565</v>
      </c>
      <c r="T10" s="20"/>
      <c r="U10" s="21"/>
      <c r="V10" s="47">
        <f t="shared" si="1"/>
        <v>95.9</v>
      </c>
      <c r="W10" s="18"/>
      <c r="X10" s="21"/>
      <c r="Y10" s="134">
        <f>J10/J22*100</f>
        <v>1.124652297554078</v>
      </c>
      <c r="Z10" s="18"/>
    </row>
    <row r="11" spans="1:26" ht="24" customHeight="1">
      <c r="A11" s="15"/>
      <c r="B11" s="16">
        <v>5</v>
      </c>
      <c r="C11" s="16"/>
      <c r="D11" s="17" t="s">
        <v>96</v>
      </c>
      <c r="E11" s="18"/>
      <c r="F11" s="15"/>
      <c r="G11" s="19">
        <v>21795683000</v>
      </c>
      <c r="H11" s="20"/>
      <c r="I11" s="21"/>
      <c r="J11" s="19">
        <v>20206506803</v>
      </c>
      <c r="K11" s="20"/>
      <c r="L11" s="21"/>
      <c r="M11" s="19">
        <v>1441182000</v>
      </c>
      <c r="N11" s="20"/>
      <c r="O11" s="21"/>
      <c r="P11" s="19">
        <v>147994197</v>
      </c>
      <c r="Q11" s="20"/>
      <c r="R11" s="21"/>
      <c r="S11" s="19">
        <f t="shared" si="0"/>
        <v>-1589176197</v>
      </c>
      <c r="T11" s="20"/>
      <c r="U11" s="21"/>
      <c r="V11" s="47">
        <f t="shared" si="1"/>
        <v>92.7</v>
      </c>
      <c r="W11" s="18"/>
      <c r="X11" s="21"/>
      <c r="Y11" s="134">
        <f>J11/J22*100</f>
        <v>1.7281046681652652</v>
      </c>
      <c r="Z11" s="18"/>
    </row>
    <row r="12" spans="1:26" ht="24" customHeight="1">
      <c r="A12" s="15"/>
      <c r="B12" s="16">
        <v>6</v>
      </c>
      <c r="C12" s="16"/>
      <c r="D12" s="17" t="s">
        <v>64</v>
      </c>
      <c r="E12" s="18"/>
      <c r="F12" s="15"/>
      <c r="G12" s="19">
        <v>125133038000</v>
      </c>
      <c r="H12" s="20"/>
      <c r="I12" s="21"/>
      <c r="J12" s="19">
        <v>119924248159</v>
      </c>
      <c r="K12" s="20"/>
      <c r="L12" s="21"/>
      <c r="M12" s="19">
        <v>3736805000</v>
      </c>
      <c r="N12" s="20"/>
      <c r="O12" s="21"/>
      <c r="P12" s="19">
        <v>1471984841</v>
      </c>
      <c r="Q12" s="20"/>
      <c r="R12" s="21"/>
      <c r="S12" s="19">
        <f t="shared" si="0"/>
        <v>-5208789841</v>
      </c>
      <c r="T12" s="20"/>
      <c r="U12" s="21"/>
      <c r="V12" s="47">
        <f t="shared" si="1"/>
        <v>95.8</v>
      </c>
      <c r="W12" s="18"/>
      <c r="X12" s="21"/>
      <c r="Y12" s="139">
        <v>10.2</v>
      </c>
      <c r="Z12" s="18"/>
    </row>
    <row r="13" spans="1:26" ht="24" customHeight="1">
      <c r="A13" s="15"/>
      <c r="B13" s="16">
        <v>7</v>
      </c>
      <c r="C13" s="16"/>
      <c r="D13" s="17" t="s">
        <v>35</v>
      </c>
      <c r="E13" s="18"/>
      <c r="F13" s="15"/>
      <c r="G13" s="19">
        <v>15289338000</v>
      </c>
      <c r="H13" s="20"/>
      <c r="I13" s="21"/>
      <c r="J13" s="19">
        <v>15068041596</v>
      </c>
      <c r="K13" s="20"/>
      <c r="L13" s="21"/>
      <c r="M13" s="19">
        <v>0</v>
      </c>
      <c r="N13" s="20"/>
      <c r="O13" s="21"/>
      <c r="P13" s="19">
        <v>221296404</v>
      </c>
      <c r="Q13" s="20"/>
      <c r="R13" s="21"/>
      <c r="S13" s="19">
        <f t="shared" si="0"/>
        <v>-221296404</v>
      </c>
      <c r="T13" s="20"/>
      <c r="U13" s="21"/>
      <c r="V13" s="47">
        <f t="shared" si="1"/>
        <v>98.6</v>
      </c>
      <c r="W13" s="18"/>
      <c r="X13" s="21"/>
      <c r="Y13" s="134">
        <f>J13/J22*100</f>
        <v>1.28865188209028</v>
      </c>
      <c r="Z13" s="18"/>
    </row>
    <row r="14" spans="1:26" ht="24" customHeight="1">
      <c r="A14" s="15"/>
      <c r="B14" s="16">
        <v>8</v>
      </c>
      <c r="C14" s="16"/>
      <c r="D14" s="17" t="s">
        <v>97</v>
      </c>
      <c r="E14" s="18"/>
      <c r="F14" s="15"/>
      <c r="G14" s="19">
        <v>54881196000</v>
      </c>
      <c r="H14" s="20"/>
      <c r="I14" s="21"/>
      <c r="J14" s="19">
        <v>52481861843</v>
      </c>
      <c r="K14" s="20"/>
      <c r="L14" s="21"/>
      <c r="M14" s="19">
        <v>2287573000</v>
      </c>
      <c r="N14" s="20"/>
      <c r="O14" s="21"/>
      <c r="P14" s="19">
        <v>111761157</v>
      </c>
      <c r="Q14" s="20"/>
      <c r="R14" s="21"/>
      <c r="S14" s="19">
        <f t="shared" si="0"/>
        <v>-2399334157</v>
      </c>
      <c r="T14" s="20"/>
      <c r="U14" s="21"/>
      <c r="V14" s="47">
        <f t="shared" si="1"/>
        <v>95.6</v>
      </c>
      <c r="W14" s="18"/>
      <c r="X14" s="21"/>
      <c r="Y14" s="134">
        <f>J14/J22*100</f>
        <v>4.488363640935093</v>
      </c>
      <c r="Z14" s="18"/>
    </row>
    <row r="15" spans="1:27" ht="24" customHeight="1">
      <c r="A15" s="15"/>
      <c r="B15" s="16">
        <v>9</v>
      </c>
      <c r="C15" s="16"/>
      <c r="D15" s="17" t="s">
        <v>36</v>
      </c>
      <c r="E15" s="18"/>
      <c r="F15" s="15"/>
      <c r="G15" s="19">
        <v>206396247000</v>
      </c>
      <c r="H15" s="20"/>
      <c r="I15" s="21"/>
      <c r="J15" s="19">
        <v>180799091343</v>
      </c>
      <c r="K15" s="20"/>
      <c r="L15" s="21"/>
      <c r="M15" s="19">
        <v>24555731000</v>
      </c>
      <c r="N15" s="20"/>
      <c r="O15" s="21"/>
      <c r="P15" s="19">
        <v>1041424657</v>
      </c>
      <c r="Q15" s="20"/>
      <c r="R15" s="21"/>
      <c r="S15" s="19">
        <f t="shared" si="0"/>
        <v>-25597155657</v>
      </c>
      <c r="T15" s="20"/>
      <c r="U15" s="21"/>
      <c r="V15" s="47">
        <f t="shared" si="1"/>
        <v>87.6</v>
      </c>
      <c r="W15" s="18"/>
      <c r="X15" s="21"/>
      <c r="Y15" s="134">
        <f>J15/J22*100</f>
        <v>15.4623338311741</v>
      </c>
      <c r="Z15" s="18"/>
      <c r="AA15" s="110"/>
    </row>
    <row r="16" spans="1:27" ht="24" customHeight="1">
      <c r="A16" s="15"/>
      <c r="B16" s="16">
        <v>10</v>
      </c>
      <c r="C16" s="16"/>
      <c r="D16" s="17" t="s">
        <v>37</v>
      </c>
      <c r="E16" s="18"/>
      <c r="F16" s="15"/>
      <c r="G16" s="19">
        <v>80417840000</v>
      </c>
      <c r="H16" s="20"/>
      <c r="I16" s="21"/>
      <c r="J16" s="19">
        <v>80151222186</v>
      </c>
      <c r="K16" s="20"/>
      <c r="L16" s="21"/>
      <c r="M16" s="19">
        <v>0</v>
      </c>
      <c r="N16" s="20"/>
      <c r="O16" s="21"/>
      <c r="P16" s="19">
        <v>266617814</v>
      </c>
      <c r="Q16" s="20"/>
      <c r="R16" s="21"/>
      <c r="S16" s="19">
        <f t="shared" si="0"/>
        <v>-266617814</v>
      </c>
      <c r="T16" s="20"/>
      <c r="U16" s="21"/>
      <c r="V16" s="47">
        <f t="shared" si="1"/>
        <v>99.7</v>
      </c>
      <c r="W16" s="18"/>
      <c r="X16" s="21"/>
      <c r="Y16" s="139">
        <v>6.8</v>
      </c>
      <c r="Z16" s="18"/>
      <c r="AA16" s="110"/>
    </row>
    <row r="17" spans="1:27" ht="24" customHeight="1">
      <c r="A17" s="15"/>
      <c r="B17" s="16">
        <v>11</v>
      </c>
      <c r="C17" s="16"/>
      <c r="D17" s="17" t="s">
        <v>38</v>
      </c>
      <c r="E17" s="18"/>
      <c r="F17" s="15"/>
      <c r="G17" s="19">
        <v>313287611000</v>
      </c>
      <c r="H17" s="20"/>
      <c r="I17" s="21"/>
      <c r="J17" s="19">
        <v>312410062576</v>
      </c>
      <c r="K17" s="20"/>
      <c r="L17" s="21"/>
      <c r="M17" s="19">
        <v>48999700</v>
      </c>
      <c r="N17" s="20"/>
      <c r="O17" s="21"/>
      <c r="P17" s="19">
        <v>828548724</v>
      </c>
      <c r="Q17" s="20"/>
      <c r="R17" s="21"/>
      <c r="S17" s="19">
        <f t="shared" si="0"/>
        <v>-877548424</v>
      </c>
      <c r="T17" s="20"/>
      <c r="U17" s="21"/>
      <c r="V17" s="47">
        <f t="shared" si="1"/>
        <v>99.7</v>
      </c>
      <c r="W17" s="18"/>
      <c r="X17" s="21"/>
      <c r="Y17" s="134">
        <f>J17/J22*100</f>
        <v>26.717992020235492</v>
      </c>
      <c r="Z17" s="18"/>
      <c r="AA17" s="110"/>
    </row>
    <row r="18" spans="1:26" ht="24" customHeight="1">
      <c r="A18" s="15"/>
      <c r="B18" s="16">
        <v>12</v>
      </c>
      <c r="C18" s="16"/>
      <c r="D18" s="17" t="s">
        <v>39</v>
      </c>
      <c r="E18" s="18"/>
      <c r="F18" s="15"/>
      <c r="G18" s="19">
        <v>11497983000</v>
      </c>
      <c r="H18" s="20"/>
      <c r="I18" s="21"/>
      <c r="J18" s="19">
        <v>9152591972</v>
      </c>
      <c r="K18" s="20"/>
      <c r="L18" s="21"/>
      <c r="M18" s="19">
        <v>2280844000</v>
      </c>
      <c r="N18" s="20"/>
      <c r="O18" s="21"/>
      <c r="P18" s="19">
        <v>64547028</v>
      </c>
      <c r="Q18" s="20"/>
      <c r="R18" s="21"/>
      <c r="S18" s="19">
        <f t="shared" si="0"/>
        <v>-2345391028</v>
      </c>
      <c r="T18" s="20"/>
      <c r="U18" s="21"/>
      <c r="V18" s="47">
        <f t="shared" si="1"/>
        <v>79.6</v>
      </c>
      <c r="W18" s="18"/>
      <c r="X18" s="21"/>
      <c r="Y18" s="134">
        <f>J18/J22*100</f>
        <v>0.7827496888416597</v>
      </c>
      <c r="Z18" s="18"/>
    </row>
    <row r="19" spans="1:27" ht="24" customHeight="1">
      <c r="A19" s="15"/>
      <c r="B19" s="16">
        <v>13</v>
      </c>
      <c r="C19" s="16"/>
      <c r="D19" s="17" t="s">
        <v>40</v>
      </c>
      <c r="E19" s="18"/>
      <c r="F19" s="15"/>
      <c r="G19" s="19">
        <v>173158200000</v>
      </c>
      <c r="H19" s="20"/>
      <c r="I19" s="21"/>
      <c r="J19" s="19">
        <v>172671720363</v>
      </c>
      <c r="K19" s="20"/>
      <c r="L19" s="21"/>
      <c r="M19" s="19">
        <v>0</v>
      </c>
      <c r="N19" s="20"/>
      <c r="O19" s="21"/>
      <c r="P19" s="19">
        <v>486479637</v>
      </c>
      <c r="Q19" s="20"/>
      <c r="R19" s="21"/>
      <c r="S19" s="19">
        <f t="shared" si="0"/>
        <v>-486479637</v>
      </c>
      <c r="T19" s="20"/>
      <c r="U19" s="21"/>
      <c r="V19" s="47">
        <f t="shared" si="1"/>
        <v>99.7</v>
      </c>
      <c r="W19" s="18"/>
      <c r="X19" s="21"/>
      <c r="Y19" s="134">
        <f>J19/J22*100</f>
        <v>14.767263284474573</v>
      </c>
      <c r="Z19" s="18"/>
      <c r="AA19" s="110"/>
    </row>
    <row r="20" spans="1:27" ht="24" customHeight="1">
      <c r="A20" s="3"/>
      <c r="B20" s="4">
        <v>14</v>
      </c>
      <c r="C20" s="4"/>
      <c r="D20" s="6" t="s">
        <v>41</v>
      </c>
      <c r="E20" s="5"/>
      <c r="F20" s="3"/>
      <c r="G20" s="22">
        <v>99535000000</v>
      </c>
      <c r="H20" s="23"/>
      <c r="I20" s="24"/>
      <c r="J20" s="22">
        <v>99330268982</v>
      </c>
      <c r="K20" s="23"/>
      <c r="L20" s="24"/>
      <c r="M20" s="22">
        <v>170000000</v>
      </c>
      <c r="N20" s="23"/>
      <c r="O20" s="24"/>
      <c r="P20" s="22">
        <v>34731018</v>
      </c>
      <c r="Q20" s="23"/>
      <c r="R20" s="24"/>
      <c r="S20" s="22">
        <f t="shared" si="0"/>
        <v>-204731018</v>
      </c>
      <c r="T20" s="23"/>
      <c r="U20" s="24"/>
      <c r="V20" s="47">
        <f t="shared" si="1"/>
        <v>99.8</v>
      </c>
      <c r="W20" s="23"/>
      <c r="X20" s="24"/>
      <c r="Y20" s="134">
        <f>J20/J22*100</f>
        <v>8.494941911108596</v>
      </c>
      <c r="Z20" s="23"/>
      <c r="AA20" s="110"/>
    </row>
    <row r="21" spans="1:27" ht="24" customHeight="1">
      <c r="A21" s="3"/>
      <c r="B21" s="4">
        <v>15</v>
      </c>
      <c r="C21" s="4"/>
      <c r="D21" s="6" t="s">
        <v>42</v>
      </c>
      <c r="E21" s="5"/>
      <c r="F21" s="3"/>
      <c r="G21" s="22">
        <v>181829000</v>
      </c>
      <c r="H21" s="23"/>
      <c r="I21" s="24"/>
      <c r="J21" s="22">
        <v>0</v>
      </c>
      <c r="K21" s="23"/>
      <c r="L21" s="24"/>
      <c r="M21" s="22">
        <v>0</v>
      </c>
      <c r="N21" s="23"/>
      <c r="O21" s="24"/>
      <c r="P21" s="22">
        <v>181829000</v>
      </c>
      <c r="Q21" s="23"/>
      <c r="R21" s="24"/>
      <c r="S21" s="22">
        <f t="shared" si="0"/>
        <v>-181829000</v>
      </c>
      <c r="T21" s="23"/>
      <c r="U21" s="24"/>
      <c r="V21" s="47">
        <f t="shared" si="1"/>
        <v>0</v>
      </c>
      <c r="W21" s="23"/>
      <c r="X21" s="24"/>
      <c r="Y21" s="134">
        <f>J21/J22*100</f>
        <v>0</v>
      </c>
      <c r="Z21" s="23"/>
      <c r="AA21" s="110"/>
    </row>
    <row r="22" spans="1:28" s="56" customFormat="1" ht="21" customHeight="1">
      <c r="A22" s="49"/>
      <c r="B22" s="50"/>
      <c r="C22" s="50"/>
      <c r="D22" s="50"/>
      <c r="E22" s="51"/>
      <c r="F22" s="49"/>
      <c r="G22" s="52">
        <f>SUM(G7:G21)</f>
        <v>1214587924000</v>
      </c>
      <c r="H22" s="53"/>
      <c r="I22" s="54"/>
      <c r="J22" s="52">
        <f>SUM(J7:J21)</f>
        <v>1169287206686</v>
      </c>
      <c r="K22" s="53"/>
      <c r="L22" s="54"/>
      <c r="M22" s="52">
        <f>SUM(M7:M21)</f>
        <v>37513800400</v>
      </c>
      <c r="N22" s="53"/>
      <c r="O22" s="54"/>
      <c r="P22" s="52">
        <f>G22-J22-M22</f>
        <v>7786916914</v>
      </c>
      <c r="Q22" s="53"/>
      <c r="R22" s="54"/>
      <c r="S22" s="52">
        <f t="shared" si="0"/>
        <v>-45300717314</v>
      </c>
      <c r="T22" s="53"/>
      <c r="U22" s="54"/>
      <c r="V22" s="55">
        <f>ROUND(J22/G22*100,1)</f>
        <v>96.3</v>
      </c>
      <c r="W22" s="51"/>
      <c r="X22" s="54"/>
      <c r="Y22" s="135">
        <v>100</v>
      </c>
      <c r="Z22" s="51"/>
      <c r="AA22" s="118">
        <f>SUM(Y7:Y21)</f>
        <v>99.88910806507026</v>
      </c>
      <c r="AB22" s="56" t="s">
        <v>95</v>
      </c>
    </row>
    <row r="23" spans="1:26" ht="12">
      <c r="A23" s="7"/>
      <c r="B23" s="8" t="s">
        <v>23</v>
      </c>
      <c r="C23" s="8"/>
      <c r="D23" s="8"/>
      <c r="E23" s="9"/>
      <c r="F23" s="7"/>
      <c r="G23" s="25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/>
      <c r="T23" s="26"/>
      <c r="U23" s="27"/>
      <c r="V23" s="48"/>
      <c r="W23" s="9"/>
      <c r="X23" s="27"/>
      <c r="Y23" s="136"/>
      <c r="Z23" s="9"/>
    </row>
    <row r="24" spans="1:27" s="64" customFormat="1" ht="21" customHeight="1">
      <c r="A24" s="57"/>
      <c r="B24" s="58"/>
      <c r="C24" s="58"/>
      <c r="D24" s="58"/>
      <c r="E24" s="59"/>
      <c r="F24" s="57" t="s">
        <v>24</v>
      </c>
      <c r="G24" s="60">
        <v>1267960590000</v>
      </c>
      <c r="H24" s="61" t="s">
        <v>25</v>
      </c>
      <c r="I24" s="62" t="s">
        <v>24</v>
      </c>
      <c r="J24" s="60">
        <v>1210947432922</v>
      </c>
      <c r="K24" s="61" t="s">
        <v>25</v>
      </c>
      <c r="L24" s="62" t="s">
        <v>24</v>
      </c>
      <c r="M24" s="60">
        <v>46906924000</v>
      </c>
      <c r="N24" s="61" t="s">
        <v>25</v>
      </c>
      <c r="O24" s="62" t="s">
        <v>24</v>
      </c>
      <c r="P24" s="60">
        <v>10106233078</v>
      </c>
      <c r="Q24" s="61" t="s">
        <v>25</v>
      </c>
      <c r="R24" s="62" t="s">
        <v>24</v>
      </c>
      <c r="S24" s="60">
        <v>-57013157078</v>
      </c>
      <c r="T24" s="61" t="s">
        <v>25</v>
      </c>
      <c r="U24" s="62" t="s">
        <v>24</v>
      </c>
      <c r="V24" s="63">
        <f>ROUND(J24/G24*100,1)</f>
        <v>95.5</v>
      </c>
      <c r="W24" s="59" t="s">
        <v>25</v>
      </c>
      <c r="X24" s="62"/>
      <c r="Y24" s="137"/>
      <c r="Z24" s="59"/>
      <c r="AA24" s="117"/>
    </row>
    <row r="25" spans="1:26" ht="9" customHeight="1">
      <c r="A25" s="31"/>
      <c r="B25" s="31"/>
      <c r="C25" s="31"/>
      <c r="D25" s="31"/>
      <c r="E25" s="31"/>
      <c r="F25" s="3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3"/>
      <c r="W25" s="31"/>
      <c r="X25" s="25"/>
      <c r="Y25" s="136"/>
      <c r="Z25" s="31"/>
    </row>
    <row r="26" spans="1:30" ht="12">
      <c r="A26" s="3"/>
      <c r="B26" s="4"/>
      <c r="C26" s="4"/>
      <c r="D26" s="4"/>
      <c r="E26" s="5"/>
      <c r="F26" s="3"/>
      <c r="G26" s="105" t="s">
        <v>66</v>
      </c>
      <c r="H26" s="23"/>
      <c r="I26" s="24"/>
      <c r="J26" s="105"/>
      <c r="K26" s="23"/>
      <c r="L26" s="24"/>
      <c r="M26" s="105" t="s">
        <v>66</v>
      </c>
      <c r="N26" s="23"/>
      <c r="O26" s="24"/>
      <c r="P26" s="22"/>
      <c r="Q26" s="23"/>
      <c r="R26" s="24"/>
      <c r="S26" s="105" t="s">
        <v>66</v>
      </c>
      <c r="T26" s="23"/>
      <c r="U26" s="25"/>
      <c r="V26" s="33"/>
      <c r="W26" s="31"/>
      <c r="X26" s="73"/>
      <c r="Y26" s="136"/>
      <c r="Z26" s="31"/>
      <c r="AA26" s="31"/>
      <c r="AB26" s="31"/>
      <c r="AC26" s="31"/>
      <c r="AD26" s="31"/>
    </row>
    <row r="27" spans="1:30" s="64" customFormat="1" ht="15" customHeight="1">
      <c r="A27" s="90"/>
      <c r="B27" s="66"/>
      <c r="C27" s="66"/>
      <c r="D27" s="66"/>
      <c r="E27" s="91"/>
      <c r="F27" s="103"/>
      <c r="G27" s="88">
        <f>'一般歳入'!$M$22-J22</f>
        <v>16337619029</v>
      </c>
      <c r="H27" s="94"/>
      <c r="I27" s="65"/>
      <c r="J27" s="146" t="s">
        <v>101</v>
      </c>
      <c r="K27" s="94"/>
      <c r="L27" s="95"/>
      <c r="M27" s="88">
        <v>10376550400</v>
      </c>
      <c r="N27" s="94"/>
      <c r="O27" s="142"/>
      <c r="P27" s="143"/>
      <c r="Q27" s="97"/>
      <c r="R27" s="65"/>
      <c r="S27" s="87">
        <f>G27-M27</f>
        <v>5961068629</v>
      </c>
      <c r="T27" s="97"/>
      <c r="U27" s="72"/>
      <c r="V27" s="71"/>
      <c r="W27" s="72"/>
      <c r="X27" s="72"/>
      <c r="Y27" s="138"/>
      <c r="Z27" s="72"/>
      <c r="AA27" s="89"/>
      <c r="AB27" s="89"/>
      <c r="AC27" s="89"/>
      <c r="AD27" s="89"/>
    </row>
    <row r="28" spans="1:30" ht="15" customHeight="1">
      <c r="A28" s="7"/>
      <c r="B28" s="8" t="s">
        <v>75</v>
      </c>
      <c r="C28" s="8"/>
      <c r="D28" s="8"/>
      <c r="E28" s="9"/>
      <c r="F28" s="7"/>
      <c r="G28" s="25"/>
      <c r="H28" s="26"/>
      <c r="I28" s="27"/>
      <c r="J28" s="147"/>
      <c r="K28" s="26"/>
      <c r="L28" s="27"/>
      <c r="M28" s="25"/>
      <c r="N28" s="26"/>
      <c r="O28" s="144" t="s">
        <v>44</v>
      </c>
      <c r="P28" s="145"/>
      <c r="Q28" s="26"/>
      <c r="R28" s="27"/>
      <c r="S28" s="25"/>
      <c r="T28" s="26"/>
      <c r="U28" s="31"/>
      <c r="V28" s="102"/>
      <c r="W28" s="31"/>
      <c r="X28" s="31"/>
      <c r="Y28" s="136"/>
      <c r="Z28" s="31"/>
      <c r="AA28" s="31"/>
      <c r="AB28" s="31"/>
      <c r="AC28" s="31"/>
      <c r="AD28" s="31"/>
    </row>
    <row r="29" spans="1:30" ht="21" customHeight="1">
      <c r="A29" s="67"/>
      <c r="B29" s="68"/>
      <c r="C29" s="68"/>
      <c r="D29" s="68"/>
      <c r="E29" s="59"/>
      <c r="F29" s="57" t="s">
        <v>24</v>
      </c>
      <c r="G29" s="60">
        <v>12710075822</v>
      </c>
      <c r="H29" s="61" t="s">
        <v>63</v>
      </c>
      <c r="I29" s="69" t="s">
        <v>62</v>
      </c>
      <c r="J29" s="83" t="s">
        <v>102</v>
      </c>
      <c r="K29" s="61" t="s">
        <v>63</v>
      </c>
      <c r="L29" s="62" t="s">
        <v>24</v>
      </c>
      <c r="M29" s="70">
        <v>7365993000</v>
      </c>
      <c r="N29" s="61" t="s">
        <v>25</v>
      </c>
      <c r="O29" s="69"/>
      <c r="P29" s="75"/>
      <c r="Q29" s="59"/>
      <c r="R29" s="74" t="s">
        <v>62</v>
      </c>
      <c r="S29" s="70">
        <v>5344082822</v>
      </c>
      <c r="T29" s="104" t="s">
        <v>63</v>
      </c>
      <c r="U29" s="31"/>
      <c r="V29" s="71" t="s">
        <v>77</v>
      </c>
      <c r="W29" s="31"/>
      <c r="X29" s="31"/>
      <c r="Y29" s="136"/>
      <c r="Z29" s="31"/>
      <c r="AA29" s="31"/>
      <c r="AB29" s="31"/>
      <c r="AC29" s="31"/>
      <c r="AD29" s="31"/>
    </row>
    <row r="30" spans="1:30" ht="21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136"/>
      <c r="Z30" s="31"/>
      <c r="AA30" s="31"/>
      <c r="AB30" s="31"/>
      <c r="AC30" s="31"/>
      <c r="AD30" s="31"/>
    </row>
    <row r="31" spans="1:30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136"/>
      <c r="Z31" s="31"/>
      <c r="AA31" s="31"/>
      <c r="AB31" s="31"/>
      <c r="AC31" s="31"/>
      <c r="AD31" s="31"/>
    </row>
    <row r="32" spans="1:30" ht="21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136"/>
      <c r="Z32" s="31"/>
      <c r="AA32" s="31"/>
      <c r="AB32" s="31"/>
      <c r="AC32" s="31"/>
      <c r="AD32" s="31"/>
    </row>
    <row r="33" spans="1:30" ht="2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136"/>
      <c r="Z33" s="31"/>
      <c r="AA33" s="31"/>
      <c r="AB33" s="31"/>
      <c r="AC33" s="31"/>
      <c r="AD33" s="31"/>
    </row>
  </sheetData>
  <mergeCells count="3">
    <mergeCell ref="O27:P27"/>
    <mergeCell ref="O28:P28"/>
    <mergeCell ref="J27:J28"/>
  </mergeCells>
  <printOptions/>
  <pageMargins left="0.984251968503937" right="0.5905511811023623" top="0.5905511811023623" bottom="0.5905511811023623" header="0" footer="0"/>
  <pageSetup fitToHeight="1" fitToWidth="1" horizontalDpi="400" verticalDpi="4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workbookViewId="0" topLeftCell="A1">
      <selection activeCell="W8" sqref="W8"/>
    </sheetView>
  </sheetViews>
  <sheetFormatPr defaultColWidth="8.796875" defaultRowHeight="27" customHeight="1"/>
  <cols>
    <col min="1" max="1" width="1.59765625" style="1" customWidth="1"/>
    <col min="2" max="2" width="21.09765625" style="39" customWidth="1"/>
    <col min="3" max="4" width="1.59765625" style="39" customWidth="1"/>
    <col min="5" max="5" width="16.59765625" style="39" customWidth="1"/>
    <col min="6" max="7" width="1.59765625" style="1" customWidth="1"/>
    <col min="8" max="8" width="16.59765625" style="1" customWidth="1"/>
    <col min="9" max="10" width="1.59765625" style="1" customWidth="1"/>
    <col min="11" max="11" width="16.8984375" style="1" customWidth="1"/>
    <col min="12" max="13" width="1.59765625" style="1" customWidth="1"/>
    <col min="14" max="14" width="10.5" style="1" customWidth="1"/>
    <col min="15" max="16" width="1.59765625" style="1" customWidth="1"/>
    <col min="17" max="17" width="13.09765625" style="1" customWidth="1"/>
    <col min="18" max="18" width="1.69921875" style="1" customWidth="1"/>
    <col min="19" max="19" width="1.59765625" style="1" customWidth="1"/>
    <col min="20" max="20" width="16.8984375" style="1" customWidth="1"/>
    <col min="21" max="22" width="1.59765625" style="1" customWidth="1"/>
    <col min="23" max="23" width="7.69921875" style="128" customWidth="1"/>
    <col min="24" max="24" width="1.59765625" style="1" customWidth="1"/>
    <col min="25" max="16384" width="9" style="1" customWidth="1"/>
  </cols>
  <sheetData>
    <row r="1" spans="2:8" ht="27" customHeight="1">
      <c r="B1" s="2"/>
      <c r="C1" s="2"/>
      <c r="D1" s="2"/>
      <c r="E1" s="40" t="s">
        <v>103</v>
      </c>
      <c r="F1" s="2"/>
      <c r="H1" s="40"/>
    </row>
    <row r="2" spans="1:23" ht="27" customHeight="1">
      <c r="A2" s="41" t="s">
        <v>0</v>
      </c>
      <c r="B2" s="2"/>
      <c r="C2" s="1"/>
      <c r="D2" s="1"/>
      <c r="E2" s="1"/>
      <c r="T2" s="2"/>
      <c r="U2" s="2"/>
      <c r="V2" s="2"/>
      <c r="W2" s="129"/>
    </row>
    <row r="3" spans="1:24" ht="18" customHeight="1">
      <c r="A3" s="3"/>
      <c r="B3" s="34" t="s">
        <v>1</v>
      </c>
      <c r="C3" s="5"/>
      <c r="D3" s="3"/>
      <c r="E3" s="4"/>
      <c r="F3" s="5"/>
      <c r="G3" s="3"/>
      <c r="H3" s="4"/>
      <c r="I3" s="5"/>
      <c r="J3" s="4"/>
      <c r="K3" s="4"/>
      <c r="L3" s="5"/>
      <c r="M3" s="3"/>
      <c r="N3" s="4"/>
      <c r="O3" s="5"/>
      <c r="P3" s="3"/>
      <c r="Q3" s="4"/>
      <c r="R3" s="5"/>
      <c r="S3" s="3"/>
      <c r="T3" s="6" t="s">
        <v>68</v>
      </c>
      <c r="U3" s="5"/>
      <c r="V3" s="3"/>
      <c r="W3" s="130" t="s">
        <v>84</v>
      </c>
      <c r="X3" s="5"/>
    </row>
    <row r="4" spans="1:24" ht="18" customHeight="1">
      <c r="A4" s="7"/>
      <c r="B4" s="8"/>
      <c r="C4" s="9"/>
      <c r="D4" s="7"/>
      <c r="E4" s="10" t="s">
        <v>2</v>
      </c>
      <c r="F4" s="9"/>
      <c r="G4" s="7"/>
      <c r="H4" s="10" t="s">
        <v>3</v>
      </c>
      <c r="I4" s="9"/>
      <c r="J4" s="31"/>
      <c r="K4" s="10" t="s">
        <v>4</v>
      </c>
      <c r="L4" s="9"/>
      <c r="M4" s="7"/>
      <c r="N4" s="10" t="s">
        <v>5</v>
      </c>
      <c r="O4" s="9"/>
      <c r="P4" s="7"/>
      <c r="Q4" s="10" t="s">
        <v>6</v>
      </c>
      <c r="R4" s="9"/>
      <c r="S4" s="7"/>
      <c r="T4" s="10" t="s">
        <v>69</v>
      </c>
      <c r="U4" s="9"/>
      <c r="V4" s="7"/>
      <c r="W4" s="131" t="s">
        <v>71</v>
      </c>
      <c r="X4" s="9"/>
    </row>
    <row r="5" spans="1:24" ht="18" customHeight="1">
      <c r="A5" s="11"/>
      <c r="B5" s="35" t="s">
        <v>45</v>
      </c>
      <c r="C5" s="13"/>
      <c r="D5" s="11"/>
      <c r="E5" s="12"/>
      <c r="F5" s="13"/>
      <c r="G5" s="11"/>
      <c r="H5" s="12"/>
      <c r="I5" s="13"/>
      <c r="J5" s="12"/>
      <c r="K5" s="12"/>
      <c r="L5" s="13"/>
      <c r="M5" s="11"/>
      <c r="N5" s="12"/>
      <c r="O5" s="13"/>
      <c r="P5" s="11"/>
      <c r="Q5" s="12"/>
      <c r="R5" s="13"/>
      <c r="S5" s="11"/>
      <c r="T5" s="14" t="s">
        <v>70</v>
      </c>
      <c r="U5" s="13"/>
      <c r="V5" s="11"/>
      <c r="W5" s="132" t="s">
        <v>9</v>
      </c>
      <c r="X5" s="13"/>
    </row>
    <row r="6" spans="1:24" ht="12" customHeight="1">
      <c r="A6" s="3"/>
      <c r="B6" s="79"/>
      <c r="C6" s="5"/>
      <c r="D6" s="3"/>
      <c r="E6" s="34" t="s">
        <v>66</v>
      </c>
      <c r="F6" s="5"/>
      <c r="G6" s="3"/>
      <c r="H6" s="34" t="s">
        <v>66</v>
      </c>
      <c r="I6" s="5"/>
      <c r="J6" s="3"/>
      <c r="K6" s="34" t="s">
        <v>66</v>
      </c>
      <c r="L6" s="5"/>
      <c r="M6" s="3"/>
      <c r="N6" s="34" t="s">
        <v>66</v>
      </c>
      <c r="O6" s="5"/>
      <c r="P6" s="3"/>
      <c r="Q6" s="34" t="s">
        <v>66</v>
      </c>
      <c r="R6" s="5"/>
      <c r="S6" s="3"/>
      <c r="T6" s="34" t="s">
        <v>66</v>
      </c>
      <c r="U6" s="5"/>
      <c r="V6" s="3"/>
      <c r="W6" s="133" t="s">
        <v>67</v>
      </c>
      <c r="X6" s="5"/>
    </row>
    <row r="7" spans="1:24" ht="24" customHeight="1">
      <c r="A7" s="11"/>
      <c r="B7" s="14" t="s">
        <v>46</v>
      </c>
      <c r="C7" s="13"/>
      <c r="D7" s="11"/>
      <c r="E7" s="28">
        <v>284070457000</v>
      </c>
      <c r="F7" s="29"/>
      <c r="G7" s="30"/>
      <c r="H7" s="28">
        <v>284065029281</v>
      </c>
      <c r="I7" s="29"/>
      <c r="J7" s="28"/>
      <c r="K7" s="28">
        <v>284065029281</v>
      </c>
      <c r="L7" s="29"/>
      <c r="M7" s="30"/>
      <c r="N7" s="28">
        <v>0</v>
      </c>
      <c r="O7" s="29"/>
      <c r="P7" s="30"/>
      <c r="Q7" s="28">
        <f aca="true" t="shared" si="0" ref="Q7:Q20">H7-K7-N7</f>
        <v>0</v>
      </c>
      <c r="R7" s="29"/>
      <c r="S7" s="30"/>
      <c r="T7" s="28">
        <f aca="true" t="shared" si="1" ref="T7:T20">K7-E7</f>
        <v>-5427719</v>
      </c>
      <c r="U7" s="29"/>
      <c r="V7" s="30"/>
      <c r="W7" s="134">
        <v>99.9</v>
      </c>
      <c r="X7" s="13"/>
    </row>
    <row r="8" spans="1:24" ht="27" customHeight="1">
      <c r="A8" s="15"/>
      <c r="B8" s="17" t="s">
        <v>47</v>
      </c>
      <c r="C8" s="18"/>
      <c r="D8" s="15"/>
      <c r="E8" s="19">
        <v>18421000000</v>
      </c>
      <c r="F8" s="20"/>
      <c r="G8" s="21"/>
      <c r="H8" s="19">
        <v>20606373187</v>
      </c>
      <c r="I8" s="20"/>
      <c r="J8" s="19"/>
      <c r="K8" s="19">
        <v>20606373187</v>
      </c>
      <c r="L8" s="20"/>
      <c r="M8" s="21"/>
      <c r="N8" s="19">
        <v>0</v>
      </c>
      <c r="O8" s="20"/>
      <c r="P8" s="21"/>
      <c r="Q8" s="19">
        <f t="shared" si="0"/>
        <v>0</v>
      </c>
      <c r="R8" s="20"/>
      <c r="S8" s="21"/>
      <c r="T8" s="28">
        <f t="shared" si="1"/>
        <v>2185373187</v>
      </c>
      <c r="U8" s="20"/>
      <c r="V8" s="21"/>
      <c r="W8" s="134">
        <f aca="true" t="shared" si="2" ref="W7:W20">K8/E8*100</f>
        <v>111.86348833939526</v>
      </c>
      <c r="X8" s="18"/>
    </row>
    <row r="9" spans="1:24" ht="27" customHeight="1">
      <c r="A9" s="15"/>
      <c r="B9" s="17" t="s">
        <v>48</v>
      </c>
      <c r="C9" s="18"/>
      <c r="D9" s="15"/>
      <c r="E9" s="19">
        <v>9613732000</v>
      </c>
      <c r="F9" s="20"/>
      <c r="G9" s="21"/>
      <c r="H9" s="19">
        <v>9644210564</v>
      </c>
      <c r="I9" s="20"/>
      <c r="J9" s="19"/>
      <c r="K9" s="19">
        <v>9644210564</v>
      </c>
      <c r="L9" s="20"/>
      <c r="M9" s="21"/>
      <c r="N9" s="19">
        <v>0</v>
      </c>
      <c r="O9" s="20"/>
      <c r="P9" s="21"/>
      <c r="Q9" s="19">
        <f t="shared" si="0"/>
        <v>0</v>
      </c>
      <c r="R9" s="20"/>
      <c r="S9" s="21"/>
      <c r="T9" s="28">
        <f t="shared" si="1"/>
        <v>30478564</v>
      </c>
      <c r="U9" s="20"/>
      <c r="V9" s="21"/>
      <c r="W9" s="134">
        <f t="shared" si="2"/>
        <v>100.31703155444734</v>
      </c>
      <c r="X9" s="18"/>
    </row>
    <row r="10" spans="1:24" ht="27" customHeight="1">
      <c r="A10" s="15"/>
      <c r="B10" s="17" t="s">
        <v>88</v>
      </c>
      <c r="C10" s="18"/>
      <c r="D10" s="15"/>
      <c r="E10" s="19">
        <v>476894000</v>
      </c>
      <c r="F10" s="20"/>
      <c r="G10" s="21"/>
      <c r="H10" s="19">
        <v>473116932</v>
      </c>
      <c r="I10" s="20"/>
      <c r="J10" s="19"/>
      <c r="K10" s="19">
        <v>473116932</v>
      </c>
      <c r="L10" s="20"/>
      <c r="M10" s="21"/>
      <c r="N10" s="19">
        <v>0</v>
      </c>
      <c r="O10" s="20"/>
      <c r="P10" s="21"/>
      <c r="Q10" s="19">
        <f>H10-K10-N10</f>
        <v>0</v>
      </c>
      <c r="R10" s="20"/>
      <c r="S10" s="21"/>
      <c r="T10" s="28">
        <f t="shared" si="1"/>
        <v>-3777068</v>
      </c>
      <c r="U10" s="20"/>
      <c r="V10" s="21"/>
      <c r="W10" s="134">
        <f t="shared" si="2"/>
        <v>99.20798584171744</v>
      </c>
      <c r="X10" s="18"/>
    </row>
    <row r="11" spans="1:24" ht="27" customHeight="1">
      <c r="A11" s="15"/>
      <c r="B11" s="17" t="s">
        <v>53</v>
      </c>
      <c r="C11" s="18"/>
      <c r="D11" s="15"/>
      <c r="E11" s="19">
        <v>933545000</v>
      </c>
      <c r="F11" s="20"/>
      <c r="G11" s="21"/>
      <c r="H11" s="19">
        <v>936954809</v>
      </c>
      <c r="I11" s="20"/>
      <c r="J11" s="19"/>
      <c r="K11" s="19">
        <v>931700912</v>
      </c>
      <c r="L11" s="20"/>
      <c r="M11" s="21"/>
      <c r="N11" s="19">
        <v>0</v>
      </c>
      <c r="O11" s="20"/>
      <c r="P11" s="21"/>
      <c r="Q11" s="19">
        <f>H11-K11-N11</f>
        <v>5253897</v>
      </c>
      <c r="R11" s="20"/>
      <c r="S11" s="21"/>
      <c r="T11" s="28">
        <f t="shared" si="1"/>
        <v>-1844088</v>
      </c>
      <c r="U11" s="20"/>
      <c r="V11" s="21"/>
      <c r="W11" s="134">
        <f t="shared" si="2"/>
        <v>99.80246394121333</v>
      </c>
      <c r="X11" s="18"/>
    </row>
    <row r="12" spans="1:24" ht="27" customHeight="1">
      <c r="A12" s="15"/>
      <c r="B12" s="32" t="s">
        <v>49</v>
      </c>
      <c r="C12" s="18"/>
      <c r="D12" s="15"/>
      <c r="E12" s="19">
        <v>570000000</v>
      </c>
      <c r="F12" s="20"/>
      <c r="G12" s="21"/>
      <c r="H12" s="19">
        <v>950015272</v>
      </c>
      <c r="I12" s="20"/>
      <c r="J12" s="19"/>
      <c r="K12" s="19">
        <v>711451102</v>
      </c>
      <c r="L12" s="20"/>
      <c r="M12" s="21"/>
      <c r="N12" s="19">
        <v>50000</v>
      </c>
      <c r="O12" s="20"/>
      <c r="P12" s="21"/>
      <c r="Q12" s="19">
        <f t="shared" si="0"/>
        <v>238514170</v>
      </c>
      <c r="R12" s="20"/>
      <c r="S12" s="21"/>
      <c r="T12" s="28">
        <f t="shared" si="1"/>
        <v>141451102</v>
      </c>
      <c r="U12" s="20"/>
      <c r="V12" s="21"/>
      <c r="W12" s="134">
        <f t="shared" si="2"/>
        <v>124.81598280701753</v>
      </c>
      <c r="X12" s="18"/>
    </row>
    <row r="13" spans="1:24" ht="27" customHeight="1">
      <c r="A13" s="15"/>
      <c r="B13" s="17" t="s">
        <v>50</v>
      </c>
      <c r="C13" s="18"/>
      <c r="D13" s="15"/>
      <c r="E13" s="19">
        <v>717043000</v>
      </c>
      <c r="F13" s="20"/>
      <c r="G13" s="21"/>
      <c r="H13" s="19">
        <v>714625477</v>
      </c>
      <c r="I13" s="20"/>
      <c r="J13" s="19"/>
      <c r="K13" s="19">
        <v>714625477</v>
      </c>
      <c r="L13" s="20"/>
      <c r="M13" s="21"/>
      <c r="N13" s="19">
        <v>0</v>
      </c>
      <c r="O13" s="20"/>
      <c r="P13" s="21"/>
      <c r="Q13" s="19">
        <f t="shared" si="0"/>
        <v>0</v>
      </c>
      <c r="R13" s="20"/>
      <c r="S13" s="21"/>
      <c r="T13" s="28">
        <f t="shared" si="1"/>
        <v>-2417523</v>
      </c>
      <c r="U13" s="20"/>
      <c r="V13" s="21"/>
      <c r="W13" s="134">
        <f t="shared" si="2"/>
        <v>99.6628482531731</v>
      </c>
      <c r="X13" s="18"/>
    </row>
    <row r="14" spans="1:24" ht="27" customHeight="1">
      <c r="A14" s="15"/>
      <c r="B14" s="17" t="s">
        <v>90</v>
      </c>
      <c r="C14" s="18"/>
      <c r="D14" s="15"/>
      <c r="E14" s="19">
        <v>23966770000</v>
      </c>
      <c r="F14" s="20"/>
      <c r="G14" s="21"/>
      <c r="H14" s="19">
        <v>31200654363</v>
      </c>
      <c r="I14" s="20"/>
      <c r="J14" s="19"/>
      <c r="K14" s="19">
        <v>30405964407</v>
      </c>
      <c r="L14" s="20"/>
      <c r="M14" s="21"/>
      <c r="N14" s="19">
        <v>393248</v>
      </c>
      <c r="O14" s="20"/>
      <c r="P14" s="21"/>
      <c r="Q14" s="19">
        <f t="shared" si="0"/>
        <v>794296708</v>
      </c>
      <c r="R14" s="20"/>
      <c r="S14" s="21"/>
      <c r="T14" s="28">
        <f t="shared" si="1"/>
        <v>6439194407</v>
      </c>
      <c r="U14" s="20"/>
      <c r="V14" s="21"/>
      <c r="W14" s="134">
        <f t="shared" si="2"/>
        <v>126.86717654068529</v>
      </c>
      <c r="X14" s="18"/>
    </row>
    <row r="15" spans="1:24" ht="27" customHeight="1">
      <c r="A15" s="15"/>
      <c r="B15" s="17" t="s">
        <v>51</v>
      </c>
      <c r="C15" s="18"/>
      <c r="D15" s="15"/>
      <c r="E15" s="19">
        <v>623232000</v>
      </c>
      <c r="F15" s="20"/>
      <c r="G15" s="21"/>
      <c r="H15" s="19">
        <v>666224361</v>
      </c>
      <c r="I15" s="20"/>
      <c r="J15" s="19"/>
      <c r="K15" s="19">
        <v>643905775</v>
      </c>
      <c r="L15" s="20"/>
      <c r="M15" s="21"/>
      <c r="N15" s="19">
        <v>0</v>
      </c>
      <c r="O15" s="20"/>
      <c r="P15" s="21"/>
      <c r="Q15" s="19">
        <f t="shared" si="0"/>
        <v>22318586</v>
      </c>
      <c r="R15" s="20"/>
      <c r="S15" s="21"/>
      <c r="T15" s="28">
        <f t="shared" si="1"/>
        <v>20673775</v>
      </c>
      <c r="U15" s="20"/>
      <c r="V15" s="21"/>
      <c r="W15" s="134">
        <f t="shared" si="2"/>
        <v>103.3171876604539</v>
      </c>
      <c r="X15" s="18"/>
    </row>
    <row r="16" spans="1:24" ht="27" customHeight="1">
      <c r="A16" s="15"/>
      <c r="B16" s="17" t="s">
        <v>54</v>
      </c>
      <c r="C16" s="18"/>
      <c r="D16" s="15"/>
      <c r="E16" s="19">
        <v>215494000</v>
      </c>
      <c r="F16" s="20"/>
      <c r="G16" s="21"/>
      <c r="H16" s="19">
        <v>217852539</v>
      </c>
      <c r="I16" s="20"/>
      <c r="J16" s="19"/>
      <c r="K16" s="19">
        <v>217852539</v>
      </c>
      <c r="L16" s="20"/>
      <c r="M16" s="21"/>
      <c r="N16" s="19">
        <v>0</v>
      </c>
      <c r="O16" s="20"/>
      <c r="P16" s="21"/>
      <c r="Q16" s="19">
        <f t="shared" si="0"/>
        <v>0</v>
      </c>
      <c r="R16" s="20"/>
      <c r="S16" s="21"/>
      <c r="T16" s="28">
        <f t="shared" si="1"/>
        <v>2358539</v>
      </c>
      <c r="U16" s="20"/>
      <c r="V16" s="21"/>
      <c r="W16" s="134">
        <f t="shared" si="2"/>
        <v>101.09448012473665</v>
      </c>
      <c r="X16" s="18"/>
    </row>
    <row r="17" spans="1:24" ht="27" customHeight="1">
      <c r="A17" s="15"/>
      <c r="B17" s="17" t="s">
        <v>55</v>
      </c>
      <c r="C17" s="18"/>
      <c r="D17" s="15"/>
      <c r="E17" s="19">
        <v>8487764000</v>
      </c>
      <c r="F17" s="20"/>
      <c r="G17" s="21"/>
      <c r="H17" s="19">
        <v>7990757118</v>
      </c>
      <c r="I17" s="20"/>
      <c r="J17" s="19"/>
      <c r="K17" s="19">
        <v>7979920270</v>
      </c>
      <c r="L17" s="20"/>
      <c r="M17" s="21"/>
      <c r="N17" s="19">
        <v>0</v>
      </c>
      <c r="O17" s="20"/>
      <c r="P17" s="21"/>
      <c r="Q17" s="19">
        <f t="shared" si="0"/>
        <v>10836848</v>
      </c>
      <c r="R17" s="20"/>
      <c r="S17" s="21"/>
      <c r="T17" s="28">
        <f t="shared" si="1"/>
        <v>-507843730</v>
      </c>
      <c r="U17" s="20"/>
      <c r="V17" s="21"/>
      <c r="W17" s="134">
        <f t="shared" si="2"/>
        <v>94.01675482494565</v>
      </c>
      <c r="X17" s="18"/>
    </row>
    <row r="18" spans="1:24" ht="27" customHeight="1">
      <c r="A18" s="15"/>
      <c r="B18" s="17" t="s">
        <v>56</v>
      </c>
      <c r="C18" s="18"/>
      <c r="D18" s="15"/>
      <c r="E18" s="19">
        <v>15616103000</v>
      </c>
      <c r="F18" s="20"/>
      <c r="G18" s="21"/>
      <c r="H18" s="19">
        <v>14966958604</v>
      </c>
      <c r="I18" s="20"/>
      <c r="J18" s="19"/>
      <c r="K18" s="19">
        <v>14966914522</v>
      </c>
      <c r="L18" s="20"/>
      <c r="M18" s="21"/>
      <c r="N18" s="19">
        <v>0</v>
      </c>
      <c r="O18" s="20"/>
      <c r="P18" s="21"/>
      <c r="Q18" s="19">
        <f t="shared" si="0"/>
        <v>44082</v>
      </c>
      <c r="R18" s="20"/>
      <c r="S18" s="21"/>
      <c r="T18" s="28">
        <f t="shared" si="1"/>
        <v>-649188478</v>
      </c>
      <c r="U18" s="20"/>
      <c r="V18" s="21"/>
      <c r="W18" s="134">
        <f t="shared" si="2"/>
        <v>95.84282661301606</v>
      </c>
      <c r="X18" s="18"/>
    </row>
    <row r="19" spans="1:24" ht="27" customHeight="1">
      <c r="A19" s="15"/>
      <c r="B19" s="17" t="s">
        <v>57</v>
      </c>
      <c r="C19" s="18"/>
      <c r="D19" s="15"/>
      <c r="E19" s="19">
        <v>3540000000</v>
      </c>
      <c r="F19" s="20"/>
      <c r="G19" s="21"/>
      <c r="H19" s="19">
        <v>3020476326</v>
      </c>
      <c r="I19" s="20"/>
      <c r="J19" s="19"/>
      <c r="K19" s="19">
        <v>3020476326</v>
      </c>
      <c r="L19" s="20"/>
      <c r="M19" s="21"/>
      <c r="N19" s="19">
        <v>0</v>
      </c>
      <c r="O19" s="20"/>
      <c r="P19" s="21"/>
      <c r="Q19" s="19">
        <f t="shared" si="0"/>
        <v>0</v>
      </c>
      <c r="R19" s="20"/>
      <c r="S19" s="21"/>
      <c r="T19" s="28">
        <f t="shared" si="1"/>
        <v>-519523674</v>
      </c>
      <c r="U19" s="20"/>
      <c r="V19" s="21"/>
      <c r="W19" s="141">
        <f t="shared" si="2"/>
        <v>85.32419</v>
      </c>
      <c r="X19" s="18"/>
    </row>
    <row r="20" spans="1:24" s="56" customFormat="1" ht="27" customHeight="1">
      <c r="A20" s="49"/>
      <c r="B20" s="80"/>
      <c r="C20" s="51"/>
      <c r="D20" s="49"/>
      <c r="E20" s="52">
        <f>SUM(E7:E19)</f>
        <v>367252034000</v>
      </c>
      <c r="F20" s="53"/>
      <c r="G20" s="54"/>
      <c r="H20" s="52">
        <f>SUM(H7:H19)</f>
        <v>375453248833</v>
      </c>
      <c r="I20" s="53"/>
      <c r="J20" s="52"/>
      <c r="K20" s="52">
        <f>SUM(K7:K19)</f>
        <v>374381541294</v>
      </c>
      <c r="L20" s="53"/>
      <c r="M20" s="54"/>
      <c r="N20" s="52">
        <f>SUM(N7:N19)</f>
        <v>443248</v>
      </c>
      <c r="O20" s="53"/>
      <c r="P20" s="54"/>
      <c r="Q20" s="52">
        <f t="shared" si="0"/>
        <v>1071264291</v>
      </c>
      <c r="R20" s="53"/>
      <c r="S20" s="54"/>
      <c r="T20" s="52">
        <f t="shared" si="1"/>
        <v>7129507294</v>
      </c>
      <c r="U20" s="53"/>
      <c r="V20" s="54"/>
      <c r="W20" s="140">
        <f t="shared" si="2"/>
        <v>101.94131186050829</v>
      </c>
      <c r="X20" s="51"/>
    </row>
    <row r="21" spans="1:24" ht="12">
      <c r="A21" s="7"/>
      <c r="B21" s="106" t="s">
        <v>82</v>
      </c>
      <c r="C21" s="9"/>
      <c r="D21" s="7"/>
      <c r="E21" s="25"/>
      <c r="F21" s="26"/>
      <c r="G21" s="27"/>
      <c r="H21" s="25"/>
      <c r="I21" s="26"/>
      <c r="J21" s="25"/>
      <c r="K21" s="25"/>
      <c r="L21" s="26"/>
      <c r="M21" s="27"/>
      <c r="N21" s="25"/>
      <c r="O21" s="26"/>
      <c r="P21" s="27"/>
      <c r="Q21" s="25"/>
      <c r="R21" s="26"/>
      <c r="S21" s="27"/>
      <c r="T21" s="25"/>
      <c r="U21" s="26"/>
      <c r="V21" s="27"/>
      <c r="W21" s="136"/>
      <c r="X21" s="9"/>
    </row>
    <row r="22" spans="1:24" s="64" customFormat="1" ht="27" customHeight="1">
      <c r="A22" s="57"/>
      <c r="B22" s="81"/>
      <c r="C22" s="59"/>
      <c r="D22" s="57" t="s">
        <v>24</v>
      </c>
      <c r="E22" s="60">
        <v>290715667000</v>
      </c>
      <c r="F22" s="61" t="s">
        <v>25</v>
      </c>
      <c r="G22" s="62" t="s">
        <v>24</v>
      </c>
      <c r="H22" s="60">
        <v>299699808073</v>
      </c>
      <c r="I22" s="61" t="s">
        <v>25</v>
      </c>
      <c r="J22" s="62" t="s">
        <v>24</v>
      </c>
      <c r="K22" s="60">
        <v>298523134335</v>
      </c>
      <c r="L22" s="61" t="s">
        <v>25</v>
      </c>
      <c r="M22" s="62" t="s">
        <v>24</v>
      </c>
      <c r="N22" s="60">
        <v>8692889</v>
      </c>
      <c r="O22" s="61" t="s">
        <v>25</v>
      </c>
      <c r="P22" s="62" t="s">
        <v>24</v>
      </c>
      <c r="Q22" s="60">
        <v>1167980849</v>
      </c>
      <c r="R22" s="61" t="s">
        <v>25</v>
      </c>
      <c r="S22" s="62" t="s">
        <v>24</v>
      </c>
      <c r="T22" s="60">
        <v>7807467335</v>
      </c>
      <c r="U22" s="61" t="s">
        <v>25</v>
      </c>
      <c r="V22" s="62" t="s">
        <v>24</v>
      </c>
      <c r="W22" s="137">
        <v>102.7</v>
      </c>
      <c r="X22" s="59" t="s">
        <v>25</v>
      </c>
    </row>
    <row r="23" spans="2:20" ht="27" customHeight="1">
      <c r="B23" s="38"/>
      <c r="T23" s="38" t="s">
        <v>98</v>
      </c>
    </row>
  </sheetData>
  <printOptions/>
  <pageMargins left="0.984251968503937" right="0.5905511811023623" top="0.5905511811023623" bottom="0.5905511811023623" header="0.4330708661417323" footer="0"/>
  <pageSetup fitToHeight="1" fitToWidth="1" horizontalDpi="400" verticalDpi="4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workbookViewId="0" topLeftCell="B1">
      <selection activeCell="H2" sqref="H2"/>
    </sheetView>
  </sheetViews>
  <sheetFormatPr defaultColWidth="8.796875" defaultRowHeight="24" customHeight="1"/>
  <cols>
    <col min="1" max="1" width="1.59765625" style="1" customWidth="1"/>
    <col min="2" max="2" width="20.5" style="1" customWidth="1"/>
    <col min="3" max="4" width="1.59765625" style="1" customWidth="1"/>
    <col min="5" max="5" width="15.59765625" style="1" customWidth="1"/>
    <col min="6" max="7" width="1.59765625" style="1" customWidth="1"/>
    <col min="8" max="8" width="15.59765625" style="1" customWidth="1"/>
    <col min="9" max="10" width="1.59765625" style="1" customWidth="1"/>
    <col min="11" max="11" width="14.59765625" style="1" customWidth="1"/>
    <col min="12" max="13" width="1.59765625" style="1" customWidth="1"/>
    <col min="14" max="14" width="14.59765625" style="1" customWidth="1"/>
    <col min="15" max="15" width="1.69921875" style="1" customWidth="1"/>
    <col min="16" max="16" width="1.59765625" style="1" customWidth="1"/>
    <col min="17" max="17" width="15.59765625" style="1" customWidth="1"/>
    <col min="18" max="19" width="1.59765625" style="1" customWidth="1"/>
    <col min="20" max="20" width="8" style="1" bestFit="1" customWidth="1"/>
    <col min="21" max="22" width="1.59765625" style="1" customWidth="1"/>
    <col min="23" max="23" width="14.59765625" style="1" customWidth="1"/>
    <col min="24" max="24" width="1.59765625" style="1" customWidth="1"/>
    <col min="25" max="16384" width="9" style="1" customWidth="1"/>
  </cols>
  <sheetData>
    <row r="1" spans="2:7" ht="27" customHeight="1">
      <c r="B1" s="2"/>
      <c r="C1" s="2"/>
      <c r="D1" s="2"/>
      <c r="E1" s="40" t="s">
        <v>103</v>
      </c>
      <c r="F1" s="40"/>
      <c r="G1" s="40"/>
    </row>
    <row r="2" spans="1:20" s="41" customFormat="1" ht="24" customHeight="1">
      <c r="A2" s="41" t="s">
        <v>26</v>
      </c>
      <c r="Q2" s="42"/>
      <c r="R2" s="42"/>
      <c r="S2" s="42"/>
      <c r="T2" s="42"/>
    </row>
    <row r="3" spans="1:24" ht="15" customHeight="1">
      <c r="A3" s="3"/>
      <c r="B3" s="34" t="s">
        <v>1</v>
      </c>
      <c r="C3" s="5"/>
      <c r="D3" s="3"/>
      <c r="E3" s="4"/>
      <c r="F3" s="5"/>
      <c r="G3" s="4"/>
      <c r="H3" s="4"/>
      <c r="I3" s="5"/>
      <c r="J3" s="3"/>
      <c r="K3" s="4"/>
      <c r="L3" s="5"/>
      <c r="M3" s="3"/>
      <c r="N3" s="4"/>
      <c r="O3" s="5"/>
      <c r="P3" s="3"/>
      <c r="Q3" s="6" t="s">
        <v>2</v>
      </c>
      <c r="R3" s="5"/>
      <c r="S3" s="3"/>
      <c r="T3" s="111" t="s">
        <v>86</v>
      </c>
      <c r="U3" s="5"/>
      <c r="V3" s="3"/>
      <c r="W3" s="6" t="s">
        <v>59</v>
      </c>
      <c r="X3" s="5"/>
    </row>
    <row r="4" spans="1:24" ht="15" customHeight="1">
      <c r="A4" s="7"/>
      <c r="B4" s="8"/>
      <c r="C4" s="9"/>
      <c r="D4" s="7"/>
      <c r="E4" s="10" t="s">
        <v>2</v>
      </c>
      <c r="F4" s="9"/>
      <c r="G4" s="31"/>
      <c r="H4" s="10" t="s">
        <v>27</v>
      </c>
      <c r="I4" s="9"/>
      <c r="J4" s="7"/>
      <c r="K4" s="10" t="s">
        <v>28</v>
      </c>
      <c r="L4" s="9"/>
      <c r="M4" s="7"/>
      <c r="N4" s="10" t="s">
        <v>29</v>
      </c>
      <c r="O4" s="9"/>
      <c r="P4" s="7"/>
      <c r="Q4" s="10" t="s">
        <v>78</v>
      </c>
      <c r="R4" s="9"/>
      <c r="S4" s="7"/>
      <c r="T4" s="112" t="s">
        <v>7</v>
      </c>
      <c r="U4" s="9"/>
      <c r="V4" s="7"/>
      <c r="W4" s="31"/>
      <c r="X4" s="9"/>
    </row>
    <row r="5" spans="1:24" ht="15" customHeight="1">
      <c r="A5" s="11"/>
      <c r="B5" s="35" t="s">
        <v>45</v>
      </c>
      <c r="C5" s="13"/>
      <c r="D5" s="11"/>
      <c r="E5" s="12"/>
      <c r="F5" s="13"/>
      <c r="G5" s="12"/>
      <c r="H5" s="12"/>
      <c r="I5" s="13"/>
      <c r="J5" s="11"/>
      <c r="K5" s="12"/>
      <c r="L5" s="13"/>
      <c r="M5" s="11"/>
      <c r="N5" s="12"/>
      <c r="O5" s="13"/>
      <c r="P5" s="11"/>
      <c r="Q5" s="14" t="s">
        <v>80</v>
      </c>
      <c r="R5" s="13"/>
      <c r="S5" s="11"/>
      <c r="T5" s="113" t="s">
        <v>30</v>
      </c>
      <c r="U5" s="13"/>
      <c r="V5" s="11"/>
      <c r="W5" s="14" t="s">
        <v>60</v>
      </c>
      <c r="X5" s="13"/>
    </row>
    <row r="6" spans="1:24" ht="12" customHeight="1">
      <c r="A6" s="3"/>
      <c r="B6" s="79"/>
      <c r="C6" s="5"/>
      <c r="D6" s="3"/>
      <c r="E6" s="34" t="s">
        <v>66</v>
      </c>
      <c r="F6" s="5"/>
      <c r="G6" s="4"/>
      <c r="H6" s="34" t="s">
        <v>66</v>
      </c>
      <c r="I6" s="5"/>
      <c r="J6" s="3"/>
      <c r="K6" s="34" t="s">
        <v>66</v>
      </c>
      <c r="L6" s="5"/>
      <c r="M6" s="3"/>
      <c r="N6" s="34" t="s">
        <v>66</v>
      </c>
      <c r="O6" s="5"/>
      <c r="P6" s="3"/>
      <c r="Q6" s="34" t="s">
        <v>66</v>
      </c>
      <c r="R6" s="5"/>
      <c r="S6" s="3"/>
      <c r="T6" s="34" t="s">
        <v>67</v>
      </c>
      <c r="U6" s="5"/>
      <c r="V6" s="3"/>
      <c r="W6" s="34" t="s">
        <v>66</v>
      </c>
      <c r="X6" s="5"/>
    </row>
    <row r="7" spans="1:24" ht="18" customHeight="1">
      <c r="A7" s="11"/>
      <c r="B7" s="14" t="s">
        <v>46</v>
      </c>
      <c r="C7" s="13"/>
      <c r="D7" s="11"/>
      <c r="E7" s="28">
        <v>284070457000</v>
      </c>
      <c r="F7" s="29"/>
      <c r="G7" s="28"/>
      <c r="H7" s="28">
        <v>284065029281</v>
      </c>
      <c r="I7" s="29"/>
      <c r="J7" s="30"/>
      <c r="K7" s="28">
        <v>0</v>
      </c>
      <c r="L7" s="29"/>
      <c r="M7" s="30"/>
      <c r="N7" s="28">
        <f aca="true" t="shared" si="0" ref="N7:N19">E7-H7-K7</f>
        <v>5427719</v>
      </c>
      <c r="O7" s="29"/>
      <c r="P7" s="30"/>
      <c r="Q7" s="28">
        <f aca="true" t="shared" si="1" ref="Q7:Q22">H7-E7</f>
        <v>-5427719</v>
      </c>
      <c r="R7" s="29"/>
      <c r="S7" s="30"/>
      <c r="T7" s="43">
        <v>99.9</v>
      </c>
      <c r="U7" s="13"/>
      <c r="V7" s="11"/>
      <c r="W7" s="28">
        <f>'特別歳入'!K7-H7</f>
        <v>0</v>
      </c>
      <c r="X7" s="13"/>
    </row>
    <row r="8" spans="1:24" ht="25.5" customHeight="1">
      <c r="A8" s="15"/>
      <c r="B8" s="17" t="s">
        <v>47</v>
      </c>
      <c r="C8" s="18"/>
      <c r="D8" s="15"/>
      <c r="E8" s="19">
        <v>18421000000</v>
      </c>
      <c r="F8" s="20"/>
      <c r="G8" s="19"/>
      <c r="H8" s="19">
        <v>18420914500</v>
      </c>
      <c r="I8" s="20"/>
      <c r="J8" s="21"/>
      <c r="K8" s="19">
        <v>0</v>
      </c>
      <c r="L8" s="20"/>
      <c r="M8" s="21"/>
      <c r="N8" s="19">
        <f t="shared" si="0"/>
        <v>85500</v>
      </c>
      <c r="O8" s="20"/>
      <c r="P8" s="21"/>
      <c r="Q8" s="19">
        <f t="shared" si="1"/>
        <v>-85500</v>
      </c>
      <c r="R8" s="20"/>
      <c r="S8" s="21"/>
      <c r="T8" s="43">
        <v>99.9</v>
      </c>
      <c r="U8" s="18"/>
      <c r="V8" s="15"/>
      <c r="W8" s="19">
        <f>'特別歳入'!K8-H8</f>
        <v>2185458687</v>
      </c>
      <c r="X8" s="18"/>
    </row>
    <row r="9" spans="1:24" ht="25.5" customHeight="1">
      <c r="A9" s="15"/>
      <c r="B9" s="17" t="s">
        <v>48</v>
      </c>
      <c r="C9" s="18"/>
      <c r="D9" s="15"/>
      <c r="E9" s="19">
        <v>9613732000</v>
      </c>
      <c r="F9" s="20"/>
      <c r="G9" s="19"/>
      <c r="H9" s="19">
        <v>9609332000</v>
      </c>
      <c r="I9" s="20"/>
      <c r="J9" s="21"/>
      <c r="K9" s="19">
        <v>0</v>
      </c>
      <c r="L9" s="20"/>
      <c r="M9" s="21"/>
      <c r="N9" s="19">
        <f t="shared" si="0"/>
        <v>4400000</v>
      </c>
      <c r="O9" s="20"/>
      <c r="P9" s="21"/>
      <c r="Q9" s="19">
        <f t="shared" si="1"/>
        <v>-4400000</v>
      </c>
      <c r="R9" s="20"/>
      <c r="S9" s="21"/>
      <c r="T9" s="43">
        <v>99.9</v>
      </c>
      <c r="U9" s="18"/>
      <c r="V9" s="15"/>
      <c r="W9" s="19">
        <f>'特別歳入'!K9-H9</f>
        <v>34878564</v>
      </c>
      <c r="X9" s="18"/>
    </row>
    <row r="10" spans="1:24" ht="25.5" customHeight="1">
      <c r="A10" s="15"/>
      <c r="B10" s="17" t="s">
        <v>52</v>
      </c>
      <c r="C10" s="18"/>
      <c r="D10" s="15"/>
      <c r="E10" s="19">
        <v>476894000</v>
      </c>
      <c r="F10" s="20"/>
      <c r="G10" s="19"/>
      <c r="H10" s="19">
        <v>472267265</v>
      </c>
      <c r="I10" s="20"/>
      <c r="J10" s="21"/>
      <c r="K10" s="19">
        <v>0</v>
      </c>
      <c r="L10" s="20"/>
      <c r="M10" s="21"/>
      <c r="N10" s="19">
        <f>E10-H10-K10</f>
        <v>4626735</v>
      </c>
      <c r="O10" s="20"/>
      <c r="P10" s="21"/>
      <c r="Q10" s="19">
        <f>H10-E10</f>
        <v>-4626735</v>
      </c>
      <c r="R10" s="20"/>
      <c r="S10" s="21"/>
      <c r="T10" s="43">
        <f aca="true" t="shared" si="2" ref="T10:T20">H10/E10*100</f>
        <v>99.02981899541618</v>
      </c>
      <c r="U10" s="18"/>
      <c r="V10" s="15"/>
      <c r="W10" s="19">
        <f>'特別歳入'!K10-H10</f>
        <v>849667</v>
      </c>
      <c r="X10" s="18"/>
    </row>
    <row r="11" spans="1:24" ht="25.5" customHeight="1">
      <c r="A11" s="15"/>
      <c r="B11" s="17" t="s">
        <v>53</v>
      </c>
      <c r="C11" s="18"/>
      <c r="D11" s="15"/>
      <c r="E11" s="19">
        <v>933545000</v>
      </c>
      <c r="F11" s="20"/>
      <c r="G11" s="19"/>
      <c r="H11" s="19">
        <v>428649179</v>
      </c>
      <c r="I11" s="20"/>
      <c r="J11" s="21"/>
      <c r="K11" s="19">
        <v>0</v>
      </c>
      <c r="L11" s="20"/>
      <c r="M11" s="21"/>
      <c r="N11" s="19">
        <f>E11-H11-K11</f>
        <v>504895821</v>
      </c>
      <c r="O11" s="20"/>
      <c r="P11" s="21"/>
      <c r="Q11" s="19">
        <f>H11-E11</f>
        <v>-504895821</v>
      </c>
      <c r="R11" s="20"/>
      <c r="S11" s="21"/>
      <c r="T11" s="43">
        <f t="shared" si="2"/>
        <v>45.91628459260132</v>
      </c>
      <c r="U11" s="18"/>
      <c r="V11" s="15"/>
      <c r="W11" s="19">
        <f>'特別歳入'!K11-H11</f>
        <v>503051733</v>
      </c>
      <c r="X11" s="18"/>
    </row>
    <row r="12" spans="1:24" ht="25.5" customHeight="1">
      <c r="A12" s="15"/>
      <c r="B12" s="32" t="s">
        <v>49</v>
      </c>
      <c r="C12" s="18"/>
      <c r="D12" s="15"/>
      <c r="E12" s="19">
        <v>570000000</v>
      </c>
      <c r="F12" s="20"/>
      <c r="G12" s="19"/>
      <c r="H12" s="19">
        <v>438878766</v>
      </c>
      <c r="I12" s="20"/>
      <c r="J12" s="21"/>
      <c r="K12" s="19">
        <v>0</v>
      </c>
      <c r="L12" s="20"/>
      <c r="M12" s="21"/>
      <c r="N12" s="19">
        <f t="shared" si="0"/>
        <v>131121234</v>
      </c>
      <c r="O12" s="20"/>
      <c r="P12" s="21"/>
      <c r="Q12" s="19">
        <f t="shared" si="1"/>
        <v>-131121234</v>
      </c>
      <c r="R12" s="20"/>
      <c r="S12" s="21"/>
      <c r="T12" s="43">
        <f t="shared" si="2"/>
        <v>76.99627473684211</v>
      </c>
      <c r="U12" s="18"/>
      <c r="V12" s="15"/>
      <c r="W12" s="19">
        <f>'特別歳入'!K12-H12</f>
        <v>272572336</v>
      </c>
      <c r="X12" s="18"/>
    </row>
    <row r="13" spans="1:24" ht="25.5" customHeight="1">
      <c r="A13" s="15"/>
      <c r="B13" s="17" t="s">
        <v>50</v>
      </c>
      <c r="C13" s="18"/>
      <c r="D13" s="15"/>
      <c r="E13" s="19">
        <v>717043000</v>
      </c>
      <c r="F13" s="20"/>
      <c r="G13" s="19"/>
      <c r="H13" s="19">
        <v>714622923</v>
      </c>
      <c r="I13" s="20"/>
      <c r="J13" s="21"/>
      <c r="K13" s="19">
        <v>0</v>
      </c>
      <c r="L13" s="20"/>
      <c r="M13" s="21"/>
      <c r="N13" s="19">
        <f t="shared" si="0"/>
        <v>2420077</v>
      </c>
      <c r="O13" s="20"/>
      <c r="P13" s="21"/>
      <c r="Q13" s="19">
        <f t="shared" si="1"/>
        <v>-2420077</v>
      </c>
      <c r="R13" s="20"/>
      <c r="S13" s="21"/>
      <c r="T13" s="43">
        <f t="shared" si="2"/>
        <v>99.66249206811865</v>
      </c>
      <c r="U13" s="18"/>
      <c r="V13" s="15"/>
      <c r="W13" s="19">
        <f>'特別歳入'!K13-H13</f>
        <v>2554</v>
      </c>
      <c r="X13" s="18"/>
    </row>
    <row r="14" spans="1:24" ht="25.5" customHeight="1">
      <c r="A14" s="15"/>
      <c r="B14" s="17" t="s">
        <v>91</v>
      </c>
      <c r="C14" s="18"/>
      <c r="D14" s="15"/>
      <c r="E14" s="19">
        <v>23966770000</v>
      </c>
      <c r="F14" s="20"/>
      <c r="G14" s="19"/>
      <c r="H14" s="19">
        <v>23827543086</v>
      </c>
      <c r="I14" s="20"/>
      <c r="J14" s="21"/>
      <c r="K14" s="19">
        <v>0</v>
      </c>
      <c r="L14" s="20"/>
      <c r="M14" s="21"/>
      <c r="N14" s="19">
        <f t="shared" si="0"/>
        <v>139226914</v>
      </c>
      <c r="O14" s="20"/>
      <c r="P14" s="21"/>
      <c r="Q14" s="19">
        <f t="shared" si="1"/>
        <v>-139226914</v>
      </c>
      <c r="R14" s="20"/>
      <c r="S14" s="21"/>
      <c r="T14" s="43">
        <f t="shared" si="2"/>
        <v>99.41908353107239</v>
      </c>
      <c r="U14" s="18"/>
      <c r="V14" s="15"/>
      <c r="W14" s="19">
        <f>'特別歳入'!K14-H14</f>
        <v>6578421321</v>
      </c>
      <c r="X14" s="18"/>
    </row>
    <row r="15" spans="1:24" ht="25.5" customHeight="1">
      <c r="A15" s="15"/>
      <c r="B15" s="17" t="s">
        <v>89</v>
      </c>
      <c r="C15" s="18"/>
      <c r="D15" s="15"/>
      <c r="E15" s="19">
        <v>623232000</v>
      </c>
      <c r="F15" s="20"/>
      <c r="G15" s="19"/>
      <c r="H15" s="19">
        <v>538613000</v>
      </c>
      <c r="I15" s="20"/>
      <c r="J15" s="21"/>
      <c r="K15" s="19">
        <v>0</v>
      </c>
      <c r="L15" s="20"/>
      <c r="M15" s="21"/>
      <c r="N15" s="19">
        <f t="shared" si="0"/>
        <v>84619000</v>
      </c>
      <c r="O15" s="20"/>
      <c r="P15" s="21"/>
      <c r="Q15" s="19">
        <f t="shared" si="1"/>
        <v>-84619000</v>
      </c>
      <c r="R15" s="20"/>
      <c r="S15" s="21"/>
      <c r="T15" s="43">
        <f t="shared" si="2"/>
        <v>86.42255211542411</v>
      </c>
      <c r="U15" s="18"/>
      <c r="V15" s="15"/>
      <c r="W15" s="19">
        <f>'特別歳入'!K15-H15</f>
        <v>105292775</v>
      </c>
      <c r="X15" s="18"/>
    </row>
    <row r="16" spans="1:24" ht="25.5" customHeight="1">
      <c r="A16" s="15"/>
      <c r="B16" s="17" t="s">
        <v>54</v>
      </c>
      <c r="C16" s="18"/>
      <c r="D16" s="15"/>
      <c r="E16" s="19">
        <v>215494000</v>
      </c>
      <c r="F16" s="20"/>
      <c r="G16" s="19"/>
      <c r="H16" s="19">
        <v>15249000</v>
      </c>
      <c r="I16" s="20"/>
      <c r="J16" s="21"/>
      <c r="K16" s="19">
        <v>0</v>
      </c>
      <c r="L16" s="20"/>
      <c r="M16" s="21"/>
      <c r="N16" s="19">
        <f t="shared" si="0"/>
        <v>200245000</v>
      </c>
      <c r="O16" s="20"/>
      <c r="P16" s="21"/>
      <c r="Q16" s="19">
        <f t="shared" si="1"/>
        <v>-200245000</v>
      </c>
      <c r="R16" s="20"/>
      <c r="S16" s="21"/>
      <c r="T16" s="43">
        <f t="shared" si="2"/>
        <v>7.076299108095816</v>
      </c>
      <c r="U16" s="18"/>
      <c r="V16" s="15"/>
      <c r="W16" s="19">
        <f>'特別歳入'!K16-H16</f>
        <v>202603539</v>
      </c>
      <c r="X16" s="18"/>
    </row>
    <row r="17" spans="1:24" ht="25.5" customHeight="1">
      <c r="A17" s="15"/>
      <c r="B17" s="17" t="s">
        <v>55</v>
      </c>
      <c r="C17" s="18"/>
      <c r="D17" s="15"/>
      <c r="E17" s="19">
        <v>8487764000</v>
      </c>
      <c r="F17" s="20"/>
      <c r="G17" s="19"/>
      <c r="H17" s="19">
        <v>7698914047</v>
      </c>
      <c r="I17" s="20"/>
      <c r="J17" s="21"/>
      <c r="K17" s="19">
        <v>422885000</v>
      </c>
      <c r="L17" s="20"/>
      <c r="M17" s="21"/>
      <c r="N17" s="19">
        <f t="shared" si="0"/>
        <v>365964953</v>
      </c>
      <c r="O17" s="20"/>
      <c r="P17" s="21"/>
      <c r="Q17" s="19">
        <f t="shared" si="1"/>
        <v>-788849953</v>
      </c>
      <c r="R17" s="20"/>
      <c r="S17" s="21"/>
      <c r="T17" s="43">
        <f t="shared" si="2"/>
        <v>90.70603337934466</v>
      </c>
      <c r="U17" s="18"/>
      <c r="V17" s="15"/>
      <c r="W17" s="19">
        <f>'特別歳入'!K17-H17</f>
        <v>281006223</v>
      </c>
      <c r="X17" s="18"/>
    </row>
    <row r="18" spans="1:24" ht="25.5" customHeight="1">
      <c r="A18" s="15"/>
      <c r="B18" s="17" t="s">
        <v>56</v>
      </c>
      <c r="C18" s="18"/>
      <c r="D18" s="15"/>
      <c r="E18" s="19">
        <v>15616103000</v>
      </c>
      <c r="F18" s="20"/>
      <c r="G18" s="19"/>
      <c r="H18" s="19">
        <v>14867414522</v>
      </c>
      <c r="I18" s="20"/>
      <c r="J18" s="21"/>
      <c r="K18" s="19">
        <v>523300000</v>
      </c>
      <c r="L18" s="20"/>
      <c r="M18" s="21"/>
      <c r="N18" s="19">
        <f t="shared" si="0"/>
        <v>225388478</v>
      </c>
      <c r="O18" s="20"/>
      <c r="P18" s="21"/>
      <c r="Q18" s="19">
        <f t="shared" si="1"/>
        <v>-748688478</v>
      </c>
      <c r="R18" s="20"/>
      <c r="S18" s="21"/>
      <c r="T18" s="43">
        <f t="shared" si="2"/>
        <v>95.20566380741725</v>
      </c>
      <c r="U18" s="18"/>
      <c r="V18" s="15"/>
      <c r="W18" s="19">
        <f>'特別歳入'!K18-H18</f>
        <v>99500000</v>
      </c>
      <c r="X18" s="18"/>
    </row>
    <row r="19" spans="1:24" ht="25.5" customHeight="1">
      <c r="A19" s="15"/>
      <c r="B19" s="17" t="s">
        <v>57</v>
      </c>
      <c r="C19" s="18"/>
      <c r="D19" s="15"/>
      <c r="E19" s="19">
        <v>3540000000</v>
      </c>
      <c r="F19" s="20"/>
      <c r="G19" s="19"/>
      <c r="H19" s="19">
        <v>3020476326</v>
      </c>
      <c r="I19" s="20"/>
      <c r="J19" s="21"/>
      <c r="K19" s="19">
        <v>0</v>
      </c>
      <c r="L19" s="20"/>
      <c r="M19" s="21"/>
      <c r="N19" s="19">
        <f t="shared" si="0"/>
        <v>519523674</v>
      </c>
      <c r="O19" s="20"/>
      <c r="P19" s="21"/>
      <c r="Q19" s="19">
        <f t="shared" si="1"/>
        <v>-519523674</v>
      </c>
      <c r="R19" s="20"/>
      <c r="S19" s="21"/>
      <c r="T19" s="109">
        <f t="shared" si="2"/>
        <v>85.32419</v>
      </c>
      <c r="U19" s="18"/>
      <c r="V19" s="15"/>
      <c r="W19" s="19">
        <f>'特別歳入'!K19-H19</f>
        <v>0</v>
      </c>
      <c r="X19" s="18"/>
    </row>
    <row r="20" spans="1:24" s="56" customFormat="1" ht="18" customHeight="1">
      <c r="A20" s="49"/>
      <c r="B20" s="80"/>
      <c r="C20" s="51"/>
      <c r="D20" s="49"/>
      <c r="E20" s="52">
        <f>SUM(E7:E19)</f>
        <v>367252034000</v>
      </c>
      <c r="F20" s="53"/>
      <c r="G20" s="52"/>
      <c r="H20" s="52">
        <f>SUM(H7:H19)</f>
        <v>364117903895</v>
      </c>
      <c r="I20" s="53"/>
      <c r="J20" s="54"/>
      <c r="K20" s="52">
        <f>SUM(K7:K19)</f>
        <v>946185000</v>
      </c>
      <c r="L20" s="53"/>
      <c r="M20" s="54"/>
      <c r="N20" s="52">
        <f>SUM(N7:N19)</f>
        <v>2187945105</v>
      </c>
      <c r="O20" s="53"/>
      <c r="P20" s="54"/>
      <c r="Q20" s="52">
        <f t="shared" si="1"/>
        <v>-3134130105</v>
      </c>
      <c r="R20" s="53"/>
      <c r="S20" s="95"/>
      <c r="T20" s="44">
        <f t="shared" si="2"/>
        <v>99.14659966049364</v>
      </c>
      <c r="U20" s="94"/>
      <c r="V20" s="49"/>
      <c r="W20" s="52">
        <f>'特別歳入'!K20-H20</f>
        <v>10263637399</v>
      </c>
      <c r="X20" s="51"/>
    </row>
    <row r="21" spans="1:24" ht="12">
      <c r="A21" s="7"/>
      <c r="B21" s="10" t="s">
        <v>58</v>
      </c>
      <c r="C21" s="9"/>
      <c r="D21" s="7"/>
      <c r="E21" s="25"/>
      <c r="F21" s="26"/>
      <c r="G21" s="25"/>
      <c r="H21" s="25"/>
      <c r="I21" s="26"/>
      <c r="J21" s="27"/>
      <c r="K21" s="25"/>
      <c r="L21" s="26"/>
      <c r="M21" s="27"/>
      <c r="N21" s="25"/>
      <c r="O21" s="26"/>
      <c r="P21" s="27"/>
      <c r="Q21" s="25"/>
      <c r="R21" s="26"/>
      <c r="S21" s="27"/>
      <c r="T21" s="44"/>
      <c r="U21" s="26"/>
      <c r="V21" s="7"/>
      <c r="W21" s="25"/>
      <c r="X21" s="9"/>
    </row>
    <row r="22" spans="1:24" s="64" customFormat="1" ht="18" customHeight="1">
      <c r="A22" s="57"/>
      <c r="B22" s="81"/>
      <c r="C22" s="59"/>
      <c r="D22" s="57" t="s">
        <v>24</v>
      </c>
      <c r="E22" s="60">
        <v>290715667000</v>
      </c>
      <c r="F22" s="61" t="s">
        <v>25</v>
      </c>
      <c r="G22" s="60" t="s">
        <v>24</v>
      </c>
      <c r="H22" s="60">
        <v>286809758674</v>
      </c>
      <c r="I22" s="61" t="s">
        <v>25</v>
      </c>
      <c r="J22" s="62" t="s">
        <v>24</v>
      </c>
      <c r="K22" s="60">
        <v>1909980000</v>
      </c>
      <c r="L22" s="61" t="s">
        <v>25</v>
      </c>
      <c r="M22" s="62" t="s">
        <v>24</v>
      </c>
      <c r="N22" s="60">
        <v>1995928326</v>
      </c>
      <c r="O22" s="61" t="s">
        <v>25</v>
      </c>
      <c r="P22" s="62" t="s">
        <v>24</v>
      </c>
      <c r="Q22" s="60">
        <f t="shared" si="1"/>
        <v>-3905908326</v>
      </c>
      <c r="R22" s="61" t="s">
        <v>25</v>
      </c>
      <c r="S22" s="62" t="s">
        <v>24</v>
      </c>
      <c r="T22" s="78">
        <f>ROUND(H22/E22*100,1)</f>
        <v>98.7</v>
      </c>
      <c r="U22" s="59" t="s">
        <v>25</v>
      </c>
      <c r="V22" s="57" t="s">
        <v>24</v>
      </c>
      <c r="W22" s="60">
        <f>'特別歳入'!K22-H22</f>
        <v>11713375661</v>
      </c>
      <c r="X22" s="59" t="s">
        <v>25</v>
      </c>
    </row>
    <row r="23" spans="2:23" s="31" customFormat="1" ht="9" customHeight="1">
      <c r="B23" s="1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33"/>
      <c r="W23" s="25"/>
    </row>
    <row r="24" spans="1:24" ht="12">
      <c r="A24" s="3"/>
      <c r="B24" s="6"/>
      <c r="C24" s="5"/>
      <c r="D24" s="3"/>
      <c r="E24" s="34" t="s">
        <v>66</v>
      </c>
      <c r="F24" s="23"/>
      <c r="G24" s="24"/>
      <c r="H24" s="34"/>
      <c r="I24" s="23"/>
      <c r="J24" s="24"/>
      <c r="K24" s="34" t="s">
        <v>66</v>
      </c>
      <c r="L24" s="23"/>
      <c r="M24" s="24"/>
      <c r="N24" s="34"/>
      <c r="O24" s="23"/>
      <c r="P24" s="24"/>
      <c r="Q24" s="34" t="s">
        <v>66</v>
      </c>
      <c r="R24" s="23"/>
      <c r="S24" s="36"/>
      <c r="T24" s="36"/>
      <c r="U24" s="36"/>
      <c r="V24" s="36"/>
      <c r="W24" s="36"/>
      <c r="X24" s="36"/>
    </row>
    <row r="25" spans="1:25" s="64" customFormat="1" ht="18" customHeight="1">
      <c r="A25" s="90"/>
      <c r="B25" s="66"/>
      <c r="C25" s="91"/>
      <c r="D25" s="65"/>
      <c r="E25" s="87">
        <f>W20</f>
        <v>10263637399</v>
      </c>
      <c r="F25" s="92"/>
      <c r="G25" s="65"/>
      <c r="H25" s="146" t="s">
        <v>104</v>
      </c>
      <c r="I25" s="94"/>
      <c r="J25" s="65"/>
      <c r="K25" s="87">
        <v>218385000</v>
      </c>
      <c r="L25" s="94"/>
      <c r="M25" s="95"/>
      <c r="N25" s="88"/>
      <c r="O25" s="94"/>
      <c r="P25" s="96"/>
      <c r="Q25" s="87">
        <f>E25-K25</f>
        <v>10045252399</v>
      </c>
      <c r="R25" s="97"/>
      <c r="S25" s="86"/>
      <c r="T25" s="86"/>
      <c r="U25" s="86"/>
      <c r="V25" s="86"/>
      <c r="W25" s="86"/>
      <c r="X25" s="86"/>
      <c r="Y25" s="89"/>
    </row>
    <row r="26" spans="1:25" ht="21" customHeight="1">
      <c r="A26" s="107"/>
      <c r="B26" s="108" t="s">
        <v>43</v>
      </c>
      <c r="C26" s="9"/>
      <c r="D26" s="7"/>
      <c r="E26" s="31"/>
      <c r="F26" s="9"/>
      <c r="G26" s="27"/>
      <c r="H26" s="147"/>
      <c r="I26" s="26"/>
      <c r="J26" s="27"/>
      <c r="K26" s="115"/>
      <c r="L26" s="26"/>
      <c r="M26" s="27"/>
      <c r="N26" s="82" t="s">
        <v>44</v>
      </c>
      <c r="O26" s="84"/>
      <c r="P26" s="27"/>
      <c r="Q26" s="25"/>
      <c r="R26" s="37"/>
      <c r="S26" s="31"/>
      <c r="T26" s="31"/>
      <c r="U26" s="31"/>
      <c r="V26" s="31"/>
      <c r="W26" s="31"/>
      <c r="X26" s="31"/>
      <c r="Y26" s="31"/>
    </row>
    <row r="27" spans="1:25" ht="20.25" customHeight="1">
      <c r="A27" s="67"/>
      <c r="B27" s="68"/>
      <c r="C27" s="59"/>
      <c r="D27" s="85" t="s">
        <v>62</v>
      </c>
      <c r="E27" s="114">
        <f>W22</f>
        <v>11713375661</v>
      </c>
      <c r="F27" s="93" t="s">
        <v>63</v>
      </c>
      <c r="G27" s="69" t="s">
        <v>62</v>
      </c>
      <c r="H27" s="83" t="s">
        <v>105</v>
      </c>
      <c r="I27" s="61" t="s">
        <v>63</v>
      </c>
      <c r="J27" s="69" t="s">
        <v>24</v>
      </c>
      <c r="K27" s="114">
        <v>609340000</v>
      </c>
      <c r="L27" s="61" t="s">
        <v>25</v>
      </c>
      <c r="M27" s="62"/>
      <c r="N27" s="60"/>
      <c r="O27" s="61"/>
      <c r="P27" s="69" t="s">
        <v>62</v>
      </c>
      <c r="Q27" s="70">
        <f>E27-K27</f>
        <v>11104035661</v>
      </c>
      <c r="R27" s="98" t="s">
        <v>63</v>
      </c>
      <c r="S27" s="31"/>
      <c r="T27" s="31"/>
      <c r="U27" s="31" t="s">
        <v>83</v>
      </c>
      <c r="V27" s="31"/>
      <c r="W27" s="31"/>
      <c r="X27" s="31"/>
      <c r="Y27" s="31"/>
    </row>
    <row r="28" spans="1:25" ht="24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</sheetData>
  <mergeCells count="1">
    <mergeCell ref="H25:H26"/>
  </mergeCells>
  <printOptions/>
  <pageMargins left="0.984251968503937" right="0.5905511811023623" top="0.5905511811023623" bottom="0.5905511811023623" header="0" footer="0"/>
  <pageSetup fitToHeight="1" fitToWidth="1" horizontalDpi="400" verticalDpi="4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静岡県庁</dc:creator>
  <cp:keywords/>
  <dc:description/>
  <cp:lastModifiedBy>杉山浩一</cp:lastModifiedBy>
  <cp:lastPrinted>2005-01-24T05:25:19Z</cp:lastPrinted>
  <dcterms:created xsi:type="dcterms:W3CDTF">1997-12-08T01:16:53Z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