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05" windowWidth="9255" windowHeight="5925" tabRatio="699" activeTab="0"/>
  </bookViews>
  <sheets>
    <sheet name="総括表" sheetId="1" r:id="rId1"/>
    <sheet name="幼稚園" sheetId="2" r:id="rId2"/>
    <sheet name="小学校" sheetId="3" r:id="rId3"/>
    <sheet name="中学校" sheetId="4" r:id="rId4"/>
    <sheet name="高等学校" sheetId="5" r:id="rId5"/>
    <sheet name="特別支援学校" sheetId="6" r:id="rId6"/>
    <sheet name="専修・各種学校" sheetId="7" r:id="rId7"/>
    <sheet name="中卒後" sheetId="8" r:id="rId8"/>
    <sheet name="高卒後" sheetId="9" r:id="rId9"/>
  </sheets>
  <definedNames>
    <definedName name="_xlnm.Print_Area" localSheetId="8">'高卒後'!$A$1:$N$59</definedName>
    <definedName name="_xlnm.Print_Area" localSheetId="4">'高等学校'!$A$1:$M$59</definedName>
    <definedName name="_xlnm.Print_Area" localSheetId="2">'小学校'!$A$1:$L$59</definedName>
    <definedName name="_xlnm.Print_Area" localSheetId="3">'中学校'!$A$1:$L$59</definedName>
    <definedName name="_xlnm.Print_Area" localSheetId="7">'中卒後'!$A$1:$N$63</definedName>
    <definedName name="_xlnm.Print_Area" localSheetId="5">'特別支援学校'!$A$1:$O$36</definedName>
    <definedName name="_xlnm.Print_Area" localSheetId="1">'幼稚園'!$A$1:$N$59</definedName>
    <definedName name="_xlnm.Print_Titles" localSheetId="8">'高卒後'!$4:$6</definedName>
    <definedName name="_xlnm.Print_Titles" localSheetId="4">'高等学校'!$1:$6</definedName>
    <definedName name="_xlnm.Print_Titles" localSheetId="2">'小学校'!$1:$5</definedName>
    <definedName name="_xlnm.Print_Titles" localSheetId="6">'専修・各種学校'!$1:$6</definedName>
    <definedName name="_xlnm.Print_Titles" localSheetId="3">'中学校'!$1:$5</definedName>
    <definedName name="_xlnm.Print_Titles" localSheetId="7">'中卒後'!$3:$6</definedName>
    <definedName name="_xlnm.Print_Titles" localSheetId="1">'幼稚園'!$1:$5</definedName>
  </definedNames>
  <calcPr fullCalcOnLoad="1"/>
</workbook>
</file>

<file path=xl/sharedStrings.xml><?xml version="1.0" encoding="utf-8"?>
<sst xmlns="http://schemas.openxmlformats.org/spreadsheetml/2006/main" count="571" uniqueCount="224">
  <si>
    <t>学　 校　 数</t>
  </si>
  <si>
    <t>児　 童　 数</t>
  </si>
  <si>
    <t>職員数</t>
  </si>
  <si>
    <t>計</t>
  </si>
  <si>
    <t>男</t>
  </si>
  <si>
    <t>女</t>
  </si>
  <si>
    <t>（本務者）</t>
  </si>
  <si>
    <t>国　　立</t>
  </si>
  <si>
    <t>公　　立</t>
  </si>
  <si>
    <t>私　　立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</si>
  <si>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</si>
  <si>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</si>
  <si>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</si>
  <si>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</si>
  <si>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</si>
  <si>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</si>
  <si>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</si>
  <si>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</si>
  <si>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</si>
  <si>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</si>
  <si>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</si>
  <si>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</si>
  <si>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</si>
  <si>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</si>
  <si>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</si>
  <si>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</si>
  <si>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</si>
  <si>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</si>
  <si>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</si>
  <si>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</si>
  <si>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</si>
  <si>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</si>
  <si>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</si>
  <si>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</si>
  <si>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</si>
  <si>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</si>
  <si>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</si>
  <si>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</si>
  <si>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</si>
  <si>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生　　徒　　数</t>
  </si>
  <si>
    <t xml:space="preserve"> </t>
  </si>
  <si>
    <t>全日制・定時制計（公立＋私立）</t>
  </si>
  <si>
    <t>区　　分</t>
  </si>
  <si>
    <t>全日制</t>
  </si>
  <si>
    <t>公立</t>
  </si>
  <si>
    <t>私立</t>
  </si>
  <si>
    <t>学　校　数</t>
  </si>
  <si>
    <t>学　　　　級　　　　数</t>
  </si>
  <si>
    <t>区　　　分</t>
  </si>
  <si>
    <t>高　等　部</t>
  </si>
  <si>
    <t>総　　　　数</t>
  </si>
  <si>
    <t>幼　稚　部</t>
  </si>
  <si>
    <t>小　学　部</t>
  </si>
  <si>
    <t>中　学　部</t>
  </si>
  <si>
    <t>園　　数</t>
  </si>
  <si>
    <t>在　園　者　数</t>
  </si>
  <si>
    <t>認　可</t>
  </si>
  <si>
    <t>修了</t>
  </si>
  <si>
    <t>定員数</t>
  </si>
  <si>
    <t>者数</t>
  </si>
  <si>
    <t>国立</t>
  </si>
  <si>
    <t>職 員 数</t>
  </si>
  <si>
    <t>計</t>
  </si>
  <si>
    <t>計</t>
  </si>
  <si>
    <t>計</t>
  </si>
  <si>
    <t>（本務者）</t>
  </si>
  <si>
    <t>私立</t>
  </si>
  <si>
    <t>国立</t>
  </si>
  <si>
    <t>公立</t>
  </si>
  <si>
    <t>…</t>
  </si>
  <si>
    <t>公立</t>
  </si>
  <si>
    <t>国立</t>
  </si>
  <si>
    <t>幼稚園計</t>
  </si>
  <si>
    <t>国立</t>
  </si>
  <si>
    <t>公立</t>
  </si>
  <si>
    <t>専修学校計</t>
  </si>
  <si>
    <t>公立</t>
  </si>
  <si>
    <t>各種学校計</t>
  </si>
  <si>
    <t>総    括    表</t>
  </si>
  <si>
    <t>区     分</t>
  </si>
  <si>
    <t>学    校    数</t>
  </si>
  <si>
    <t>学 級 数</t>
  </si>
  <si>
    <t>在   学   者   数</t>
  </si>
  <si>
    <t>教  員  数  （ 本 務 者 ）</t>
  </si>
  <si>
    <t>男</t>
  </si>
  <si>
    <t>女</t>
  </si>
  <si>
    <t>合計</t>
  </si>
  <si>
    <t>小学校計</t>
  </si>
  <si>
    <t>中学校計</t>
  </si>
  <si>
    <t>高等学校計</t>
  </si>
  <si>
    <t>中等教育学校計</t>
  </si>
  <si>
    <t>＊　(  )は併置校</t>
  </si>
  <si>
    <t>入　学
定　員</t>
  </si>
  <si>
    <t>通信制高等学校計</t>
  </si>
  <si>
    <t>国立</t>
  </si>
  <si>
    <t>公立</t>
  </si>
  <si>
    <t>私立</t>
  </si>
  <si>
    <t>伊豆市</t>
  </si>
  <si>
    <t>御前崎市</t>
  </si>
  <si>
    <t>伊豆の国市</t>
  </si>
  <si>
    <t>菊川市</t>
  </si>
  <si>
    <t>牧之原市</t>
  </si>
  <si>
    <t>川根本町</t>
  </si>
  <si>
    <t>菊川市</t>
  </si>
  <si>
    <t>うち分校</t>
  </si>
  <si>
    <t>うち分校</t>
  </si>
  <si>
    <t>教員数（本務者）</t>
  </si>
  <si>
    <t>計</t>
  </si>
  <si>
    <t>男</t>
  </si>
  <si>
    <t>女</t>
  </si>
  <si>
    <t>職員数
（本務者）</t>
  </si>
  <si>
    <t>分校</t>
  </si>
  <si>
    <t>高等部</t>
  </si>
  <si>
    <t>うち分園</t>
  </si>
  <si>
    <t>教員数
（本務者）</t>
  </si>
  <si>
    <t>生　　徒　　数</t>
  </si>
  <si>
    <t>学校数</t>
  </si>
  <si>
    <t>専　　　修　　　学　　　校</t>
  </si>
  <si>
    <t>教員数
（本務者）</t>
  </si>
  <si>
    <t>各　　　種　　　学　　　校</t>
  </si>
  <si>
    <t>教員数（本務者）</t>
  </si>
  <si>
    <t>教員数
（本務者）</t>
  </si>
  <si>
    <t>職員数
（本務者）</t>
  </si>
  <si>
    <t>幼稚部</t>
  </si>
  <si>
    <t>小学部</t>
  </si>
  <si>
    <t>中学部</t>
  </si>
  <si>
    <t>在　　　　学　　　　者　　　　数</t>
  </si>
  <si>
    <t>国立</t>
  </si>
  <si>
    <t>公立</t>
  </si>
  <si>
    <t>私立</t>
  </si>
  <si>
    <t>平成１８年度</t>
  </si>
  <si>
    <t>高等課程</t>
  </si>
  <si>
    <t>専門課程</t>
  </si>
  <si>
    <t>一般課程</t>
  </si>
  <si>
    <t>平成１９年度</t>
  </si>
  <si>
    <t>伊豆半島</t>
  </si>
  <si>
    <t>東部</t>
  </si>
  <si>
    <t>中部</t>
  </si>
  <si>
    <t>志太榛原・中東遠</t>
  </si>
  <si>
    <t>西部</t>
  </si>
  <si>
    <t>特別支援学校計</t>
  </si>
  <si>
    <t>志太榛原・中東遠</t>
  </si>
  <si>
    <t>国　立</t>
  </si>
  <si>
    <t>公　立</t>
  </si>
  <si>
    <t>私　立</t>
  </si>
  <si>
    <t>伊豆市</t>
  </si>
  <si>
    <t>御前崎市</t>
  </si>
  <si>
    <t>菊川市</t>
  </si>
  <si>
    <t>伊豆の国市</t>
  </si>
  <si>
    <t>牧之原市</t>
  </si>
  <si>
    <t>川根本町</t>
  </si>
  <si>
    <t>一時的な仕事に就いた者</t>
  </si>
  <si>
    <t xml:space="preserve">
死  亡   不  詳</t>
  </si>
  <si>
    <t>志太榛原・中東遠</t>
  </si>
  <si>
    <t>伊豆半島</t>
  </si>
  <si>
    <t>東部</t>
  </si>
  <si>
    <t>中部</t>
  </si>
  <si>
    <t>志太榛原・中東遠</t>
  </si>
  <si>
    <t>西部</t>
  </si>
  <si>
    <t>Ａ
高等学校等進学者</t>
  </si>
  <si>
    <t>Ｂ
専修学校 高等課程 進学者</t>
  </si>
  <si>
    <t>Ｃ
専修学校 一般課程 等入学者</t>
  </si>
  <si>
    <r>
      <t xml:space="preserve">Ｄ
</t>
    </r>
    <r>
      <rPr>
        <sz val="8"/>
        <rFont val="ＭＳ Ｐ明朝"/>
        <family val="1"/>
      </rPr>
      <t>公共職業能力開発施設等入学者</t>
    </r>
  </si>
  <si>
    <t xml:space="preserve">
就職者</t>
  </si>
  <si>
    <t xml:space="preserve">
左記以外の者</t>
  </si>
  <si>
    <t xml:space="preserve">
死亡
不詳</t>
  </si>
  <si>
    <t>（再掲）
Ａのうち他県への進学者</t>
  </si>
  <si>
    <r>
      <t xml:space="preserve">（再掲）
</t>
    </r>
    <r>
      <rPr>
        <sz val="8"/>
        <rFont val="ＭＳ Ｐ明朝"/>
        <family val="1"/>
      </rPr>
      <t>左記</t>
    </r>
    <r>
      <rPr>
        <sz val="7"/>
        <rFont val="ＭＳ Ｐ明朝"/>
        <family val="1"/>
      </rPr>
      <t>Ａ,Ｂ,
Ｃ,Ｄ</t>
    </r>
    <r>
      <rPr>
        <sz val="8"/>
        <rFont val="ＭＳ Ｐ明朝"/>
        <family val="1"/>
      </rPr>
      <t>のう
ち就職し
ている者</t>
    </r>
  </si>
  <si>
    <t xml:space="preserve">
高校等
進学率（％）</t>
  </si>
  <si>
    <t xml:space="preserve">
就職率（％）</t>
  </si>
  <si>
    <t>Ａ
大学等
進学者</t>
  </si>
  <si>
    <t>Ｂ
専修学校
専門課程
進学者</t>
  </si>
  <si>
    <t>Ｃ
専修学校
一般課程
等入学者</t>
  </si>
  <si>
    <t xml:space="preserve">    Ｄ
公共職業能力開発施設等入学者</t>
  </si>
  <si>
    <t xml:space="preserve">
就職者</t>
  </si>
  <si>
    <t xml:space="preserve">
左記以外の者</t>
  </si>
  <si>
    <t xml:space="preserve">   （再掲）
左記Ａ,Ｂ,Ｃ,Ｄのうち就職している者</t>
  </si>
  <si>
    <t xml:space="preserve">
大学等
進学率
（％）</t>
  </si>
  <si>
    <t xml:space="preserve">
就職率（％）</t>
  </si>
  <si>
    <t>６　　専　修　学　校　・　各　種　学　校　総　括　表</t>
  </si>
  <si>
    <t>７ 　中 学 校 進 路 別 卒 業 者 数</t>
  </si>
  <si>
    <t>８ 　高 等 学 校 進 路 別 卒 業 者 数</t>
  </si>
  <si>
    <t>Ⅲ 　   統     計     表</t>
  </si>
  <si>
    <t>公立</t>
  </si>
  <si>
    <t>…</t>
  </si>
  <si>
    <t>(1)*</t>
  </si>
  <si>
    <t>平成２０年度</t>
  </si>
  <si>
    <t>平成２０年度</t>
  </si>
  <si>
    <t>1　　幼　稚　園　総　括　表</t>
  </si>
  <si>
    <t>2　　小　学　校　総　括　表</t>
  </si>
  <si>
    <t>3　　中　学　校　総　括　表</t>
  </si>
  <si>
    <t>4　　高　等　学　校　総　括　表</t>
  </si>
  <si>
    <t>平成１９年度</t>
  </si>
  <si>
    <t>平成１９年度</t>
  </si>
  <si>
    <t>平成２０年度</t>
  </si>
  <si>
    <t>生　徒　数</t>
  </si>
  <si>
    <t>区　　分</t>
  </si>
  <si>
    <t>学級数</t>
  </si>
  <si>
    <t>定時制</t>
  </si>
  <si>
    <t>本校</t>
  </si>
  <si>
    <t xml:space="preserve"> 5　　特　別　支　援　学　校　総　括　表</t>
  </si>
  <si>
    <t>平成２１年度</t>
  </si>
  <si>
    <t>平成１９年度</t>
  </si>
  <si>
    <t>平成２１年度</t>
  </si>
  <si>
    <t>平成２１年度</t>
  </si>
  <si>
    <t>吉田町</t>
  </si>
  <si>
    <t>平成１８年度</t>
  </si>
  <si>
    <t>平成２１年度</t>
  </si>
  <si>
    <t>平成２２年度</t>
  </si>
  <si>
    <t>平成１９年度</t>
  </si>
  <si>
    <t>平成２０年度</t>
  </si>
  <si>
    <t>平成２１年度</t>
  </si>
  <si>
    <t>平成２２年度</t>
  </si>
  <si>
    <t>平成２０年度</t>
  </si>
  <si>
    <t>平成２１年度</t>
  </si>
  <si>
    <t>平成２２年度</t>
  </si>
  <si>
    <t>平成１８年度</t>
  </si>
  <si>
    <t>平成２０年度</t>
  </si>
  <si>
    <t>平成２２年度</t>
  </si>
  <si>
    <t>平成１９年度</t>
  </si>
  <si>
    <t>平成２０年度</t>
  </si>
  <si>
    <t>平成２２年度</t>
  </si>
  <si>
    <t>※</t>
  </si>
  <si>
    <t>平成22年度の静岡県計の数値が、文部科学省発表の速報値と異なりますが、全国集計後に県分の数値を修正したためです。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</si>
</sst>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\-#,##0.0"/>
    <numFmt numFmtId="178" formatCode="0.0"/>
    <numFmt numFmtId="179" formatCode="#,##0.000;[Red]\-#,##0.000"/>
    <numFmt numFmtId="180" formatCode="0.0000"/>
    <numFmt numFmtId="181" formatCode="0.000"/>
    <numFmt numFmtId="182" formatCode="#,###;\-#,###;&quot;-&quot;"/>
    <numFmt numFmtId="183" formatCode="#,###.0;\-#,###.0;&quot;-&quot;"/>
    <numFmt numFmtId="184" formatCode="#,###.00;\-#,###.00;&quot;-&quot;"/>
    <numFmt numFmtId="185" formatCode="0.0_);[Red]\(0.0\)"/>
    <numFmt numFmtId="186" formatCode="0.0_ "/>
    <numFmt numFmtId="187" formatCode="#,##0.0;\-#,##0.0;&quot;-&quot;"/>
    <numFmt numFmtId="188" formatCode="0.00000"/>
    <numFmt numFmtId="189" formatCode="0_ "/>
    <numFmt numFmtId="190" formatCode="_ * ##,#0_;_ * \-#,##0_;_ * &quot;-&quot;_ ;_ @_ "/>
    <numFmt numFmtId="191" formatCode="_ * #,##0\ ;_ * \-#,##0\ ;_ * &quot;-&quot;_ ;_ @_ "/>
    <numFmt numFmtId="192" formatCode="_*\ #,##0;_*\ \-#,##0;_ * &quot;-&quot;_ ;_ @_ "/>
    <numFmt numFmtId="193" formatCode="0.0000_ "/>
    <numFmt numFmtId="194" formatCode="0.000_ "/>
    <numFmt numFmtId="195" formatCode="0.00_ "/>
    <numFmt numFmtId="196" formatCode="0.0_);\(0.0\)"/>
    <numFmt numFmtId="197" formatCode="0.00000_ "/>
    <numFmt numFmtId="198" formatCode="0.000000_ "/>
  </numFmts>
  <fonts count="24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6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176" fontId="5" fillId="0" borderId="0" xfId="17" applyNumberFormat="1" applyFont="1" applyFill="1" applyAlignment="1">
      <alignment horizontal="right"/>
    </xf>
    <xf numFmtId="176" fontId="7" fillId="0" borderId="0" xfId="0" applyNumberFormat="1" applyFont="1" applyFill="1" applyAlignment="1" quotePrefix="1">
      <alignment horizontal="centerContinuous"/>
    </xf>
    <xf numFmtId="176" fontId="13" fillId="0" borderId="0" xfId="17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>
      <alignment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/>
    </xf>
    <xf numFmtId="176" fontId="14" fillId="0" borderId="0" xfId="17" applyNumberFormat="1" applyFont="1" applyFill="1" applyAlignment="1">
      <alignment horizontal="right"/>
    </xf>
    <xf numFmtId="176" fontId="13" fillId="0" borderId="3" xfId="0" applyNumberFormat="1" applyFont="1" applyFill="1" applyBorder="1" applyAlignment="1">
      <alignment horizontal="distributed"/>
    </xf>
    <xf numFmtId="176" fontId="12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5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/>
    </xf>
    <xf numFmtId="176" fontId="9" fillId="0" borderId="5" xfId="0" applyNumberFormat="1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Continuous" vertical="center"/>
    </xf>
    <xf numFmtId="176" fontId="5" fillId="0" borderId="5" xfId="0" applyNumberFormat="1" applyFont="1" applyFill="1" applyBorder="1" applyAlignment="1">
      <alignment horizontal="centerContinuous" vertical="center"/>
    </xf>
    <xf numFmtId="176" fontId="5" fillId="0" borderId="7" xfId="0" applyNumberFormat="1" applyFont="1" applyFill="1" applyBorder="1" applyAlignment="1">
      <alignment horizontal="centerContinuous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/>
    </xf>
    <xf numFmtId="176" fontId="0" fillId="0" borderId="0" xfId="17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/>
    </xf>
    <xf numFmtId="176" fontId="5" fillId="0" borderId="5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centerContinuous" shrinkToFit="1"/>
    </xf>
    <xf numFmtId="176" fontId="5" fillId="0" borderId="13" xfId="0" applyNumberFormat="1" applyFont="1" applyFill="1" applyBorder="1" applyAlignment="1">
      <alignment horizontal="centerContinuous"/>
    </xf>
    <xf numFmtId="176" fontId="5" fillId="0" borderId="14" xfId="0" applyNumberFormat="1" applyFont="1" applyFill="1" applyBorder="1" applyAlignment="1">
      <alignment horizontal="centerContinuous" vertical="center"/>
    </xf>
    <xf numFmtId="176" fontId="5" fillId="0" borderId="15" xfId="0" applyNumberFormat="1" applyFont="1" applyFill="1" applyBorder="1" applyAlignment="1">
      <alignment horizontal="centerContinuous" vertical="center"/>
    </xf>
    <xf numFmtId="176" fontId="5" fillId="0" borderId="3" xfId="0" applyNumberFormat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0" xfId="17" applyNumberFormat="1" applyFont="1" applyFill="1" applyBorder="1" applyAlignment="1">
      <alignment horizontal="right"/>
    </xf>
    <xf numFmtId="176" fontId="13" fillId="0" borderId="0" xfId="17" applyNumberFormat="1" applyFont="1" applyFill="1" applyBorder="1" applyAlignment="1">
      <alignment horizontal="right"/>
    </xf>
    <xf numFmtId="176" fontId="14" fillId="0" borderId="0" xfId="17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distributed"/>
    </xf>
    <xf numFmtId="176" fontId="5" fillId="0" borderId="2" xfId="17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left"/>
    </xf>
    <xf numFmtId="176" fontId="5" fillId="0" borderId="5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Continuous" vertical="center"/>
    </xf>
    <xf numFmtId="176" fontId="5" fillId="0" borderId="13" xfId="0" applyNumberFormat="1" applyFont="1" applyFill="1" applyBorder="1" applyAlignment="1">
      <alignment horizontal="centerContinuous" vertical="center"/>
    </xf>
    <xf numFmtId="176" fontId="5" fillId="0" borderId="6" xfId="0" applyNumberFormat="1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Continuous" vertical="center"/>
    </xf>
    <xf numFmtId="176" fontId="10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Continuous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 quotePrefix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distributed"/>
    </xf>
    <xf numFmtId="176" fontId="0" fillId="0" borderId="2" xfId="17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Continuous" shrinkToFit="1"/>
    </xf>
    <xf numFmtId="176" fontId="5" fillId="0" borderId="0" xfId="0" applyNumberFormat="1" applyFont="1" applyFill="1" applyAlignment="1">
      <alignment horizontal="distributed" shrinkToFit="1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distributed" shrinkToFit="1"/>
    </xf>
    <xf numFmtId="176" fontId="10" fillId="0" borderId="0" xfId="0" applyNumberFormat="1" applyFont="1" applyFill="1" applyBorder="1" applyAlignment="1">
      <alignment/>
    </xf>
    <xf numFmtId="176" fontId="9" fillId="0" borderId="3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centerContinuous" shrinkToFit="1"/>
    </xf>
    <xf numFmtId="176" fontId="10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11" fillId="0" borderId="3" xfId="0" applyNumberFormat="1" applyFont="1" applyFill="1" applyBorder="1" applyAlignment="1">
      <alignment horizontal="distributed" shrinkToFit="1"/>
    </xf>
    <xf numFmtId="176" fontId="15" fillId="0" borderId="3" xfId="0" applyNumberFormat="1" applyFont="1" applyFill="1" applyBorder="1" applyAlignment="1">
      <alignment horizontal="distributed" shrinkToFit="1"/>
    </xf>
    <xf numFmtId="176" fontId="9" fillId="0" borderId="0" xfId="0" applyNumberFormat="1" applyFont="1" applyFill="1" applyAlignment="1" quotePrefix="1">
      <alignment horizontal="right"/>
    </xf>
    <xf numFmtId="176" fontId="9" fillId="0" borderId="16" xfId="0" applyNumberFormat="1" applyFont="1" applyFill="1" applyBorder="1" applyAlignment="1">
      <alignment horizontal="distributed" shrinkToFit="1"/>
    </xf>
    <xf numFmtId="176" fontId="9" fillId="0" borderId="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 shrinkToFit="1"/>
    </xf>
    <xf numFmtId="176" fontId="9" fillId="0" borderId="6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horizontal="distributed"/>
    </xf>
    <xf numFmtId="49" fontId="9" fillId="0" borderId="0" xfId="0" applyNumberFormat="1" applyFont="1" applyFill="1" applyAlignment="1">
      <alignment horizontal="right"/>
    </xf>
    <xf numFmtId="176" fontId="13" fillId="0" borderId="0" xfId="0" applyNumberFormat="1" applyFont="1" applyFill="1" applyBorder="1" applyAlignment="1">
      <alignment horizontal="distributed"/>
    </xf>
    <xf numFmtId="38" fontId="6" fillId="0" borderId="0" xfId="17" applyFont="1" applyFill="1" applyBorder="1" applyAlignment="1">
      <alignment/>
    </xf>
    <xf numFmtId="187" fontId="6" fillId="0" borderId="0" xfId="17" applyNumberFormat="1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Border="1" applyAlignment="1">
      <alignment horizontal="distributed"/>
    </xf>
    <xf numFmtId="38" fontId="5" fillId="0" borderId="3" xfId="17" applyFont="1" applyFill="1" applyBorder="1" applyAlignment="1">
      <alignment horizontal="distributed"/>
    </xf>
    <xf numFmtId="182" fontId="5" fillId="0" borderId="0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 horizontal="right"/>
    </xf>
    <xf numFmtId="183" fontId="5" fillId="0" borderId="0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3" fontId="5" fillId="0" borderId="0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185" fontId="5" fillId="0" borderId="0" xfId="17" applyNumberFormat="1" applyFont="1" applyFill="1" applyBorder="1" applyAlignment="1">
      <alignment wrapText="1"/>
    </xf>
    <xf numFmtId="182" fontId="5" fillId="0" borderId="0" xfId="17" applyNumberFormat="1" applyFont="1" applyFill="1" applyBorder="1" applyAlignment="1">
      <alignment wrapText="1"/>
    </xf>
    <xf numFmtId="38" fontId="5" fillId="0" borderId="12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182" fontId="13" fillId="0" borderId="0" xfId="17" applyNumberFormat="1" applyFont="1" applyFill="1" applyBorder="1" applyAlignment="1">
      <alignment/>
    </xf>
    <xf numFmtId="183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/>
    </xf>
    <xf numFmtId="185" fontId="13" fillId="0" borderId="0" xfId="17" applyNumberFormat="1" applyFont="1" applyFill="1" applyBorder="1" applyAlignment="1">
      <alignment wrapText="1"/>
    </xf>
    <xf numFmtId="182" fontId="5" fillId="0" borderId="12" xfId="17" applyNumberFormat="1" applyFont="1" applyFill="1" applyBorder="1" applyAlignment="1">
      <alignment/>
    </xf>
    <xf numFmtId="182" fontId="5" fillId="0" borderId="12" xfId="17" applyNumberFormat="1" applyFont="1" applyFill="1" applyBorder="1" applyAlignment="1">
      <alignment horizontal="right"/>
    </xf>
    <xf numFmtId="183" fontId="5" fillId="0" borderId="12" xfId="17" applyNumberFormat="1" applyFont="1" applyFill="1" applyBorder="1" applyAlignment="1">
      <alignment/>
    </xf>
    <xf numFmtId="187" fontId="5" fillId="0" borderId="12" xfId="17" applyNumberFormat="1" applyFont="1" applyFill="1" applyBorder="1" applyAlignment="1">
      <alignment horizontal="right"/>
    </xf>
    <xf numFmtId="38" fontId="5" fillId="0" borderId="9" xfId="17" applyFont="1" applyFill="1" applyBorder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38" fontId="5" fillId="0" borderId="0" xfId="17" applyFont="1" applyBorder="1" applyAlignment="1">
      <alignment/>
    </xf>
    <xf numFmtId="177" fontId="5" fillId="0" borderId="0" xfId="17" applyNumberFormat="1" applyFont="1" applyBorder="1" applyAlignment="1">
      <alignment horizontal="right"/>
    </xf>
    <xf numFmtId="177" fontId="5" fillId="0" borderId="0" xfId="17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8" fontId="13" fillId="0" borderId="0" xfId="17" applyFont="1" applyBorder="1" applyAlignment="1">
      <alignment/>
    </xf>
    <xf numFmtId="41" fontId="13" fillId="0" borderId="0" xfId="0" applyNumberFormat="1" applyFont="1" applyBorder="1" applyAlignment="1">
      <alignment/>
    </xf>
    <xf numFmtId="177" fontId="13" fillId="0" borderId="0" xfId="17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 horizontal="right"/>
    </xf>
    <xf numFmtId="176" fontId="0" fillId="0" borderId="3" xfId="0" applyNumberFormat="1" applyFont="1" applyFill="1" applyBorder="1" applyAlignment="1">
      <alignment horizontal="distributed"/>
    </xf>
    <xf numFmtId="177" fontId="5" fillId="0" borderId="0" xfId="17" applyNumberFormat="1" applyFont="1" applyFill="1" applyBorder="1" applyAlignment="1">
      <alignment/>
    </xf>
    <xf numFmtId="38" fontId="5" fillId="0" borderId="0" xfId="17" applyFont="1" applyBorder="1" applyAlignment="1">
      <alignment/>
    </xf>
    <xf numFmtId="176" fontId="5" fillId="0" borderId="0" xfId="17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40" fontId="13" fillId="0" borderId="0" xfId="17" applyNumberFormat="1" applyFont="1" applyFill="1" applyBorder="1" applyAlignment="1">
      <alignment/>
    </xf>
    <xf numFmtId="179" fontId="13" fillId="0" borderId="0" xfId="17" applyNumberFormat="1" applyFont="1" applyFill="1" applyBorder="1" applyAlignment="1">
      <alignment/>
    </xf>
    <xf numFmtId="187" fontId="13" fillId="0" borderId="0" xfId="17" applyNumberFormat="1" applyFont="1" applyFill="1" applyBorder="1" applyAlignment="1">
      <alignment/>
    </xf>
    <xf numFmtId="176" fontId="5" fillId="0" borderId="19" xfId="17" applyNumberFormat="1" applyFont="1" applyFill="1" applyBorder="1" applyAlignment="1">
      <alignment horizontal="right"/>
    </xf>
    <xf numFmtId="176" fontId="5" fillId="0" borderId="19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13" fillId="0" borderId="19" xfId="17" applyNumberFormat="1" applyFont="1" applyFill="1" applyBorder="1" applyAlignment="1">
      <alignment horizontal="right"/>
    </xf>
    <xf numFmtId="176" fontId="14" fillId="0" borderId="19" xfId="17" applyNumberFormat="1" applyFont="1" applyFill="1" applyBorder="1" applyAlignment="1">
      <alignment horizontal="right"/>
    </xf>
    <xf numFmtId="176" fontId="5" fillId="0" borderId="20" xfId="17" applyNumberFormat="1" applyFont="1" applyFill="1" applyBorder="1" applyAlignment="1">
      <alignment horizontal="right"/>
    </xf>
    <xf numFmtId="176" fontId="5" fillId="0" borderId="21" xfId="17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/>
    </xf>
    <xf numFmtId="176" fontId="13" fillId="0" borderId="21" xfId="17" applyNumberFormat="1" applyFont="1" applyFill="1" applyBorder="1" applyAlignment="1">
      <alignment horizontal="right"/>
    </xf>
    <xf numFmtId="176" fontId="5" fillId="0" borderId="22" xfId="17" applyNumberFormat="1" applyFont="1" applyFill="1" applyBorder="1" applyAlignment="1">
      <alignment horizontal="right"/>
    </xf>
    <xf numFmtId="178" fontId="5" fillId="0" borderId="0" xfId="17" applyNumberFormat="1" applyFont="1" applyFill="1" applyBorder="1" applyAlignment="1">
      <alignment wrapText="1"/>
    </xf>
    <xf numFmtId="187" fontId="5" fillId="0" borderId="0" xfId="17" applyNumberFormat="1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/>
    </xf>
    <xf numFmtId="0" fontId="13" fillId="0" borderId="0" xfId="0" applyNumberFormat="1" applyFont="1" applyFill="1" applyBorder="1" applyAlignment="1">
      <alignment horizontal="distributed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/>
    </xf>
    <xf numFmtId="0" fontId="0" fillId="0" borderId="3" xfId="0" applyBorder="1" applyAlignment="1">
      <alignment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distributed"/>
    </xf>
    <xf numFmtId="176" fontId="13" fillId="0" borderId="3" xfId="0" applyNumberFormat="1" applyFont="1" applyFill="1" applyBorder="1" applyAlignment="1">
      <alignment horizontal="distributed"/>
    </xf>
    <xf numFmtId="176" fontId="0" fillId="0" borderId="0" xfId="0" applyNumberFormat="1" applyFont="1" applyFill="1" applyBorder="1" applyAlignment="1">
      <alignment horizontal="distributed"/>
    </xf>
    <xf numFmtId="176" fontId="0" fillId="0" borderId="3" xfId="0" applyNumberFormat="1" applyFont="1" applyFill="1" applyBorder="1" applyAlignment="1" quotePrefix="1">
      <alignment horizontal="distributed"/>
    </xf>
    <xf numFmtId="176" fontId="13" fillId="0" borderId="3" xfId="0" applyNumberFormat="1" applyFont="1" applyFill="1" applyBorder="1" applyAlignment="1" quotePrefix="1">
      <alignment horizontal="distributed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 horizontal="distributed"/>
    </xf>
    <xf numFmtId="176" fontId="5" fillId="0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3" fillId="0" borderId="0" xfId="0" applyNumberFormat="1" applyFont="1" applyFill="1" applyAlignment="1">
      <alignment horizontal="distributed"/>
    </xf>
    <xf numFmtId="176" fontId="0" fillId="0" borderId="3" xfId="0" applyNumberFormat="1" applyFont="1" applyFill="1" applyBorder="1" applyAlignment="1">
      <alignment horizontal="distributed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176" fontId="16" fillId="0" borderId="17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quotePrefix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 quotePrefix="1">
      <alignment horizontal="center" vertical="center"/>
    </xf>
    <xf numFmtId="176" fontId="5" fillId="0" borderId="3" xfId="0" applyNumberFormat="1" applyFont="1" applyFill="1" applyBorder="1" applyAlignment="1" quotePrefix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28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76" fontId="13" fillId="0" borderId="0" xfId="0" applyNumberFormat="1" applyFont="1" applyFill="1" applyBorder="1" applyAlignment="1">
      <alignment horizontal="distributed" shrinkToFit="1"/>
    </xf>
    <xf numFmtId="176" fontId="13" fillId="0" borderId="3" xfId="0" applyNumberFormat="1" applyFont="1" applyFill="1" applyBorder="1" applyAlignment="1">
      <alignment horizontal="distributed" shrinkToFit="1"/>
    </xf>
    <xf numFmtId="0" fontId="0" fillId="0" borderId="3" xfId="0" applyFill="1" applyBorder="1" applyAlignment="1">
      <alignment horizontal="distributed"/>
    </xf>
    <xf numFmtId="38" fontId="13" fillId="0" borderId="0" xfId="17" applyFont="1" applyFill="1" applyBorder="1" applyAlignment="1">
      <alignment horizontal="distributed"/>
    </xf>
    <xf numFmtId="38" fontId="13" fillId="0" borderId="3" xfId="17" applyFont="1" applyFill="1" applyBorder="1" applyAlignment="1">
      <alignment horizontal="distributed"/>
    </xf>
    <xf numFmtId="38" fontId="15" fillId="0" borderId="0" xfId="17" applyFont="1" applyFill="1" applyBorder="1" applyAlignment="1">
      <alignment horizontal="distributed"/>
    </xf>
    <xf numFmtId="38" fontId="15" fillId="0" borderId="3" xfId="17" applyFont="1" applyFill="1" applyBorder="1" applyAlignment="1">
      <alignment horizontal="distributed"/>
    </xf>
    <xf numFmtId="38" fontId="18" fillId="0" borderId="11" xfId="17" applyFont="1" applyFill="1" applyBorder="1" applyAlignment="1">
      <alignment horizontal="center" vertical="top" wrapText="1"/>
    </xf>
    <xf numFmtId="38" fontId="5" fillId="0" borderId="11" xfId="17" applyFont="1" applyFill="1" applyBorder="1" applyAlignment="1">
      <alignment horizontal="center" vertical="center"/>
    </xf>
    <xf numFmtId="187" fontId="18" fillId="0" borderId="10" xfId="17" applyNumberFormat="1" applyFont="1" applyFill="1" applyBorder="1" applyAlignment="1">
      <alignment horizontal="center" vertical="top" wrapText="1"/>
    </xf>
    <xf numFmtId="38" fontId="21" fillId="0" borderId="11" xfId="17" applyFont="1" applyFill="1" applyBorder="1" applyAlignment="1">
      <alignment horizontal="center" vertical="top" wrapText="1"/>
    </xf>
    <xf numFmtId="0" fontId="5" fillId="0" borderId="31" xfId="17" applyNumberFormat="1" applyFont="1" applyFill="1" applyBorder="1" applyAlignment="1">
      <alignment shrinkToFit="1"/>
    </xf>
    <xf numFmtId="0" fontId="0" fillId="0" borderId="31" xfId="0" applyBorder="1" applyAlignment="1">
      <alignment shrinkToFit="1"/>
    </xf>
    <xf numFmtId="38" fontId="5" fillId="0" borderId="15" xfId="17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distributed"/>
    </xf>
    <xf numFmtId="38" fontId="5" fillId="0" borderId="3" xfId="17" applyFont="1" applyFill="1" applyBorder="1" applyAlignment="1">
      <alignment horizontal="distributed"/>
    </xf>
    <xf numFmtId="38" fontId="0" fillId="0" borderId="0" xfId="17" applyFont="1" applyFill="1" applyBorder="1" applyAlignment="1">
      <alignment horizontal="distributed"/>
    </xf>
    <xf numFmtId="38" fontId="0" fillId="0" borderId="3" xfId="17" applyFont="1" applyFill="1" applyBorder="1" applyAlignment="1">
      <alignment horizontal="distributed"/>
    </xf>
    <xf numFmtId="176" fontId="5" fillId="0" borderId="11" xfId="0" applyNumberFormat="1" applyFont="1" applyBorder="1" applyAlignment="1">
      <alignment horizontal="center" vertical="top" wrapText="1"/>
    </xf>
    <xf numFmtId="176" fontId="20" fillId="0" borderId="26" xfId="0" applyNumberFormat="1" applyFont="1" applyBorder="1" applyAlignment="1">
      <alignment vertical="top" wrapText="1"/>
    </xf>
    <xf numFmtId="176" fontId="20" fillId="0" borderId="25" xfId="0" applyNumberFormat="1" applyFont="1" applyBorder="1" applyAlignment="1">
      <alignment vertical="top" wrapText="1"/>
    </xf>
    <xf numFmtId="176" fontId="20" fillId="0" borderId="1" xfId="0" applyNumberFormat="1" applyFont="1" applyBorder="1" applyAlignment="1">
      <alignment vertical="top" wrapText="1"/>
    </xf>
    <xf numFmtId="176" fontId="18" fillId="0" borderId="11" xfId="0" applyNumberFormat="1" applyFont="1" applyBorder="1" applyAlignment="1">
      <alignment horizontal="center" vertical="top" wrapText="1"/>
    </xf>
    <xf numFmtId="176" fontId="18" fillId="0" borderId="10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center" wrapText="1"/>
    </xf>
    <xf numFmtId="176" fontId="18" fillId="0" borderId="26" xfId="0" applyNumberFormat="1" applyFont="1" applyBorder="1" applyAlignment="1">
      <alignment horizontal="center" vertical="top" wrapText="1"/>
    </xf>
    <xf numFmtId="176" fontId="18" fillId="0" borderId="25" xfId="0" applyNumberFormat="1" applyFont="1" applyBorder="1" applyAlignment="1">
      <alignment horizontal="center" vertical="top" wrapText="1"/>
    </xf>
    <xf numFmtId="176" fontId="18" fillId="0" borderId="1" xfId="0" applyNumberFormat="1" applyFont="1" applyBorder="1" applyAlignment="1">
      <alignment horizontal="center" vertical="top" wrapText="1"/>
    </xf>
    <xf numFmtId="176" fontId="21" fillId="0" borderId="11" xfId="0" applyNumberFormat="1" applyFont="1" applyBorder="1" applyAlignment="1">
      <alignment horizontal="center" vertical="top" wrapText="1"/>
    </xf>
    <xf numFmtId="176" fontId="19" fillId="0" borderId="26" xfId="0" applyNumberFormat="1" applyFont="1" applyBorder="1" applyAlignment="1">
      <alignment vertical="top" wrapText="1"/>
    </xf>
    <xf numFmtId="176" fontId="19" fillId="0" borderId="25" xfId="0" applyNumberFormat="1" applyFont="1" applyBorder="1" applyAlignment="1">
      <alignment vertical="top" wrapText="1"/>
    </xf>
    <xf numFmtId="176" fontId="19" fillId="0" borderId="1" xfId="0" applyNumberFormat="1" applyFont="1" applyBorder="1" applyAlignment="1">
      <alignment vertical="top" wrapText="1"/>
    </xf>
    <xf numFmtId="176" fontId="21" fillId="0" borderId="26" xfId="0" applyNumberFormat="1" applyFont="1" applyBorder="1" applyAlignment="1">
      <alignment vertical="center" wrapText="1"/>
    </xf>
    <xf numFmtId="176" fontId="21" fillId="0" borderId="25" xfId="0" applyNumberFormat="1" applyFont="1" applyBorder="1" applyAlignment="1">
      <alignment vertical="center" wrapText="1"/>
    </xf>
    <xf numFmtId="176" fontId="21" fillId="0" borderId="1" xfId="0" applyNumberFormat="1" applyFont="1" applyBorder="1" applyAlignment="1">
      <alignment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38" fontId="15" fillId="0" borderId="0" xfId="17" applyFont="1" applyFill="1" applyBorder="1" applyAlignment="1">
      <alignment horizontal="center"/>
    </xf>
    <xf numFmtId="38" fontId="15" fillId="0" borderId="3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247650</xdr:rowOff>
    </xdr:from>
    <xdr:to>
      <xdr:col>1</xdr:col>
      <xdr:colOff>781050</xdr:colOff>
      <xdr:row>4</xdr:row>
      <xdr:rowOff>209550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2400" y="781050"/>
          <a:ext cx="8667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123825</xdr:rowOff>
    </xdr:from>
    <xdr:to>
      <xdr:col>1</xdr:col>
      <xdr:colOff>942975</xdr:colOff>
      <xdr:row>4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38150" y="657225"/>
          <a:ext cx="7429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  <xdr:twoCellAnchor>
    <xdr:from>
      <xdr:col>1</xdr:col>
      <xdr:colOff>57150</xdr:colOff>
      <xdr:row>59</xdr:row>
      <xdr:rowOff>0</xdr:rowOff>
    </xdr:from>
    <xdr:to>
      <xdr:col>1</xdr:col>
      <xdr:colOff>1000125</xdr:colOff>
      <xdr:row>59</xdr:row>
      <xdr:rowOff>0</xdr:rowOff>
    </xdr:to>
    <xdr:sp>
      <xdr:nvSpPr>
        <xdr:cNvPr id="2" name="Line 3"/>
        <xdr:cNvSpPr>
          <a:spLocks/>
        </xdr:cNvSpPr>
      </xdr:nvSpPr>
      <xdr:spPr>
        <a:xfrm>
          <a:off x="295275" y="114490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59</xdr:row>
      <xdr:rowOff>0</xdr:rowOff>
    </xdr:from>
    <xdr:to>
      <xdr:col>1</xdr:col>
      <xdr:colOff>400050</xdr:colOff>
      <xdr:row>59</xdr:row>
      <xdr:rowOff>0</xdr:rowOff>
    </xdr:to>
    <xdr:sp>
      <xdr:nvSpPr>
        <xdr:cNvPr id="3" name="Line 4"/>
        <xdr:cNvSpPr>
          <a:spLocks/>
        </xdr:cNvSpPr>
      </xdr:nvSpPr>
      <xdr:spPr>
        <a:xfrm>
          <a:off x="638175" y="1144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58</xdr:row>
      <xdr:rowOff>0</xdr:rowOff>
    </xdr:from>
    <xdr:to>
      <xdr:col>1</xdr:col>
      <xdr:colOff>333375</xdr:colOff>
      <xdr:row>58</xdr:row>
      <xdr:rowOff>0</xdr:rowOff>
    </xdr:to>
    <xdr:sp>
      <xdr:nvSpPr>
        <xdr:cNvPr id="1" name="Line 2"/>
        <xdr:cNvSpPr>
          <a:spLocks/>
        </xdr:cNvSpPr>
      </xdr:nvSpPr>
      <xdr:spPr>
        <a:xfrm>
          <a:off x="571500" y="1125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123825</xdr:rowOff>
    </xdr:from>
    <xdr:to>
      <xdr:col>1</xdr:col>
      <xdr:colOff>866775</xdr:colOff>
      <xdr:row>4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657225"/>
          <a:ext cx="7429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計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男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90" zoomScaleNormal="90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2" sqref="A12"/>
    </sheetView>
  </sheetViews>
  <sheetFormatPr defaultColWidth="9.00390625" defaultRowHeight="13.5"/>
  <cols>
    <col min="1" max="1" width="14.625" style="66" customWidth="1"/>
    <col min="2" max="2" width="8.875" style="6" customWidth="1"/>
    <col min="3" max="3" width="8.75390625" style="6" customWidth="1"/>
    <col min="4" max="4" width="10.375" style="6" bestFit="1" customWidth="1"/>
    <col min="5" max="5" width="10.125" style="6" bestFit="1" customWidth="1"/>
    <col min="6" max="7" width="10.00390625" style="6" bestFit="1" customWidth="1"/>
    <col min="8" max="11" width="9.125" style="6" bestFit="1" customWidth="1"/>
    <col min="12" max="16384" width="9.00390625" style="6" customWidth="1"/>
  </cols>
  <sheetData>
    <row r="1" spans="1:11" s="64" customFormat="1" ht="28.5">
      <c r="A1" s="33" t="s">
        <v>182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2" ht="24">
      <c r="A3" s="65" t="s">
        <v>78</v>
      </c>
      <c r="B3" s="5"/>
    </row>
    <row r="4" ht="14.25" thickBot="1"/>
    <row r="5" spans="1:11" s="68" customFormat="1" ht="18" customHeight="1">
      <c r="A5" s="163" t="s">
        <v>79</v>
      </c>
      <c r="B5" s="162" t="s">
        <v>80</v>
      </c>
      <c r="C5" s="162"/>
      <c r="D5" s="162" t="s">
        <v>81</v>
      </c>
      <c r="E5" s="162" t="s">
        <v>82</v>
      </c>
      <c r="F5" s="162"/>
      <c r="G5" s="162"/>
      <c r="H5" s="162" t="s">
        <v>83</v>
      </c>
      <c r="I5" s="162"/>
      <c r="J5" s="162"/>
      <c r="K5" s="67" t="s">
        <v>61</v>
      </c>
    </row>
    <row r="6" spans="1:11" s="68" customFormat="1" ht="18" customHeight="1">
      <c r="A6" s="164"/>
      <c r="B6" s="69" t="s">
        <v>62</v>
      </c>
      <c r="C6" s="69" t="s">
        <v>105</v>
      </c>
      <c r="D6" s="165"/>
      <c r="E6" s="69" t="s">
        <v>63</v>
      </c>
      <c r="F6" s="69" t="s">
        <v>84</v>
      </c>
      <c r="G6" s="69" t="s">
        <v>85</v>
      </c>
      <c r="H6" s="69" t="s">
        <v>64</v>
      </c>
      <c r="I6" s="69" t="s">
        <v>84</v>
      </c>
      <c r="J6" s="69" t="s">
        <v>85</v>
      </c>
      <c r="K6" s="70" t="s">
        <v>65</v>
      </c>
    </row>
    <row r="7" s="4" customFormat="1" ht="18" customHeight="1">
      <c r="A7" s="71"/>
    </row>
    <row r="8" spans="1:11" s="56" customFormat="1" ht="18" customHeight="1">
      <c r="A8" s="72" t="s">
        <v>86</v>
      </c>
      <c r="B8" s="56">
        <f>B13+B18+B23+B30+B34+B39+B43+B46</f>
        <v>1651</v>
      </c>
      <c r="C8" s="56">
        <f>C13+C18+C23+C30+C34+C39+C43+C46</f>
        <v>22</v>
      </c>
      <c r="D8" s="73">
        <f>D13+D18+D23+D34</f>
        <v>14940</v>
      </c>
      <c r="E8" s="73">
        <f aca="true" t="shared" si="0" ref="E8:K8">E13+E18+E23+E30+E34+E39+E43+E46</f>
        <v>504048</v>
      </c>
      <c r="F8" s="73">
        <f t="shared" si="0"/>
        <v>257550</v>
      </c>
      <c r="G8" s="73">
        <f t="shared" si="0"/>
        <v>246498</v>
      </c>
      <c r="H8" s="73">
        <f t="shared" si="0"/>
        <v>33285</v>
      </c>
      <c r="I8" s="73">
        <f t="shared" si="0"/>
        <v>15825</v>
      </c>
      <c r="J8" s="73">
        <f t="shared" si="0"/>
        <v>17460</v>
      </c>
      <c r="K8" s="73">
        <f t="shared" si="0"/>
        <v>6060</v>
      </c>
    </row>
    <row r="9" spans="1:11" s="4" customFormat="1" ht="18" customHeight="1">
      <c r="A9" s="74" t="s">
        <v>94</v>
      </c>
      <c r="B9" s="4">
        <f>B14+B19+B24+B35</f>
        <v>7</v>
      </c>
      <c r="C9" s="4">
        <f>C14+C19+C24+C35</f>
        <v>0</v>
      </c>
      <c r="D9" s="4">
        <f>D14+D19+D24+D35</f>
        <v>74</v>
      </c>
      <c r="E9" s="4">
        <f aca="true" t="shared" si="1" ref="E9:K9">E14+E19+E24+E35</f>
        <v>2554</v>
      </c>
      <c r="F9" s="4">
        <f t="shared" si="1"/>
        <v>1283</v>
      </c>
      <c r="G9" s="4">
        <f t="shared" si="1"/>
        <v>1271</v>
      </c>
      <c r="H9" s="4">
        <f t="shared" si="1"/>
        <v>132</v>
      </c>
      <c r="I9" s="4">
        <f t="shared" si="1"/>
        <v>92</v>
      </c>
      <c r="J9" s="4">
        <f t="shared" si="1"/>
        <v>40</v>
      </c>
      <c r="K9" s="4">
        <f t="shared" si="1"/>
        <v>14</v>
      </c>
    </row>
    <row r="10" spans="1:11" s="4" customFormat="1" ht="18" customHeight="1">
      <c r="A10" s="74" t="s">
        <v>95</v>
      </c>
      <c r="B10" s="4">
        <f>B15+B20+B25+B31+B36+B40</f>
        <v>1202</v>
      </c>
      <c r="C10" s="4">
        <f>C15+C20+C25+C31+C36+C40</f>
        <v>22</v>
      </c>
      <c r="D10" s="4">
        <f>D15+D20+D25+D36</f>
        <v>12917</v>
      </c>
      <c r="E10" s="4">
        <f aca="true" t="shared" si="2" ref="E10:K10">E15+E20+E25+E31+E36+E40+E47</f>
        <v>409825</v>
      </c>
      <c r="F10" s="4">
        <f t="shared" si="2"/>
        <v>211178</v>
      </c>
      <c r="G10" s="4">
        <f t="shared" si="2"/>
        <v>198647</v>
      </c>
      <c r="H10" s="4">
        <f t="shared" si="2"/>
        <v>27229</v>
      </c>
      <c r="I10" s="4">
        <f t="shared" si="2"/>
        <v>13415</v>
      </c>
      <c r="J10" s="4">
        <f t="shared" si="2"/>
        <v>13814</v>
      </c>
      <c r="K10" s="4">
        <f t="shared" si="2"/>
        <v>4740</v>
      </c>
    </row>
    <row r="11" spans="1:11" s="4" customFormat="1" ht="18" customHeight="1">
      <c r="A11" s="74" t="s">
        <v>96</v>
      </c>
      <c r="B11" s="4">
        <f>B16+B21+B26+B32+B37+B41+B44+B48</f>
        <v>442</v>
      </c>
      <c r="C11" s="4">
        <f>C16+C21+C26+C32+C37+C41+C44+C48</f>
        <v>0</v>
      </c>
      <c r="D11" s="4">
        <f>D16+D21+D26+D37</f>
        <v>1949</v>
      </c>
      <c r="E11" s="4">
        <f aca="true" t="shared" si="3" ref="E11:K11">E16+E21+E26+E32+E37+E41+E44+E48</f>
        <v>91669</v>
      </c>
      <c r="F11" s="4">
        <f t="shared" si="3"/>
        <v>45089</v>
      </c>
      <c r="G11" s="4">
        <f t="shared" si="3"/>
        <v>46580</v>
      </c>
      <c r="H11" s="4">
        <f t="shared" si="3"/>
        <v>5924</v>
      </c>
      <c r="I11" s="4">
        <f t="shared" si="3"/>
        <v>2318</v>
      </c>
      <c r="J11" s="4">
        <f t="shared" si="3"/>
        <v>3606</v>
      </c>
      <c r="K11" s="4">
        <f t="shared" si="3"/>
        <v>1306</v>
      </c>
    </row>
    <row r="12" s="4" customFormat="1" ht="18" customHeight="1">
      <c r="A12" s="74"/>
    </row>
    <row r="13" spans="1:11" s="56" customFormat="1" ht="18" customHeight="1">
      <c r="A13" s="72" t="s">
        <v>72</v>
      </c>
      <c r="B13" s="56">
        <f aca="true" t="shared" si="4" ref="B13:K13">SUM(B14:B16)</f>
        <v>513</v>
      </c>
      <c r="C13" s="56">
        <f t="shared" si="4"/>
        <v>5</v>
      </c>
      <c r="D13" s="56">
        <f>SUM(D14:D16)</f>
        <v>2810</v>
      </c>
      <c r="E13" s="56">
        <f>SUM(E14:E16)</f>
        <v>62417</v>
      </c>
      <c r="F13" s="56">
        <f t="shared" si="4"/>
        <v>31796</v>
      </c>
      <c r="G13" s="56">
        <f t="shared" si="4"/>
        <v>30621</v>
      </c>
      <c r="H13" s="56">
        <f t="shared" si="4"/>
        <v>4398</v>
      </c>
      <c r="I13" s="56">
        <f t="shared" si="4"/>
        <v>223</v>
      </c>
      <c r="J13" s="56">
        <f t="shared" si="4"/>
        <v>4175</v>
      </c>
      <c r="K13" s="56">
        <f t="shared" si="4"/>
        <v>659</v>
      </c>
    </row>
    <row r="14" spans="1:11" s="4" customFormat="1" ht="18" customHeight="1">
      <c r="A14" s="74" t="s">
        <v>73</v>
      </c>
      <c r="B14" s="4">
        <v>1</v>
      </c>
      <c r="C14" s="77">
        <v>0</v>
      </c>
      <c r="D14" s="4">
        <v>5</v>
      </c>
      <c r="E14" s="4">
        <f>SUM(F14:G14)</f>
        <v>149</v>
      </c>
      <c r="F14" s="4">
        <v>83</v>
      </c>
      <c r="G14" s="4">
        <v>66</v>
      </c>
      <c r="H14" s="4">
        <f>SUM(I14:J14)</f>
        <v>7</v>
      </c>
      <c r="I14" s="4">
        <v>1</v>
      </c>
      <c r="J14" s="4">
        <v>6</v>
      </c>
      <c r="K14" s="77">
        <v>0</v>
      </c>
    </row>
    <row r="15" spans="1:11" s="4" customFormat="1" ht="18" customHeight="1">
      <c r="A15" s="74" t="s">
        <v>74</v>
      </c>
      <c r="B15" s="4">
        <v>272</v>
      </c>
      <c r="C15" s="4">
        <v>5</v>
      </c>
      <c r="D15" s="4">
        <v>1092</v>
      </c>
      <c r="E15" s="4">
        <f>SUM(F15:G15)</f>
        <v>21822</v>
      </c>
      <c r="F15" s="4">
        <v>11251</v>
      </c>
      <c r="G15" s="4">
        <v>10571</v>
      </c>
      <c r="H15" s="4">
        <f>SUM(I15:J15)</f>
        <v>1710</v>
      </c>
      <c r="I15" s="4">
        <v>49</v>
      </c>
      <c r="J15" s="4">
        <v>1661</v>
      </c>
      <c r="K15" s="4">
        <v>119</v>
      </c>
    </row>
    <row r="16" spans="1:11" s="4" customFormat="1" ht="18" customHeight="1">
      <c r="A16" s="74" t="s">
        <v>66</v>
      </c>
      <c r="B16" s="4">
        <v>240</v>
      </c>
      <c r="C16" s="77">
        <v>0</v>
      </c>
      <c r="D16" s="4">
        <v>1713</v>
      </c>
      <c r="E16" s="4">
        <f>SUM(F16:G16)</f>
        <v>40446</v>
      </c>
      <c r="F16" s="4">
        <v>20462</v>
      </c>
      <c r="G16" s="4">
        <v>19984</v>
      </c>
      <c r="H16" s="4">
        <f>SUM(I16:J16)</f>
        <v>2681</v>
      </c>
      <c r="I16" s="4">
        <v>173</v>
      </c>
      <c r="J16" s="4">
        <v>2508</v>
      </c>
      <c r="K16" s="4">
        <v>540</v>
      </c>
    </row>
    <row r="17" s="4" customFormat="1" ht="18" customHeight="1">
      <c r="A17" s="74"/>
    </row>
    <row r="18" spans="1:11" s="56" customFormat="1" ht="18" customHeight="1">
      <c r="A18" s="72" t="s">
        <v>87</v>
      </c>
      <c r="B18" s="56">
        <f>SUM(B19:B21)</f>
        <v>529</v>
      </c>
      <c r="C18" s="56">
        <f aca="true" t="shared" si="5" ref="C18:K18">SUM(C19:C21)</f>
        <v>5</v>
      </c>
      <c r="D18" s="56">
        <f>SUM(D19:D21)</f>
        <v>7458</v>
      </c>
      <c r="E18" s="56">
        <f t="shared" si="5"/>
        <v>211750</v>
      </c>
      <c r="F18" s="56">
        <f t="shared" si="5"/>
        <v>108991</v>
      </c>
      <c r="G18" s="56">
        <f t="shared" si="5"/>
        <v>102759</v>
      </c>
      <c r="H18" s="56">
        <f t="shared" si="5"/>
        <v>11453</v>
      </c>
      <c r="I18" s="56">
        <f t="shared" si="5"/>
        <v>4655</v>
      </c>
      <c r="J18" s="56">
        <f t="shared" si="5"/>
        <v>6798</v>
      </c>
      <c r="K18" s="56">
        <f t="shared" si="5"/>
        <v>2285</v>
      </c>
    </row>
    <row r="19" spans="1:11" s="4" customFormat="1" ht="18" customHeight="1">
      <c r="A19" s="74" t="s">
        <v>67</v>
      </c>
      <c r="B19" s="4">
        <v>2</v>
      </c>
      <c r="C19" s="77">
        <v>0</v>
      </c>
      <c r="D19" s="4">
        <v>30</v>
      </c>
      <c r="E19" s="4">
        <f>SUM(F19:G19)</f>
        <v>1162</v>
      </c>
      <c r="F19" s="4">
        <v>564</v>
      </c>
      <c r="G19" s="4">
        <v>598</v>
      </c>
      <c r="H19" s="4">
        <f>SUM(I19:J19)</f>
        <v>42</v>
      </c>
      <c r="I19" s="4">
        <v>31</v>
      </c>
      <c r="J19" s="4">
        <v>11</v>
      </c>
      <c r="K19" s="4">
        <v>6</v>
      </c>
    </row>
    <row r="20" spans="1:11" s="4" customFormat="1" ht="18" customHeight="1">
      <c r="A20" s="74" t="s">
        <v>68</v>
      </c>
      <c r="B20" s="4">
        <v>523</v>
      </c>
      <c r="C20" s="4">
        <v>5</v>
      </c>
      <c r="D20" s="4">
        <v>7370</v>
      </c>
      <c r="E20" s="4">
        <f>SUM(F20:G20)</f>
        <v>209226</v>
      </c>
      <c r="F20" s="4">
        <v>107840</v>
      </c>
      <c r="G20" s="4">
        <v>101386</v>
      </c>
      <c r="H20" s="4">
        <f>SUM(I20:J20)</f>
        <v>11301</v>
      </c>
      <c r="I20" s="4">
        <v>4577</v>
      </c>
      <c r="J20" s="4">
        <v>6724</v>
      </c>
      <c r="K20" s="4">
        <v>2260</v>
      </c>
    </row>
    <row r="21" spans="1:11" s="4" customFormat="1" ht="18" customHeight="1">
      <c r="A21" s="74" t="s">
        <v>66</v>
      </c>
      <c r="B21" s="4">
        <v>4</v>
      </c>
      <c r="C21" s="77">
        <v>0</v>
      </c>
      <c r="D21" s="4">
        <v>58</v>
      </c>
      <c r="E21" s="4">
        <f>SUM(F21:G21)</f>
        <v>1362</v>
      </c>
      <c r="F21" s="4">
        <v>587</v>
      </c>
      <c r="G21" s="4">
        <v>775</v>
      </c>
      <c r="H21" s="4">
        <f>SUM(I21:J21)</f>
        <v>110</v>
      </c>
      <c r="I21" s="4">
        <v>47</v>
      </c>
      <c r="J21" s="4">
        <v>63</v>
      </c>
      <c r="K21" s="4">
        <v>19</v>
      </c>
    </row>
    <row r="22" s="4" customFormat="1" ht="18" customHeight="1">
      <c r="A22" s="74"/>
    </row>
    <row r="23" spans="1:11" s="56" customFormat="1" ht="18" customHeight="1">
      <c r="A23" s="72" t="s">
        <v>88</v>
      </c>
      <c r="B23" s="56">
        <f aca="true" t="shared" si="6" ref="B23:K23">SUM(B24:B26)</f>
        <v>294</v>
      </c>
      <c r="C23" s="56">
        <f t="shared" si="6"/>
        <v>1</v>
      </c>
      <c r="D23" s="56">
        <f>SUM(D24:D26)</f>
        <v>3644</v>
      </c>
      <c r="E23" s="56">
        <f t="shared" si="6"/>
        <v>106622</v>
      </c>
      <c r="F23" s="56">
        <f t="shared" si="6"/>
        <v>54318</v>
      </c>
      <c r="G23" s="56">
        <f t="shared" si="6"/>
        <v>52304</v>
      </c>
      <c r="H23" s="56">
        <f t="shared" si="6"/>
        <v>6954</v>
      </c>
      <c r="I23" s="56">
        <f t="shared" si="6"/>
        <v>4359</v>
      </c>
      <c r="J23" s="56">
        <f t="shared" si="6"/>
        <v>2595</v>
      </c>
      <c r="K23" s="56">
        <f t="shared" si="6"/>
        <v>1083</v>
      </c>
    </row>
    <row r="24" spans="1:11" s="4" customFormat="1" ht="18" customHeight="1">
      <c r="A24" s="74" t="s">
        <v>67</v>
      </c>
      <c r="B24" s="4">
        <v>3</v>
      </c>
      <c r="C24" s="77">
        <v>0</v>
      </c>
      <c r="D24" s="4">
        <v>30</v>
      </c>
      <c r="E24" s="4">
        <f>SUM(F24:G24)</f>
        <v>1183</v>
      </c>
      <c r="F24" s="4">
        <v>592</v>
      </c>
      <c r="G24" s="4">
        <v>591</v>
      </c>
      <c r="H24" s="4">
        <f>SUM(I24:J24)</f>
        <v>55</v>
      </c>
      <c r="I24" s="4">
        <v>43</v>
      </c>
      <c r="J24" s="4">
        <v>12</v>
      </c>
      <c r="K24" s="4">
        <v>6</v>
      </c>
    </row>
    <row r="25" spans="1:11" s="4" customFormat="1" ht="18" customHeight="1">
      <c r="A25" s="74" t="s">
        <v>68</v>
      </c>
      <c r="B25" s="4">
        <v>265</v>
      </c>
      <c r="C25" s="4">
        <v>1</v>
      </c>
      <c r="D25" s="4">
        <v>3445</v>
      </c>
      <c r="E25" s="4">
        <f>SUM(F25:G25)</f>
        <v>100655</v>
      </c>
      <c r="F25" s="4">
        <v>51808</v>
      </c>
      <c r="G25" s="4">
        <v>48847</v>
      </c>
      <c r="H25" s="4">
        <f>SUM(I25:J25)</f>
        <v>6562</v>
      </c>
      <c r="I25" s="4">
        <v>4108</v>
      </c>
      <c r="J25" s="4">
        <v>2454</v>
      </c>
      <c r="K25" s="4">
        <v>1021</v>
      </c>
    </row>
    <row r="26" spans="1:11" s="4" customFormat="1" ht="18" customHeight="1">
      <c r="A26" s="74" t="s">
        <v>66</v>
      </c>
      <c r="B26" s="4">
        <v>26</v>
      </c>
      <c r="C26" s="77">
        <v>0</v>
      </c>
      <c r="D26" s="4">
        <v>169</v>
      </c>
      <c r="E26" s="4">
        <f>SUM(F26:G26)</f>
        <v>4784</v>
      </c>
      <c r="F26" s="4">
        <v>1918</v>
      </c>
      <c r="G26" s="4">
        <v>2866</v>
      </c>
      <c r="H26" s="4">
        <f>SUM(I26:J26)</f>
        <v>337</v>
      </c>
      <c r="I26" s="4">
        <v>208</v>
      </c>
      <c r="J26" s="4">
        <v>129</v>
      </c>
      <c r="K26" s="4">
        <v>56</v>
      </c>
    </row>
    <row r="27" s="4" customFormat="1" ht="18" customHeight="1">
      <c r="A27" s="74"/>
    </row>
    <row r="28" spans="1:11" s="4" customFormat="1" ht="18" customHeight="1">
      <c r="A28" s="75" t="s">
        <v>90</v>
      </c>
      <c r="B28" s="76" t="s">
        <v>69</v>
      </c>
      <c r="C28" s="76" t="s">
        <v>69</v>
      </c>
      <c r="D28" s="76" t="s">
        <v>69</v>
      </c>
      <c r="E28" s="76" t="s">
        <v>69</v>
      </c>
      <c r="F28" s="76" t="s">
        <v>69</v>
      </c>
      <c r="G28" s="76" t="s">
        <v>69</v>
      </c>
      <c r="H28" s="76" t="s">
        <v>69</v>
      </c>
      <c r="I28" s="76" t="s">
        <v>69</v>
      </c>
      <c r="J28" s="76" t="s">
        <v>69</v>
      </c>
      <c r="K28" s="76" t="s">
        <v>69</v>
      </c>
    </row>
    <row r="29" s="4" customFormat="1" ht="18" customHeight="1">
      <c r="A29" s="74"/>
    </row>
    <row r="30" spans="1:11" s="56" customFormat="1" ht="18" customHeight="1">
      <c r="A30" s="72" t="s">
        <v>89</v>
      </c>
      <c r="B30" s="56">
        <f>B31+B32</f>
        <v>144</v>
      </c>
      <c r="C30" s="56">
        <f aca="true" t="shared" si="7" ref="C30:K30">C31+C32</f>
        <v>2</v>
      </c>
      <c r="D30" s="76" t="s">
        <v>69</v>
      </c>
      <c r="E30" s="56">
        <f t="shared" si="7"/>
        <v>102016</v>
      </c>
      <c r="F30" s="56">
        <f t="shared" si="7"/>
        <v>52128</v>
      </c>
      <c r="G30" s="56">
        <f t="shared" si="7"/>
        <v>49888</v>
      </c>
      <c r="H30" s="56">
        <f t="shared" si="7"/>
        <v>7122</v>
      </c>
      <c r="I30" s="56">
        <f t="shared" si="7"/>
        <v>5218</v>
      </c>
      <c r="J30" s="56">
        <f t="shared" si="7"/>
        <v>1904</v>
      </c>
      <c r="K30" s="56">
        <f t="shared" si="7"/>
        <v>1388</v>
      </c>
    </row>
    <row r="31" spans="1:11" s="4" customFormat="1" ht="18" customHeight="1">
      <c r="A31" s="74" t="s">
        <v>70</v>
      </c>
      <c r="B31" s="4">
        <v>101</v>
      </c>
      <c r="C31" s="4">
        <v>2</v>
      </c>
      <c r="D31" s="130" t="s">
        <v>184</v>
      </c>
      <c r="E31" s="4">
        <f>SUM(F31:G31)</f>
        <v>70389</v>
      </c>
      <c r="F31" s="4">
        <v>36402</v>
      </c>
      <c r="G31" s="4">
        <v>33987</v>
      </c>
      <c r="H31" s="4">
        <f>SUM(I31:J31)</f>
        <v>5298</v>
      </c>
      <c r="I31" s="4">
        <v>3852</v>
      </c>
      <c r="J31" s="4">
        <v>1446</v>
      </c>
      <c r="K31" s="4">
        <v>1018</v>
      </c>
    </row>
    <row r="32" spans="1:11" s="4" customFormat="1" ht="18" customHeight="1">
      <c r="A32" s="74" t="s">
        <v>66</v>
      </c>
      <c r="B32" s="4">
        <v>43</v>
      </c>
      <c r="C32" s="4">
        <v>0</v>
      </c>
      <c r="D32" s="130" t="s">
        <v>184</v>
      </c>
      <c r="E32" s="4">
        <f>SUM(F32:G32)</f>
        <v>31627</v>
      </c>
      <c r="F32" s="4">
        <v>15726</v>
      </c>
      <c r="G32" s="4">
        <v>15901</v>
      </c>
      <c r="H32" s="4">
        <f>SUM(I32:J32)</f>
        <v>1824</v>
      </c>
      <c r="I32" s="4">
        <v>1366</v>
      </c>
      <c r="J32" s="4">
        <v>458</v>
      </c>
      <c r="K32" s="4">
        <v>370</v>
      </c>
    </row>
    <row r="33" s="4" customFormat="1" ht="18" customHeight="1">
      <c r="A33" s="74"/>
    </row>
    <row r="34" spans="1:11" s="56" customFormat="1" ht="18" customHeight="1">
      <c r="A34" s="78" t="s">
        <v>140</v>
      </c>
      <c r="B34" s="56">
        <f aca="true" t="shared" si="8" ref="B34:K34">SUM(B35:B37)</f>
        <v>32</v>
      </c>
      <c r="C34" s="56">
        <f t="shared" si="8"/>
        <v>9</v>
      </c>
      <c r="D34" s="56">
        <f>SUM(D35:D37)</f>
        <v>1028</v>
      </c>
      <c r="E34" s="56">
        <f t="shared" si="8"/>
        <v>4190</v>
      </c>
      <c r="F34" s="56">
        <f t="shared" si="8"/>
        <v>2752</v>
      </c>
      <c r="G34" s="56">
        <f t="shared" si="8"/>
        <v>1438</v>
      </c>
      <c r="H34" s="56">
        <f t="shared" si="8"/>
        <v>2189</v>
      </c>
      <c r="I34" s="56">
        <f t="shared" si="8"/>
        <v>783</v>
      </c>
      <c r="J34" s="56">
        <f t="shared" si="8"/>
        <v>1406</v>
      </c>
      <c r="K34" s="56">
        <f t="shared" si="8"/>
        <v>258</v>
      </c>
    </row>
    <row r="35" spans="1:11" s="4" customFormat="1" ht="18" customHeight="1">
      <c r="A35" s="74" t="s">
        <v>71</v>
      </c>
      <c r="B35" s="4">
        <v>1</v>
      </c>
      <c r="C35" s="77">
        <v>0</v>
      </c>
      <c r="D35" s="4">
        <v>9</v>
      </c>
      <c r="E35" s="4">
        <f>SUM(F35:G35)</f>
        <v>60</v>
      </c>
      <c r="F35" s="4">
        <v>44</v>
      </c>
      <c r="G35" s="4">
        <v>16</v>
      </c>
      <c r="H35" s="4">
        <f>SUM(I35:J35)</f>
        <v>28</v>
      </c>
      <c r="I35" s="4">
        <v>17</v>
      </c>
      <c r="J35" s="4">
        <v>11</v>
      </c>
      <c r="K35" s="4">
        <v>2</v>
      </c>
    </row>
    <row r="36" spans="1:11" s="4" customFormat="1" ht="18" customHeight="1">
      <c r="A36" s="74" t="s">
        <v>183</v>
      </c>
      <c r="B36" s="4">
        <v>30</v>
      </c>
      <c r="C36" s="4">
        <v>9</v>
      </c>
      <c r="D36" s="4">
        <v>1010</v>
      </c>
      <c r="E36" s="4">
        <f>SUM(F36:G36)</f>
        <v>4090</v>
      </c>
      <c r="F36" s="4">
        <v>2684</v>
      </c>
      <c r="G36" s="4">
        <v>1406</v>
      </c>
      <c r="H36" s="4">
        <f>SUM(I36:J36)</f>
        <v>2149</v>
      </c>
      <c r="I36" s="4">
        <v>761</v>
      </c>
      <c r="J36" s="4">
        <v>1388</v>
      </c>
      <c r="K36" s="4">
        <v>254</v>
      </c>
    </row>
    <row r="37" spans="1:11" s="4" customFormat="1" ht="18" customHeight="1">
      <c r="A37" s="74" t="s">
        <v>66</v>
      </c>
      <c r="B37" s="4">
        <v>1</v>
      </c>
      <c r="C37" s="4">
        <v>0</v>
      </c>
      <c r="D37" s="4">
        <v>9</v>
      </c>
      <c r="E37" s="4">
        <f>SUM(F37:G37)</f>
        <v>40</v>
      </c>
      <c r="F37" s="4">
        <v>24</v>
      </c>
      <c r="G37" s="4">
        <v>16</v>
      </c>
      <c r="H37" s="4">
        <f>SUM(I37:J37)</f>
        <v>12</v>
      </c>
      <c r="I37" s="4">
        <v>5</v>
      </c>
      <c r="J37" s="4">
        <v>7</v>
      </c>
      <c r="K37" s="4">
        <v>2</v>
      </c>
    </row>
    <row r="38" s="4" customFormat="1" ht="18" customHeight="1">
      <c r="A38" s="74"/>
    </row>
    <row r="39" spans="1:11" s="56" customFormat="1" ht="18" customHeight="1">
      <c r="A39" s="72" t="s">
        <v>75</v>
      </c>
      <c r="B39" s="56">
        <f aca="true" t="shared" si="9" ref="B39:K39">B40+B41</f>
        <v>97</v>
      </c>
      <c r="C39" s="56">
        <f t="shared" si="9"/>
        <v>0</v>
      </c>
      <c r="D39" s="76" t="s">
        <v>69</v>
      </c>
      <c r="E39" s="56">
        <f t="shared" si="9"/>
        <v>12974</v>
      </c>
      <c r="F39" s="56">
        <f t="shared" si="9"/>
        <v>5713</v>
      </c>
      <c r="G39" s="56">
        <f t="shared" si="9"/>
        <v>7261</v>
      </c>
      <c r="H39" s="56">
        <f t="shared" si="9"/>
        <v>983</v>
      </c>
      <c r="I39" s="56">
        <f t="shared" si="9"/>
        <v>499</v>
      </c>
      <c r="J39" s="56">
        <f t="shared" si="9"/>
        <v>484</v>
      </c>
      <c r="K39" s="56">
        <f t="shared" si="9"/>
        <v>349</v>
      </c>
    </row>
    <row r="40" spans="1:11" s="4" customFormat="1" ht="18" customHeight="1">
      <c r="A40" s="74" t="s">
        <v>76</v>
      </c>
      <c r="B40" s="4">
        <v>11</v>
      </c>
      <c r="C40" s="4">
        <v>0</v>
      </c>
      <c r="D40" s="130" t="s">
        <v>184</v>
      </c>
      <c r="E40" s="4">
        <f>SUM(F40:G40)</f>
        <v>1558</v>
      </c>
      <c r="F40" s="4">
        <v>266</v>
      </c>
      <c r="G40" s="4">
        <v>1292</v>
      </c>
      <c r="H40" s="4">
        <f>SUM(I40:J40)</f>
        <v>162</v>
      </c>
      <c r="I40" s="4">
        <v>33</v>
      </c>
      <c r="J40" s="4">
        <v>129</v>
      </c>
      <c r="K40" s="4">
        <v>66</v>
      </c>
    </row>
    <row r="41" spans="1:11" s="4" customFormat="1" ht="18" customHeight="1">
      <c r="A41" s="74" t="s">
        <v>66</v>
      </c>
      <c r="B41" s="4">
        <v>86</v>
      </c>
      <c r="C41" s="4">
        <v>0</v>
      </c>
      <c r="D41" s="130" t="s">
        <v>184</v>
      </c>
      <c r="E41" s="4">
        <f>SUM(F41:G41)</f>
        <v>11416</v>
      </c>
      <c r="F41" s="4">
        <v>5447</v>
      </c>
      <c r="G41" s="4">
        <v>5969</v>
      </c>
      <c r="H41" s="4">
        <f>SUM(I41:J41)</f>
        <v>821</v>
      </c>
      <c r="I41" s="4">
        <v>466</v>
      </c>
      <c r="J41" s="4">
        <v>355</v>
      </c>
      <c r="K41" s="4">
        <v>283</v>
      </c>
    </row>
    <row r="42" s="4" customFormat="1" ht="18" customHeight="1">
      <c r="A42" s="74"/>
    </row>
    <row r="43" spans="1:11" s="56" customFormat="1" ht="18" customHeight="1">
      <c r="A43" s="72" t="s">
        <v>77</v>
      </c>
      <c r="B43" s="56">
        <f>B44</f>
        <v>41</v>
      </c>
      <c r="C43" s="56">
        <f aca="true" t="shared" si="10" ref="C43:K43">C44</f>
        <v>0</v>
      </c>
      <c r="D43" s="76" t="s">
        <v>69</v>
      </c>
      <c r="E43" s="56">
        <f t="shared" si="10"/>
        <v>1780</v>
      </c>
      <c r="F43" s="56">
        <f t="shared" si="10"/>
        <v>814</v>
      </c>
      <c r="G43" s="56">
        <f t="shared" si="10"/>
        <v>966</v>
      </c>
      <c r="H43" s="56">
        <f t="shared" si="10"/>
        <v>132</v>
      </c>
      <c r="I43" s="56">
        <f t="shared" si="10"/>
        <v>49</v>
      </c>
      <c r="J43" s="56">
        <f t="shared" si="10"/>
        <v>83</v>
      </c>
      <c r="K43" s="56">
        <f t="shared" si="10"/>
        <v>34</v>
      </c>
    </row>
    <row r="44" spans="1:11" s="4" customFormat="1" ht="18" customHeight="1">
      <c r="A44" s="74" t="s">
        <v>66</v>
      </c>
      <c r="B44" s="4">
        <v>41</v>
      </c>
      <c r="C44" s="4">
        <v>0</v>
      </c>
      <c r="D44" s="130" t="s">
        <v>184</v>
      </c>
      <c r="E44" s="4">
        <f>SUM(F44:G44)</f>
        <v>1780</v>
      </c>
      <c r="F44" s="4">
        <v>814</v>
      </c>
      <c r="G44" s="4">
        <v>966</v>
      </c>
      <c r="H44" s="4">
        <f>SUM(I44:J44)</f>
        <v>132</v>
      </c>
      <c r="I44" s="4">
        <v>49</v>
      </c>
      <c r="J44" s="4">
        <v>83</v>
      </c>
      <c r="K44" s="4">
        <v>34</v>
      </c>
    </row>
    <row r="45" spans="1:4" s="4" customFormat="1" ht="18" customHeight="1">
      <c r="A45" s="74"/>
      <c r="D45" s="130" t="s">
        <v>184</v>
      </c>
    </row>
    <row r="46" spans="1:11" s="4" customFormat="1" ht="18" customHeight="1">
      <c r="A46" s="79" t="s">
        <v>93</v>
      </c>
      <c r="B46" s="76">
        <f>B48</f>
        <v>1</v>
      </c>
      <c r="C46" s="56">
        <f aca="true" t="shared" si="11" ref="C46:K46">C47+C48</f>
        <v>0</v>
      </c>
      <c r="D46" s="76" t="s">
        <v>69</v>
      </c>
      <c r="E46" s="56">
        <f t="shared" si="11"/>
        <v>2299</v>
      </c>
      <c r="F46" s="56">
        <f t="shared" si="11"/>
        <v>1038</v>
      </c>
      <c r="G46" s="56">
        <f t="shared" si="11"/>
        <v>1261</v>
      </c>
      <c r="H46" s="56">
        <f t="shared" si="11"/>
        <v>54</v>
      </c>
      <c r="I46" s="56">
        <f t="shared" si="11"/>
        <v>39</v>
      </c>
      <c r="J46" s="56">
        <f t="shared" si="11"/>
        <v>15</v>
      </c>
      <c r="K46" s="56">
        <f t="shared" si="11"/>
        <v>4</v>
      </c>
    </row>
    <row r="47" spans="1:11" s="4" customFormat="1" ht="18" customHeight="1">
      <c r="A47" s="74" t="s">
        <v>74</v>
      </c>
      <c r="B47" s="88" t="s">
        <v>185</v>
      </c>
      <c r="C47" s="4">
        <v>0</v>
      </c>
      <c r="D47" s="130" t="s">
        <v>184</v>
      </c>
      <c r="E47" s="4">
        <f>SUM(F47:G47)</f>
        <v>2085</v>
      </c>
      <c r="F47" s="4">
        <v>927</v>
      </c>
      <c r="G47" s="4">
        <v>1158</v>
      </c>
      <c r="H47" s="4">
        <f>SUM(I47:J47)</f>
        <v>47</v>
      </c>
      <c r="I47" s="4">
        <v>35</v>
      </c>
      <c r="J47" s="4">
        <v>12</v>
      </c>
      <c r="K47" s="77">
        <v>2</v>
      </c>
    </row>
    <row r="48" spans="1:11" s="4" customFormat="1" ht="18" customHeight="1">
      <c r="A48" s="74" t="s">
        <v>66</v>
      </c>
      <c r="B48" s="80">
        <v>1</v>
      </c>
      <c r="C48" s="4">
        <v>0</v>
      </c>
      <c r="D48" s="130" t="s">
        <v>184</v>
      </c>
      <c r="E48" s="4">
        <f>SUM(F48:G48)</f>
        <v>214</v>
      </c>
      <c r="F48" s="4">
        <v>111</v>
      </c>
      <c r="G48" s="4">
        <v>103</v>
      </c>
      <c r="H48" s="4">
        <f>SUM(I48:J48)</f>
        <v>7</v>
      </c>
      <c r="I48" s="4">
        <v>4</v>
      </c>
      <c r="J48" s="4">
        <v>3</v>
      </c>
      <c r="K48" s="77">
        <v>2</v>
      </c>
    </row>
    <row r="49" spans="1:11" s="4" customFormat="1" ht="18" customHeight="1" thickBo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</row>
    <row r="50" spans="1:2" s="4" customFormat="1" ht="14.25">
      <c r="A50" s="83"/>
      <c r="B50" s="4" t="s">
        <v>91</v>
      </c>
    </row>
    <row r="51" s="4" customFormat="1" ht="14.25">
      <c r="A51" s="83"/>
    </row>
    <row r="52" s="4" customFormat="1" ht="14.25">
      <c r="A52" s="83"/>
    </row>
    <row r="53" s="4" customFormat="1" ht="14.25">
      <c r="A53" s="83"/>
    </row>
    <row r="54" s="4" customFormat="1" ht="14.25">
      <c r="A54" s="83"/>
    </row>
    <row r="55" s="4" customFormat="1" ht="14.25">
      <c r="A55" s="83"/>
    </row>
    <row r="56" s="4" customFormat="1" ht="14.25">
      <c r="A56" s="83"/>
    </row>
    <row r="57" s="4" customFormat="1" ht="14.25">
      <c r="A57" s="83"/>
    </row>
    <row r="58" s="4" customFormat="1" ht="14.25">
      <c r="A58" s="83"/>
    </row>
    <row r="59" s="4" customFormat="1" ht="14.25">
      <c r="A59" s="83"/>
    </row>
    <row r="60" s="4" customFormat="1" ht="14.25">
      <c r="A60" s="83"/>
    </row>
    <row r="61" s="4" customFormat="1" ht="14.25">
      <c r="A61" s="83"/>
    </row>
    <row r="62" s="4" customFormat="1" ht="14.25">
      <c r="A62" s="83"/>
    </row>
    <row r="63" s="4" customFormat="1" ht="14.25">
      <c r="A63" s="83"/>
    </row>
    <row r="64" s="4" customFormat="1" ht="14.25">
      <c r="A64" s="83"/>
    </row>
    <row r="65" s="4" customFormat="1" ht="14.25">
      <c r="A65" s="83"/>
    </row>
  </sheetData>
  <mergeCells count="5">
    <mergeCell ref="H5:J5"/>
    <mergeCell ref="A5:A6"/>
    <mergeCell ref="D5:D6"/>
    <mergeCell ref="E5:G5"/>
    <mergeCell ref="B5:C5"/>
  </mergeCells>
  <printOptions horizontalCentered="1"/>
  <pageMargins left="0.4724409448818898" right="0.35433070866141736" top="0.984251968503937" bottom="0.5905511811023623" header="0.5118110236220472" footer="0.4724409448818898"/>
  <pageSetup firstPageNumber="15" useFirstPageNumber="1" horizontalDpi="600" verticalDpi="600" orientation="portrait" paperSize="9" scale="80" r:id="rId1"/>
  <headerFooter alignWithMargins="0">
    <oddFooter>&amp;C&amp;"ＭＳ 明朝,標準"&amp;16&amp;P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zoomScaleSheetLayoutView="10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9" sqref="D9"/>
    </sheetView>
  </sheetViews>
  <sheetFormatPr defaultColWidth="9.00390625" defaultRowHeight="13.5"/>
  <cols>
    <col min="1" max="1" width="3.125" style="6" customWidth="1"/>
    <col min="2" max="2" width="13.125" style="6" customWidth="1"/>
    <col min="3" max="4" width="6.25390625" style="6" customWidth="1"/>
    <col min="5" max="5" width="9.00390625" style="6" customWidth="1"/>
    <col min="6" max="8" width="8.625" style="6" customWidth="1"/>
    <col min="9" max="10" width="9.00390625" style="6" customWidth="1"/>
    <col min="11" max="13" width="8.125" style="6" customWidth="1"/>
    <col min="14" max="14" width="8.25390625" style="6" customWidth="1"/>
    <col min="15" max="16384" width="9.00390625" style="6" customWidth="1"/>
  </cols>
  <sheetData>
    <row r="1" spans="2:14" ht="24">
      <c r="B1" s="15" t="s">
        <v>188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3" customHeight="1"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 customHeight="1" thickBot="1">
      <c r="A3" s="8"/>
    </row>
    <row r="4" spans="2:14" s="4" customFormat="1" ht="24.75" customHeight="1">
      <c r="B4" s="46"/>
      <c r="C4" s="18" t="s">
        <v>54</v>
      </c>
      <c r="D4" s="18"/>
      <c r="E4" s="176" t="s">
        <v>197</v>
      </c>
      <c r="F4" s="20" t="s">
        <v>55</v>
      </c>
      <c r="G4" s="18"/>
      <c r="H4" s="19"/>
      <c r="I4" s="22" t="s">
        <v>56</v>
      </c>
      <c r="J4" s="21" t="s">
        <v>57</v>
      </c>
      <c r="K4" s="171" t="s">
        <v>106</v>
      </c>
      <c r="L4" s="172"/>
      <c r="M4" s="173"/>
      <c r="N4" s="22" t="s">
        <v>2</v>
      </c>
    </row>
    <row r="5" spans="1:14" s="4" customFormat="1" ht="24.75" customHeight="1">
      <c r="A5" s="85"/>
      <c r="B5" s="40"/>
      <c r="C5" s="26" t="s">
        <v>3</v>
      </c>
      <c r="D5" s="47" t="s">
        <v>113</v>
      </c>
      <c r="E5" s="177"/>
      <c r="F5" s="26" t="s">
        <v>3</v>
      </c>
      <c r="G5" s="26" t="s">
        <v>4</v>
      </c>
      <c r="H5" s="26" t="s">
        <v>5</v>
      </c>
      <c r="I5" s="27" t="s">
        <v>58</v>
      </c>
      <c r="J5" s="7" t="s">
        <v>59</v>
      </c>
      <c r="K5" s="26" t="s">
        <v>107</v>
      </c>
      <c r="L5" s="26" t="s">
        <v>108</v>
      </c>
      <c r="M5" s="26" t="s">
        <v>109</v>
      </c>
      <c r="N5" s="27" t="s">
        <v>6</v>
      </c>
    </row>
    <row r="6" spans="1:14" s="4" customFormat="1" ht="15" customHeight="1">
      <c r="A6" s="174" t="s">
        <v>206</v>
      </c>
      <c r="B6" s="175"/>
      <c r="C6" s="1">
        <v>531</v>
      </c>
      <c r="D6" s="1">
        <v>6</v>
      </c>
      <c r="E6" s="1">
        <v>2966</v>
      </c>
      <c r="F6" s="1">
        <v>68036</v>
      </c>
      <c r="G6" s="1">
        <v>34863</v>
      </c>
      <c r="H6" s="1">
        <v>33173</v>
      </c>
      <c r="I6" s="1">
        <v>96934</v>
      </c>
      <c r="J6" s="1">
        <v>23859</v>
      </c>
      <c r="K6" s="1">
        <v>4467</v>
      </c>
      <c r="L6" s="1">
        <v>211</v>
      </c>
      <c r="M6" s="1">
        <v>4256</v>
      </c>
      <c r="N6" s="4">
        <v>671</v>
      </c>
    </row>
    <row r="7" spans="1:14" s="4" customFormat="1" ht="15" customHeight="1">
      <c r="A7" s="174" t="s">
        <v>192</v>
      </c>
      <c r="B7" s="175"/>
      <c r="C7" s="6">
        <v>527</v>
      </c>
      <c r="D7" s="6">
        <v>6</v>
      </c>
      <c r="E7" s="6">
        <v>2937</v>
      </c>
      <c r="F7" s="6">
        <v>66838</v>
      </c>
      <c r="G7" s="6">
        <v>34203</v>
      </c>
      <c r="H7" s="6">
        <v>32635</v>
      </c>
      <c r="I7" s="6">
        <v>96564</v>
      </c>
      <c r="J7" s="6">
        <v>23564</v>
      </c>
      <c r="K7" s="6">
        <v>4459</v>
      </c>
      <c r="L7" s="6">
        <v>217</v>
      </c>
      <c r="M7" s="6">
        <v>4242</v>
      </c>
      <c r="N7" s="4">
        <v>688</v>
      </c>
    </row>
    <row r="8" spans="1:14" s="4" customFormat="1" ht="15" customHeight="1">
      <c r="A8" s="168" t="s">
        <v>186</v>
      </c>
      <c r="B8" s="169"/>
      <c r="C8" s="6">
        <v>521</v>
      </c>
      <c r="D8" s="6">
        <v>5</v>
      </c>
      <c r="E8" s="6">
        <v>2880</v>
      </c>
      <c r="F8" s="6">
        <v>65366</v>
      </c>
      <c r="G8" s="6">
        <v>33536</v>
      </c>
      <c r="H8" s="6">
        <v>31830</v>
      </c>
      <c r="I8" s="6">
        <v>95324</v>
      </c>
      <c r="J8" s="6">
        <v>23058</v>
      </c>
      <c r="K8" s="6">
        <v>4428</v>
      </c>
      <c r="L8" s="6">
        <v>219</v>
      </c>
      <c r="M8" s="6">
        <v>4209</v>
      </c>
      <c r="N8" s="4">
        <v>681</v>
      </c>
    </row>
    <row r="9" spans="1:14" s="4" customFormat="1" ht="15" customHeight="1">
      <c r="A9" s="168" t="s">
        <v>207</v>
      </c>
      <c r="B9" s="169"/>
      <c r="C9" s="6">
        <v>520</v>
      </c>
      <c r="D9" s="6">
        <v>5</v>
      </c>
      <c r="E9" s="6">
        <v>2832</v>
      </c>
      <c r="F9" s="6">
        <v>63432</v>
      </c>
      <c r="G9" s="6">
        <v>32276</v>
      </c>
      <c r="H9" s="6">
        <v>31156</v>
      </c>
      <c r="I9" s="6">
        <v>95124</v>
      </c>
      <c r="J9" s="6">
        <v>22687</v>
      </c>
      <c r="K9" s="6">
        <v>4366</v>
      </c>
      <c r="L9" s="6">
        <v>213</v>
      </c>
      <c r="M9" s="6">
        <v>4153</v>
      </c>
      <c r="N9" s="4">
        <v>671</v>
      </c>
    </row>
    <row r="10" spans="1:14" s="11" customFormat="1" ht="15" customHeight="1">
      <c r="A10" s="166" t="s">
        <v>208</v>
      </c>
      <c r="B10" s="170"/>
      <c r="C10" s="3">
        <f aca="true" t="shared" si="0" ref="C10:N10">SUM(C15,C27,C39,C42,C56)</f>
        <v>513</v>
      </c>
      <c r="D10" s="3">
        <f t="shared" si="0"/>
        <v>5</v>
      </c>
      <c r="E10" s="3">
        <f>SUM(E15,E27,E39,E42,E56)</f>
        <v>2810</v>
      </c>
      <c r="F10" s="3">
        <f t="shared" si="0"/>
        <v>62417</v>
      </c>
      <c r="G10" s="3">
        <f t="shared" si="0"/>
        <v>31796</v>
      </c>
      <c r="H10" s="3">
        <f t="shared" si="0"/>
        <v>30621</v>
      </c>
      <c r="I10" s="3">
        <f t="shared" si="0"/>
        <v>93776</v>
      </c>
      <c r="J10" s="3">
        <f t="shared" si="0"/>
        <v>22123</v>
      </c>
      <c r="K10" s="3">
        <f t="shared" si="0"/>
        <v>4398</v>
      </c>
      <c r="L10" s="3">
        <f t="shared" si="0"/>
        <v>223</v>
      </c>
      <c r="M10" s="3">
        <f t="shared" si="0"/>
        <v>4175</v>
      </c>
      <c r="N10" s="3">
        <f t="shared" si="0"/>
        <v>659</v>
      </c>
    </row>
    <row r="11" spans="1:14" s="11" customFormat="1" ht="15" customHeight="1">
      <c r="A11" s="166" t="s">
        <v>60</v>
      </c>
      <c r="B11" s="167"/>
      <c r="C11" s="3">
        <v>1</v>
      </c>
      <c r="D11" s="3">
        <v>1</v>
      </c>
      <c r="E11" s="3">
        <v>5</v>
      </c>
      <c r="F11" s="3">
        <f>SUM(G11:H11)</f>
        <v>149</v>
      </c>
      <c r="G11" s="3">
        <v>83</v>
      </c>
      <c r="H11" s="3">
        <v>66</v>
      </c>
      <c r="I11" s="3">
        <v>160</v>
      </c>
      <c r="J11" s="3">
        <v>52</v>
      </c>
      <c r="K11" s="3">
        <f>L11+M11</f>
        <v>7</v>
      </c>
      <c r="L11" s="3">
        <v>1</v>
      </c>
      <c r="M11" s="3">
        <v>6</v>
      </c>
      <c r="N11" s="3">
        <v>0</v>
      </c>
    </row>
    <row r="12" spans="1:14" s="11" customFormat="1" ht="15" customHeight="1">
      <c r="A12" s="166" t="s">
        <v>44</v>
      </c>
      <c r="B12" s="167"/>
      <c r="C12" s="3">
        <v>272</v>
      </c>
      <c r="D12" s="3">
        <v>5</v>
      </c>
      <c r="E12" s="3">
        <v>1092</v>
      </c>
      <c r="F12" s="3">
        <f>SUM(G12:H12)</f>
        <v>21822</v>
      </c>
      <c r="G12" s="3">
        <v>11251</v>
      </c>
      <c r="H12" s="3">
        <v>10571</v>
      </c>
      <c r="I12" s="3">
        <v>38134</v>
      </c>
      <c r="J12" s="3">
        <v>7958</v>
      </c>
      <c r="K12" s="3">
        <f>L12+M12</f>
        <v>1710</v>
      </c>
      <c r="L12" s="3">
        <v>49</v>
      </c>
      <c r="M12" s="3">
        <v>1661</v>
      </c>
      <c r="N12" s="3">
        <v>119</v>
      </c>
    </row>
    <row r="13" spans="1:14" s="11" customFormat="1" ht="15" customHeight="1">
      <c r="A13" s="166" t="s">
        <v>45</v>
      </c>
      <c r="B13" s="167"/>
      <c r="C13" s="3">
        <v>240</v>
      </c>
      <c r="D13" s="3">
        <v>0</v>
      </c>
      <c r="E13" s="3">
        <v>1713</v>
      </c>
      <c r="F13" s="3">
        <f>SUM(G13:H13)</f>
        <v>40446</v>
      </c>
      <c r="G13" s="3">
        <v>20462</v>
      </c>
      <c r="H13" s="3">
        <v>19984</v>
      </c>
      <c r="I13" s="3">
        <v>55482</v>
      </c>
      <c r="J13" s="3">
        <v>14113</v>
      </c>
      <c r="K13" s="3">
        <f>L13+M13</f>
        <v>2681</v>
      </c>
      <c r="L13" s="3">
        <v>173</v>
      </c>
      <c r="M13" s="3">
        <v>2508</v>
      </c>
      <c r="N13" s="3">
        <v>540</v>
      </c>
    </row>
    <row r="14" spans="1:14" s="11" customFormat="1" ht="15" customHeight="1">
      <c r="A14" s="89"/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4" customFormat="1" ht="15" customHeight="1">
      <c r="A15" s="166" t="s">
        <v>135</v>
      </c>
      <c r="B15" s="167"/>
      <c r="C15" s="3">
        <f>SUM(C16:C25)</f>
        <v>53</v>
      </c>
      <c r="D15" s="3">
        <f aca="true" t="shared" si="1" ref="D15:N15">SUM(D16:D25)</f>
        <v>4</v>
      </c>
      <c r="E15" s="3">
        <f>SUM(E16:E25)</f>
        <v>177</v>
      </c>
      <c r="F15" s="3">
        <f t="shared" si="1"/>
        <v>2844</v>
      </c>
      <c r="G15" s="3">
        <f t="shared" si="1"/>
        <v>1462</v>
      </c>
      <c r="H15" s="3">
        <f t="shared" si="1"/>
        <v>1382</v>
      </c>
      <c r="I15" s="3">
        <f t="shared" si="1"/>
        <v>5942</v>
      </c>
      <c r="J15" s="3">
        <f t="shared" si="1"/>
        <v>1083</v>
      </c>
      <c r="K15" s="3">
        <f t="shared" si="1"/>
        <v>268</v>
      </c>
      <c r="L15" s="3">
        <f t="shared" si="1"/>
        <v>4</v>
      </c>
      <c r="M15" s="3">
        <f t="shared" si="1"/>
        <v>264</v>
      </c>
      <c r="N15" s="3">
        <f t="shared" si="1"/>
        <v>13</v>
      </c>
    </row>
    <row r="16" spans="2:14" s="4" customFormat="1" ht="15" customHeight="1">
      <c r="B16" s="28" t="s">
        <v>13</v>
      </c>
      <c r="C16" s="3">
        <v>7</v>
      </c>
      <c r="D16" s="1">
        <v>0</v>
      </c>
      <c r="E16" s="1">
        <v>19</v>
      </c>
      <c r="F16" s="3">
        <f aca="true" t="shared" si="2" ref="F16:F25">SUM(G16:H16)</f>
        <v>206</v>
      </c>
      <c r="G16" s="1">
        <v>101</v>
      </c>
      <c r="H16" s="1">
        <v>105</v>
      </c>
      <c r="I16" s="1">
        <v>730</v>
      </c>
      <c r="J16" s="1">
        <v>98</v>
      </c>
      <c r="K16" s="3">
        <f aca="true" t="shared" si="3" ref="K16:K25">L16+M16</f>
        <v>36</v>
      </c>
      <c r="L16" s="1">
        <v>1</v>
      </c>
      <c r="M16" s="1">
        <v>35</v>
      </c>
      <c r="N16" s="1">
        <v>0</v>
      </c>
    </row>
    <row r="17" spans="2:14" s="4" customFormat="1" ht="15" customHeight="1">
      <c r="B17" s="28" t="s">
        <v>16</v>
      </c>
      <c r="C17" s="3">
        <v>17</v>
      </c>
      <c r="D17" s="1">
        <v>4</v>
      </c>
      <c r="E17" s="1">
        <v>56</v>
      </c>
      <c r="F17" s="3">
        <f t="shared" si="2"/>
        <v>884</v>
      </c>
      <c r="G17" s="1">
        <v>441</v>
      </c>
      <c r="H17" s="1">
        <v>443</v>
      </c>
      <c r="I17" s="1">
        <v>1860</v>
      </c>
      <c r="J17" s="1">
        <v>353</v>
      </c>
      <c r="K17" s="3">
        <f t="shared" si="3"/>
        <v>69</v>
      </c>
      <c r="L17" s="1">
        <v>1</v>
      </c>
      <c r="M17" s="1">
        <v>68</v>
      </c>
      <c r="N17" s="1">
        <v>7</v>
      </c>
    </row>
    <row r="18" spans="2:14" s="4" customFormat="1" ht="15" customHeight="1">
      <c r="B18" s="28" t="s">
        <v>25</v>
      </c>
      <c r="C18" s="3">
        <v>4</v>
      </c>
      <c r="D18" s="1">
        <v>0</v>
      </c>
      <c r="E18" s="1">
        <v>9</v>
      </c>
      <c r="F18" s="3">
        <f t="shared" si="2"/>
        <v>122</v>
      </c>
      <c r="G18" s="1">
        <v>72</v>
      </c>
      <c r="H18" s="1">
        <v>50</v>
      </c>
      <c r="I18" s="1">
        <v>315</v>
      </c>
      <c r="J18" s="1">
        <v>39</v>
      </c>
      <c r="K18" s="3">
        <f t="shared" si="3"/>
        <v>13</v>
      </c>
      <c r="L18" s="1">
        <v>0</v>
      </c>
      <c r="M18" s="1">
        <v>13</v>
      </c>
      <c r="N18" s="1">
        <v>0</v>
      </c>
    </row>
    <row r="19" spans="2:14" s="4" customFormat="1" ht="15" customHeight="1">
      <c r="B19" s="28" t="s">
        <v>97</v>
      </c>
      <c r="C19" s="3">
        <v>5</v>
      </c>
      <c r="D19" s="1">
        <v>0</v>
      </c>
      <c r="E19" s="1">
        <v>17</v>
      </c>
      <c r="F19" s="3">
        <f t="shared" si="2"/>
        <v>249</v>
      </c>
      <c r="G19" s="1">
        <v>120</v>
      </c>
      <c r="H19" s="1">
        <v>129</v>
      </c>
      <c r="I19" s="1">
        <v>590</v>
      </c>
      <c r="J19" s="1">
        <v>78</v>
      </c>
      <c r="K19" s="3">
        <f t="shared" si="3"/>
        <v>34</v>
      </c>
      <c r="L19" s="1">
        <v>0</v>
      </c>
      <c r="M19" s="1">
        <v>34</v>
      </c>
      <c r="N19" s="1">
        <v>0</v>
      </c>
    </row>
    <row r="20" spans="2:14" s="4" customFormat="1" ht="15" customHeight="1">
      <c r="B20" s="28" t="s">
        <v>99</v>
      </c>
      <c r="C20" s="3">
        <v>8</v>
      </c>
      <c r="D20" s="1">
        <v>0</v>
      </c>
      <c r="E20" s="1">
        <v>40</v>
      </c>
      <c r="F20" s="3">
        <f t="shared" si="2"/>
        <v>833</v>
      </c>
      <c r="G20" s="1">
        <v>441</v>
      </c>
      <c r="H20" s="1">
        <v>392</v>
      </c>
      <c r="I20" s="1">
        <v>1160</v>
      </c>
      <c r="J20" s="1">
        <v>296</v>
      </c>
      <c r="K20" s="3">
        <f t="shared" si="3"/>
        <v>62</v>
      </c>
      <c r="L20" s="1">
        <v>2</v>
      </c>
      <c r="M20" s="1">
        <v>60</v>
      </c>
      <c r="N20" s="1">
        <v>5</v>
      </c>
    </row>
    <row r="21" spans="2:14" s="4" customFormat="1" ht="15" customHeight="1">
      <c r="B21" s="28" t="s">
        <v>28</v>
      </c>
      <c r="C21" s="3">
        <v>3</v>
      </c>
      <c r="D21" s="1">
        <v>0</v>
      </c>
      <c r="E21" s="1">
        <v>12</v>
      </c>
      <c r="F21" s="3">
        <f t="shared" si="2"/>
        <v>178</v>
      </c>
      <c r="G21" s="1">
        <v>96</v>
      </c>
      <c r="H21" s="1">
        <v>82</v>
      </c>
      <c r="I21" s="1">
        <v>490</v>
      </c>
      <c r="J21" s="1">
        <v>79</v>
      </c>
      <c r="K21" s="3">
        <f t="shared" si="3"/>
        <v>16</v>
      </c>
      <c r="L21" s="1">
        <v>0</v>
      </c>
      <c r="M21" s="1">
        <v>16</v>
      </c>
      <c r="N21" s="1">
        <v>0</v>
      </c>
    </row>
    <row r="22" spans="2:14" s="4" customFormat="1" ht="15" customHeight="1">
      <c r="B22" s="28" t="s">
        <v>29</v>
      </c>
      <c r="C22" s="3">
        <v>1</v>
      </c>
      <c r="D22" s="1">
        <v>0</v>
      </c>
      <c r="E22" s="1">
        <v>6</v>
      </c>
      <c r="F22" s="3">
        <f t="shared" si="2"/>
        <v>148</v>
      </c>
      <c r="G22" s="1">
        <v>70</v>
      </c>
      <c r="H22" s="1">
        <v>78</v>
      </c>
      <c r="I22" s="1">
        <v>180</v>
      </c>
      <c r="J22" s="1">
        <v>57</v>
      </c>
      <c r="K22" s="3">
        <f t="shared" si="3"/>
        <v>9</v>
      </c>
      <c r="L22" s="1">
        <v>0</v>
      </c>
      <c r="M22" s="1">
        <v>9</v>
      </c>
      <c r="N22" s="1">
        <v>0</v>
      </c>
    </row>
    <row r="23" spans="2:14" s="4" customFormat="1" ht="15" customHeight="1">
      <c r="B23" s="28" t="s">
        <v>30</v>
      </c>
      <c r="C23" s="3">
        <v>1</v>
      </c>
      <c r="D23" s="1">
        <v>0</v>
      </c>
      <c r="E23" s="1">
        <v>3</v>
      </c>
      <c r="F23" s="3">
        <f t="shared" si="2"/>
        <v>54</v>
      </c>
      <c r="G23" s="1">
        <v>31</v>
      </c>
      <c r="H23" s="1">
        <v>23</v>
      </c>
      <c r="I23" s="1">
        <v>160</v>
      </c>
      <c r="J23" s="1">
        <v>18</v>
      </c>
      <c r="K23" s="3">
        <f t="shared" si="3"/>
        <v>5</v>
      </c>
      <c r="L23" s="1">
        <v>0</v>
      </c>
      <c r="M23" s="1">
        <v>5</v>
      </c>
      <c r="N23" s="1">
        <v>0</v>
      </c>
    </row>
    <row r="24" spans="2:14" s="4" customFormat="1" ht="15" customHeight="1">
      <c r="B24" s="28" t="s">
        <v>31</v>
      </c>
      <c r="C24" s="3">
        <v>4</v>
      </c>
      <c r="D24" s="1">
        <v>0</v>
      </c>
      <c r="E24" s="1">
        <v>6</v>
      </c>
      <c r="F24" s="3">
        <f t="shared" si="2"/>
        <v>70</v>
      </c>
      <c r="G24" s="1">
        <v>36</v>
      </c>
      <c r="H24" s="1">
        <v>34</v>
      </c>
      <c r="I24" s="1">
        <v>220</v>
      </c>
      <c r="J24" s="1">
        <v>28</v>
      </c>
      <c r="K24" s="3">
        <f t="shared" si="3"/>
        <v>11</v>
      </c>
      <c r="L24" s="1">
        <v>0</v>
      </c>
      <c r="M24" s="1">
        <v>11</v>
      </c>
      <c r="N24" s="1">
        <v>0</v>
      </c>
    </row>
    <row r="25" spans="2:14" s="4" customFormat="1" ht="15" customHeight="1">
      <c r="B25" s="28" t="s">
        <v>32</v>
      </c>
      <c r="C25" s="3">
        <v>3</v>
      </c>
      <c r="D25" s="1">
        <v>0</v>
      </c>
      <c r="E25" s="1">
        <v>9</v>
      </c>
      <c r="F25" s="3">
        <f t="shared" si="2"/>
        <v>100</v>
      </c>
      <c r="G25" s="1">
        <v>54</v>
      </c>
      <c r="H25" s="1">
        <v>46</v>
      </c>
      <c r="I25" s="1">
        <v>237</v>
      </c>
      <c r="J25" s="1">
        <v>37</v>
      </c>
      <c r="K25" s="3">
        <f t="shared" si="3"/>
        <v>13</v>
      </c>
      <c r="L25" s="1">
        <v>0</v>
      </c>
      <c r="M25" s="1">
        <v>13</v>
      </c>
      <c r="N25" s="1">
        <v>1</v>
      </c>
    </row>
    <row r="26" spans="2:14" s="4" customFormat="1" ht="15" customHeight="1">
      <c r="B26" s="28"/>
      <c r="C26" s="3"/>
      <c r="D26" s="1"/>
      <c r="E26" s="1"/>
      <c r="F26" s="3"/>
      <c r="G26" s="1"/>
      <c r="H26" s="1"/>
      <c r="I26" s="1"/>
      <c r="J26" s="1"/>
      <c r="K26" s="3"/>
      <c r="L26" s="1"/>
      <c r="M26" s="1"/>
      <c r="N26" s="1"/>
    </row>
    <row r="27" spans="1:14" s="4" customFormat="1" ht="15" customHeight="1">
      <c r="A27" s="166" t="s">
        <v>136</v>
      </c>
      <c r="B27" s="167"/>
      <c r="C27" s="3">
        <f aca="true" t="shared" si="4" ref="C27:N27">SUM(C28:C37)</f>
        <v>121</v>
      </c>
      <c r="D27" s="3">
        <f t="shared" si="4"/>
        <v>0</v>
      </c>
      <c r="E27" s="3">
        <f>SUM(E28:E37)</f>
        <v>670</v>
      </c>
      <c r="F27" s="3">
        <f t="shared" si="4"/>
        <v>15807</v>
      </c>
      <c r="G27" s="3">
        <f t="shared" si="4"/>
        <v>8017</v>
      </c>
      <c r="H27" s="3">
        <f t="shared" si="4"/>
        <v>7790</v>
      </c>
      <c r="I27" s="3">
        <f t="shared" si="4"/>
        <v>22311</v>
      </c>
      <c r="J27" s="3">
        <f t="shared" si="4"/>
        <v>5699</v>
      </c>
      <c r="K27" s="3">
        <f t="shared" si="4"/>
        <v>1097</v>
      </c>
      <c r="L27" s="3">
        <f t="shared" si="4"/>
        <v>57</v>
      </c>
      <c r="M27" s="3">
        <f t="shared" si="4"/>
        <v>1040</v>
      </c>
      <c r="N27" s="3">
        <f t="shared" si="4"/>
        <v>218</v>
      </c>
    </row>
    <row r="28" spans="2:14" s="4" customFormat="1" ht="15" customHeight="1">
      <c r="B28" s="28" t="s">
        <v>12</v>
      </c>
      <c r="C28" s="3">
        <v>26</v>
      </c>
      <c r="D28" s="1">
        <v>0</v>
      </c>
      <c r="E28" s="1">
        <v>157</v>
      </c>
      <c r="F28" s="3">
        <f aca="true" t="shared" si="5" ref="F28:F37">SUM(G28:H28)</f>
        <v>3638</v>
      </c>
      <c r="G28" s="1">
        <v>1808</v>
      </c>
      <c r="H28" s="1">
        <v>1830</v>
      </c>
      <c r="I28" s="1">
        <v>4899</v>
      </c>
      <c r="J28" s="1">
        <v>1285</v>
      </c>
      <c r="K28" s="3">
        <f aca="true" t="shared" si="6" ref="K28:K37">L28+M28</f>
        <v>249</v>
      </c>
      <c r="L28" s="1">
        <v>22</v>
      </c>
      <c r="M28" s="1">
        <v>227</v>
      </c>
      <c r="N28" s="1">
        <v>61</v>
      </c>
    </row>
    <row r="29" spans="2:14" s="4" customFormat="1" ht="15" customHeight="1">
      <c r="B29" s="28" t="s">
        <v>14</v>
      </c>
      <c r="C29" s="3">
        <v>18</v>
      </c>
      <c r="D29" s="1">
        <v>0</v>
      </c>
      <c r="E29" s="1">
        <v>75</v>
      </c>
      <c r="F29" s="3">
        <f t="shared" si="5"/>
        <v>1770</v>
      </c>
      <c r="G29" s="1">
        <v>923</v>
      </c>
      <c r="H29" s="1">
        <v>847</v>
      </c>
      <c r="I29" s="1">
        <v>2540</v>
      </c>
      <c r="J29" s="1">
        <v>660</v>
      </c>
      <c r="K29" s="3">
        <f t="shared" si="6"/>
        <v>122</v>
      </c>
      <c r="L29" s="1">
        <v>2</v>
      </c>
      <c r="M29" s="1">
        <v>120</v>
      </c>
      <c r="N29" s="1">
        <v>24</v>
      </c>
    </row>
    <row r="30" spans="2:14" s="4" customFormat="1" ht="15" customHeight="1">
      <c r="B30" s="28" t="s">
        <v>15</v>
      </c>
      <c r="C30" s="3">
        <v>10</v>
      </c>
      <c r="D30" s="1">
        <v>0</v>
      </c>
      <c r="E30" s="1">
        <v>70</v>
      </c>
      <c r="F30" s="3">
        <f t="shared" si="5"/>
        <v>1725</v>
      </c>
      <c r="G30" s="1">
        <v>865</v>
      </c>
      <c r="H30" s="1">
        <v>860</v>
      </c>
      <c r="I30" s="1">
        <v>2045</v>
      </c>
      <c r="J30" s="1">
        <v>618</v>
      </c>
      <c r="K30" s="3">
        <f t="shared" si="6"/>
        <v>119</v>
      </c>
      <c r="L30" s="1">
        <v>11</v>
      </c>
      <c r="M30" s="1">
        <v>108</v>
      </c>
      <c r="N30" s="1">
        <v>19</v>
      </c>
    </row>
    <row r="31" spans="2:14" s="4" customFormat="1" ht="15" customHeight="1">
      <c r="B31" s="28" t="s">
        <v>18</v>
      </c>
      <c r="C31" s="3">
        <v>28</v>
      </c>
      <c r="D31" s="1">
        <v>0</v>
      </c>
      <c r="E31" s="1">
        <v>180</v>
      </c>
      <c r="F31" s="3">
        <f t="shared" si="5"/>
        <v>4377</v>
      </c>
      <c r="G31" s="1">
        <v>2183</v>
      </c>
      <c r="H31" s="1">
        <v>2194</v>
      </c>
      <c r="I31" s="1">
        <v>6262</v>
      </c>
      <c r="J31" s="1">
        <v>1552</v>
      </c>
      <c r="K31" s="3">
        <f t="shared" si="6"/>
        <v>285</v>
      </c>
      <c r="L31" s="1">
        <v>15</v>
      </c>
      <c r="M31" s="1">
        <v>270</v>
      </c>
      <c r="N31" s="1">
        <v>48</v>
      </c>
    </row>
    <row r="32" spans="2:14" s="4" customFormat="1" ht="15" customHeight="1">
      <c r="B32" s="28" t="s">
        <v>23</v>
      </c>
      <c r="C32" s="3">
        <v>10</v>
      </c>
      <c r="D32" s="1">
        <v>0</v>
      </c>
      <c r="E32" s="1">
        <v>55</v>
      </c>
      <c r="F32" s="3">
        <f t="shared" si="5"/>
        <v>1495</v>
      </c>
      <c r="G32" s="1">
        <v>799</v>
      </c>
      <c r="H32" s="1">
        <v>696</v>
      </c>
      <c r="I32" s="1">
        <v>1845</v>
      </c>
      <c r="J32" s="1">
        <v>523</v>
      </c>
      <c r="K32" s="3">
        <f t="shared" si="6"/>
        <v>78</v>
      </c>
      <c r="L32" s="1">
        <v>3</v>
      </c>
      <c r="M32" s="1">
        <v>75</v>
      </c>
      <c r="N32" s="1">
        <v>50</v>
      </c>
    </row>
    <row r="33" spans="2:14" s="4" customFormat="1" ht="15" customHeight="1">
      <c r="B33" s="28" t="s">
        <v>26</v>
      </c>
      <c r="C33" s="3">
        <v>9</v>
      </c>
      <c r="D33" s="1">
        <v>0</v>
      </c>
      <c r="E33" s="1">
        <v>38</v>
      </c>
      <c r="F33" s="3">
        <f t="shared" si="5"/>
        <v>755</v>
      </c>
      <c r="G33" s="1">
        <v>378</v>
      </c>
      <c r="H33" s="1">
        <v>377</v>
      </c>
      <c r="I33" s="1">
        <v>1240</v>
      </c>
      <c r="J33" s="1">
        <v>296</v>
      </c>
      <c r="K33" s="3">
        <f t="shared" si="6"/>
        <v>65</v>
      </c>
      <c r="L33" s="1">
        <v>2</v>
      </c>
      <c r="M33" s="1">
        <v>63</v>
      </c>
      <c r="N33" s="1">
        <v>6</v>
      </c>
    </row>
    <row r="34" spans="2:14" s="4" customFormat="1" ht="15" customHeight="1">
      <c r="B34" s="28" t="s">
        <v>33</v>
      </c>
      <c r="C34" s="3">
        <v>6</v>
      </c>
      <c r="D34" s="1">
        <v>0</v>
      </c>
      <c r="E34" s="1">
        <v>25</v>
      </c>
      <c r="F34" s="3">
        <f t="shared" si="5"/>
        <v>523</v>
      </c>
      <c r="G34" s="1">
        <v>264</v>
      </c>
      <c r="H34" s="1">
        <v>259</v>
      </c>
      <c r="I34" s="1">
        <v>1060</v>
      </c>
      <c r="J34" s="1">
        <v>199</v>
      </c>
      <c r="K34" s="3">
        <f t="shared" si="6"/>
        <v>37</v>
      </c>
      <c r="L34" s="1">
        <v>0</v>
      </c>
      <c r="M34" s="1">
        <v>37</v>
      </c>
      <c r="N34" s="1">
        <v>4</v>
      </c>
    </row>
    <row r="35" spans="2:14" s="4" customFormat="1" ht="15" customHeight="1">
      <c r="B35" s="28" t="s">
        <v>34</v>
      </c>
      <c r="C35" s="3">
        <v>4</v>
      </c>
      <c r="D35" s="1">
        <v>0</v>
      </c>
      <c r="E35" s="1">
        <v>22</v>
      </c>
      <c r="F35" s="3">
        <f t="shared" si="5"/>
        <v>436</v>
      </c>
      <c r="G35" s="1">
        <v>236</v>
      </c>
      <c r="H35" s="1">
        <v>200</v>
      </c>
      <c r="I35" s="1">
        <v>850</v>
      </c>
      <c r="J35" s="1">
        <v>181</v>
      </c>
      <c r="K35" s="3">
        <f t="shared" si="6"/>
        <v>53</v>
      </c>
      <c r="L35" s="1">
        <v>0</v>
      </c>
      <c r="M35" s="1">
        <v>53</v>
      </c>
      <c r="N35" s="1">
        <v>0</v>
      </c>
    </row>
    <row r="36" spans="2:14" s="4" customFormat="1" ht="15" customHeight="1">
      <c r="B36" s="28" t="s">
        <v>35</v>
      </c>
      <c r="C36" s="3">
        <v>6</v>
      </c>
      <c r="D36" s="1">
        <v>0</v>
      </c>
      <c r="E36" s="1">
        <v>32</v>
      </c>
      <c r="F36" s="3">
        <f t="shared" si="5"/>
        <v>783</v>
      </c>
      <c r="G36" s="1">
        <v>386</v>
      </c>
      <c r="H36" s="1">
        <v>397</v>
      </c>
      <c r="I36" s="1">
        <v>1010</v>
      </c>
      <c r="J36" s="1">
        <v>281</v>
      </c>
      <c r="K36" s="3">
        <f t="shared" si="6"/>
        <v>66</v>
      </c>
      <c r="L36" s="1">
        <v>2</v>
      </c>
      <c r="M36" s="1">
        <v>64</v>
      </c>
      <c r="N36" s="1">
        <v>2</v>
      </c>
    </row>
    <row r="37" spans="2:14" s="4" customFormat="1" ht="15" customHeight="1">
      <c r="B37" s="28" t="s">
        <v>36</v>
      </c>
      <c r="C37" s="3">
        <v>4</v>
      </c>
      <c r="D37" s="1">
        <v>0</v>
      </c>
      <c r="E37" s="1">
        <v>16</v>
      </c>
      <c r="F37" s="3">
        <f t="shared" si="5"/>
        <v>305</v>
      </c>
      <c r="G37" s="1">
        <v>175</v>
      </c>
      <c r="H37" s="1">
        <v>130</v>
      </c>
      <c r="I37" s="1">
        <v>560</v>
      </c>
      <c r="J37" s="1">
        <v>104</v>
      </c>
      <c r="K37" s="3">
        <f t="shared" si="6"/>
        <v>23</v>
      </c>
      <c r="L37" s="1">
        <v>0</v>
      </c>
      <c r="M37" s="1">
        <v>23</v>
      </c>
      <c r="N37" s="1">
        <v>4</v>
      </c>
    </row>
    <row r="38" spans="2:14" s="4" customFormat="1" ht="15" customHeight="1">
      <c r="B38" s="28"/>
      <c r="C38" s="3"/>
      <c r="D38" s="1"/>
      <c r="E38" s="1"/>
      <c r="F38" s="3"/>
      <c r="G38" s="1"/>
      <c r="H38" s="1"/>
      <c r="I38" s="1"/>
      <c r="J38" s="1"/>
      <c r="K38" s="3"/>
      <c r="L38" s="1"/>
      <c r="M38" s="1"/>
      <c r="N38" s="1"/>
    </row>
    <row r="39" spans="1:14" s="4" customFormat="1" ht="15" customHeight="1">
      <c r="A39" s="166" t="s">
        <v>137</v>
      </c>
      <c r="B39" s="167"/>
      <c r="C39" s="3">
        <f aca="true" t="shared" si="7" ref="C39:N39">SUM(C40:C40)</f>
        <v>71</v>
      </c>
      <c r="D39" s="3">
        <f t="shared" si="7"/>
        <v>0</v>
      </c>
      <c r="E39" s="3">
        <f>SUM(E40:E40)</f>
        <v>435</v>
      </c>
      <c r="F39" s="3">
        <f t="shared" si="7"/>
        <v>9776</v>
      </c>
      <c r="G39" s="3">
        <f t="shared" si="7"/>
        <v>4928</v>
      </c>
      <c r="H39" s="3">
        <f t="shared" si="7"/>
        <v>4848</v>
      </c>
      <c r="I39" s="3">
        <f t="shared" si="7"/>
        <v>14574</v>
      </c>
      <c r="J39" s="3">
        <f t="shared" si="7"/>
        <v>3494</v>
      </c>
      <c r="K39" s="3">
        <f t="shared" si="7"/>
        <v>671</v>
      </c>
      <c r="L39" s="3">
        <f t="shared" si="7"/>
        <v>38</v>
      </c>
      <c r="M39" s="3">
        <f t="shared" si="7"/>
        <v>633</v>
      </c>
      <c r="N39" s="3">
        <f t="shared" si="7"/>
        <v>142</v>
      </c>
    </row>
    <row r="40" spans="2:14" s="4" customFormat="1" ht="15" customHeight="1">
      <c r="B40" s="28" t="s">
        <v>10</v>
      </c>
      <c r="C40" s="3">
        <v>71</v>
      </c>
      <c r="D40" s="1">
        <v>0</v>
      </c>
      <c r="E40" s="1">
        <v>435</v>
      </c>
      <c r="F40" s="3">
        <f>SUM(G40:H40)</f>
        <v>9776</v>
      </c>
      <c r="G40" s="1">
        <v>4928</v>
      </c>
      <c r="H40" s="1">
        <v>4848</v>
      </c>
      <c r="I40" s="1">
        <v>14574</v>
      </c>
      <c r="J40" s="1">
        <v>3494</v>
      </c>
      <c r="K40" s="3">
        <f>L40+M40</f>
        <v>671</v>
      </c>
      <c r="L40" s="1">
        <v>38</v>
      </c>
      <c r="M40" s="1">
        <v>633</v>
      </c>
      <c r="N40" s="1">
        <v>142</v>
      </c>
    </row>
    <row r="41" spans="2:14" s="4" customFormat="1" ht="15" customHeight="1">
      <c r="B41" s="28"/>
      <c r="C41" s="3"/>
      <c r="D41" s="1"/>
      <c r="E41" s="1"/>
      <c r="F41" s="3"/>
      <c r="G41" s="1"/>
      <c r="H41" s="1"/>
      <c r="I41" s="1"/>
      <c r="J41" s="1"/>
      <c r="K41" s="3"/>
      <c r="L41" s="1"/>
      <c r="M41" s="1"/>
      <c r="N41" s="1"/>
    </row>
    <row r="42" spans="1:14" s="4" customFormat="1" ht="15" customHeight="1">
      <c r="A42" s="166" t="s">
        <v>141</v>
      </c>
      <c r="B42" s="167"/>
      <c r="C42" s="3">
        <f aca="true" t="shared" si="8" ref="C42:N42">SUM(C43:C54)</f>
        <v>140</v>
      </c>
      <c r="D42" s="3">
        <f t="shared" si="8"/>
        <v>1</v>
      </c>
      <c r="E42" s="3">
        <f>SUM(E43:E54)</f>
        <v>785</v>
      </c>
      <c r="F42" s="3">
        <f t="shared" si="8"/>
        <v>16837</v>
      </c>
      <c r="G42" s="3">
        <f t="shared" si="8"/>
        <v>8633</v>
      </c>
      <c r="H42" s="3">
        <f t="shared" si="8"/>
        <v>8204</v>
      </c>
      <c r="I42" s="3">
        <f t="shared" si="8"/>
        <v>24108</v>
      </c>
      <c r="J42" s="3">
        <f t="shared" si="8"/>
        <v>5853</v>
      </c>
      <c r="K42" s="3">
        <f t="shared" si="8"/>
        <v>1197</v>
      </c>
      <c r="L42" s="3">
        <f t="shared" si="8"/>
        <v>55</v>
      </c>
      <c r="M42" s="3">
        <f t="shared" si="8"/>
        <v>1142</v>
      </c>
      <c r="N42" s="3">
        <f t="shared" si="8"/>
        <v>138</v>
      </c>
    </row>
    <row r="43" spans="2:14" s="4" customFormat="1" ht="15" customHeight="1">
      <c r="B43" s="28" t="s">
        <v>17</v>
      </c>
      <c r="C43" s="3">
        <v>9</v>
      </c>
      <c r="D43" s="1">
        <v>0</v>
      </c>
      <c r="E43" s="1">
        <v>74</v>
      </c>
      <c r="F43" s="3">
        <f aca="true" t="shared" si="9" ref="F43:F52">SUM(G43:H43)</f>
        <v>1522</v>
      </c>
      <c r="G43" s="1">
        <v>760</v>
      </c>
      <c r="H43" s="1">
        <v>762</v>
      </c>
      <c r="I43" s="1">
        <v>2058</v>
      </c>
      <c r="J43" s="1">
        <v>514</v>
      </c>
      <c r="K43" s="3">
        <f aca="true" t="shared" si="10" ref="K43:K52">L43+M43</f>
        <v>102</v>
      </c>
      <c r="L43" s="1">
        <v>8</v>
      </c>
      <c r="M43" s="1">
        <v>94</v>
      </c>
      <c r="N43" s="1">
        <v>21</v>
      </c>
    </row>
    <row r="44" spans="2:14" s="4" customFormat="1" ht="15" customHeight="1">
      <c r="B44" s="28" t="s">
        <v>19</v>
      </c>
      <c r="C44" s="3">
        <v>26</v>
      </c>
      <c r="D44" s="1">
        <v>0</v>
      </c>
      <c r="E44" s="1">
        <v>130</v>
      </c>
      <c r="F44" s="3">
        <f t="shared" si="9"/>
        <v>2979</v>
      </c>
      <c r="G44" s="6">
        <v>1532</v>
      </c>
      <c r="H44" s="1">
        <v>1447</v>
      </c>
      <c r="I44" s="1">
        <v>4335</v>
      </c>
      <c r="J44" s="1">
        <v>988</v>
      </c>
      <c r="K44" s="3">
        <f t="shared" si="10"/>
        <v>200</v>
      </c>
      <c r="L44" s="1">
        <v>5</v>
      </c>
      <c r="M44" s="1">
        <v>195</v>
      </c>
      <c r="N44" s="1">
        <v>10</v>
      </c>
    </row>
    <row r="45" spans="2:14" s="4" customFormat="1" ht="15" customHeight="1">
      <c r="B45" s="28" t="s">
        <v>20</v>
      </c>
      <c r="C45" s="3">
        <v>21</v>
      </c>
      <c r="D45" s="1">
        <v>1</v>
      </c>
      <c r="E45" s="1">
        <v>127</v>
      </c>
      <c r="F45" s="3">
        <f t="shared" si="9"/>
        <v>2603</v>
      </c>
      <c r="G45" s="1">
        <v>1373</v>
      </c>
      <c r="H45" s="1">
        <v>1230</v>
      </c>
      <c r="I45" s="1">
        <v>3960</v>
      </c>
      <c r="J45" s="1">
        <v>992</v>
      </c>
      <c r="K45" s="3">
        <f t="shared" si="10"/>
        <v>178</v>
      </c>
      <c r="L45" s="1">
        <v>8</v>
      </c>
      <c r="M45" s="1">
        <v>170</v>
      </c>
      <c r="N45" s="1">
        <v>38</v>
      </c>
    </row>
    <row r="46" spans="2:14" s="4" customFormat="1" ht="15" customHeight="1">
      <c r="B46" s="28" t="s">
        <v>21</v>
      </c>
      <c r="C46" s="3">
        <v>18</v>
      </c>
      <c r="D46" s="1">
        <v>0</v>
      </c>
      <c r="E46" s="1">
        <v>93</v>
      </c>
      <c r="F46" s="3">
        <f t="shared" si="9"/>
        <v>2023</v>
      </c>
      <c r="G46" s="1">
        <v>1028</v>
      </c>
      <c r="H46" s="1">
        <v>995</v>
      </c>
      <c r="I46" s="1">
        <v>2685</v>
      </c>
      <c r="J46" s="1">
        <v>754</v>
      </c>
      <c r="K46" s="3">
        <f t="shared" si="10"/>
        <v>173</v>
      </c>
      <c r="L46" s="1">
        <v>5</v>
      </c>
      <c r="M46" s="1">
        <v>168</v>
      </c>
      <c r="N46" s="1">
        <v>18</v>
      </c>
    </row>
    <row r="47" spans="2:14" s="4" customFormat="1" ht="15" customHeight="1">
      <c r="B47" s="28" t="s">
        <v>22</v>
      </c>
      <c r="C47" s="3">
        <v>22</v>
      </c>
      <c r="D47" s="1">
        <v>0</v>
      </c>
      <c r="E47" s="1">
        <v>136</v>
      </c>
      <c r="F47" s="3">
        <f t="shared" si="9"/>
        <v>3029</v>
      </c>
      <c r="G47" s="1">
        <v>1556</v>
      </c>
      <c r="H47" s="1">
        <v>1473</v>
      </c>
      <c r="I47" s="1">
        <v>4310</v>
      </c>
      <c r="J47" s="1">
        <v>995</v>
      </c>
      <c r="K47" s="3">
        <f t="shared" si="10"/>
        <v>195</v>
      </c>
      <c r="L47" s="1">
        <v>11</v>
      </c>
      <c r="M47" s="1">
        <v>184</v>
      </c>
      <c r="N47" s="1">
        <v>39</v>
      </c>
    </row>
    <row r="48" spans="2:14" s="4" customFormat="1" ht="15" customHeight="1">
      <c r="B48" s="28" t="s">
        <v>24</v>
      </c>
      <c r="C48" s="3">
        <v>16</v>
      </c>
      <c r="D48" s="1">
        <v>0</v>
      </c>
      <c r="E48" s="1">
        <v>95</v>
      </c>
      <c r="F48" s="3">
        <f t="shared" si="9"/>
        <v>1989</v>
      </c>
      <c r="G48" s="1">
        <v>1045</v>
      </c>
      <c r="H48" s="1">
        <v>944</v>
      </c>
      <c r="I48" s="1">
        <v>2570</v>
      </c>
      <c r="J48" s="1">
        <v>665</v>
      </c>
      <c r="K48" s="3">
        <f t="shared" si="10"/>
        <v>133</v>
      </c>
      <c r="L48" s="1">
        <v>8</v>
      </c>
      <c r="M48" s="1">
        <v>125</v>
      </c>
      <c r="N48" s="1">
        <v>1</v>
      </c>
    </row>
    <row r="49" spans="2:14" s="4" customFormat="1" ht="15" customHeight="1">
      <c r="B49" s="28" t="s">
        <v>98</v>
      </c>
      <c r="C49" s="3">
        <v>7</v>
      </c>
      <c r="D49" s="1">
        <v>0</v>
      </c>
      <c r="E49" s="1">
        <v>33</v>
      </c>
      <c r="F49" s="3">
        <f t="shared" si="9"/>
        <v>585</v>
      </c>
      <c r="G49" s="1">
        <v>314</v>
      </c>
      <c r="H49" s="1">
        <v>271</v>
      </c>
      <c r="I49" s="1">
        <v>1200</v>
      </c>
      <c r="J49" s="1">
        <v>213</v>
      </c>
      <c r="K49" s="3">
        <f t="shared" si="10"/>
        <v>56</v>
      </c>
      <c r="L49" s="1">
        <v>0</v>
      </c>
      <c r="M49" s="1">
        <v>56</v>
      </c>
      <c r="N49" s="1">
        <v>0</v>
      </c>
    </row>
    <row r="50" spans="2:14" s="4" customFormat="1" ht="15" customHeight="1">
      <c r="B50" s="28" t="s">
        <v>103</v>
      </c>
      <c r="C50" s="3">
        <v>6</v>
      </c>
      <c r="D50" s="1">
        <v>0</v>
      </c>
      <c r="E50" s="1">
        <v>28</v>
      </c>
      <c r="F50" s="3">
        <f t="shared" si="9"/>
        <v>625</v>
      </c>
      <c r="G50" s="1">
        <v>301</v>
      </c>
      <c r="H50" s="1">
        <v>324</v>
      </c>
      <c r="I50" s="1">
        <v>955</v>
      </c>
      <c r="J50" s="1">
        <v>209</v>
      </c>
      <c r="K50" s="3">
        <f t="shared" si="10"/>
        <v>51</v>
      </c>
      <c r="L50" s="1">
        <v>0</v>
      </c>
      <c r="M50" s="1">
        <v>51</v>
      </c>
      <c r="N50" s="1">
        <v>2</v>
      </c>
    </row>
    <row r="51" spans="2:14" s="4" customFormat="1" ht="15" customHeight="1">
      <c r="B51" s="28" t="s">
        <v>101</v>
      </c>
      <c r="C51" s="3">
        <v>6</v>
      </c>
      <c r="D51" s="1">
        <v>0</v>
      </c>
      <c r="E51" s="1">
        <v>30</v>
      </c>
      <c r="F51" s="3">
        <f t="shared" si="9"/>
        <v>680</v>
      </c>
      <c r="G51" s="1">
        <v>315</v>
      </c>
      <c r="H51" s="1">
        <v>365</v>
      </c>
      <c r="I51" s="1">
        <v>850</v>
      </c>
      <c r="J51" s="1">
        <v>256</v>
      </c>
      <c r="K51" s="3">
        <f t="shared" si="10"/>
        <v>51</v>
      </c>
      <c r="L51" s="1">
        <v>3</v>
      </c>
      <c r="M51" s="1">
        <v>48</v>
      </c>
      <c r="N51" s="1">
        <v>6</v>
      </c>
    </row>
    <row r="52" spans="2:14" s="4" customFormat="1" ht="15" customHeight="1">
      <c r="B52" s="28" t="s">
        <v>37</v>
      </c>
      <c r="C52" s="3">
        <v>2</v>
      </c>
      <c r="D52" s="1">
        <v>0</v>
      </c>
      <c r="E52" s="1">
        <v>16</v>
      </c>
      <c r="F52" s="3">
        <f t="shared" si="9"/>
        <v>452</v>
      </c>
      <c r="G52" s="1">
        <v>236</v>
      </c>
      <c r="H52" s="1">
        <v>216</v>
      </c>
      <c r="I52" s="1">
        <v>450</v>
      </c>
      <c r="J52" s="1">
        <v>157</v>
      </c>
      <c r="K52" s="3">
        <f t="shared" si="10"/>
        <v>24</v>
      </c>
      <c r="L52" s="1">
        <v>4</v>
      </c>
      <c r="M52" s="1">
        <v>20</v>
      </c>
      <c r="N52" s="1">
        <v>2</v>
      </c>
    </row>
    <row r="53" spans="2:14" s="4" customFormat="1" ht="15" customHeight="1">
      <c r="B53" s="28" t="s">
        <v>102</v>
      </c>
      <c r="C53" s="3">
        <v>1</v>
      </c>
      <c r="D53" s="1">
        <v>0</v>
      </c>
      <c r="E53" s="1">
        <v>2</v>
      </c>
      <c r="F53" s="3">
        <f>SUM(G53:H53)</f>
        <v>21</v>
      </c>
      <c r="G53" s="1">
        <v>15</v>
      </c>
      <c r="H53" s="1">
        <v>6</v>
      </c>
      <c r="I53" s="1">
        <v>70</v>
      </c>
      <c r="J53" s="1">
        <v>8</v>
      </c>
      <c r="K53" s="3">
        <f>L53+M53</f>
        <v>3</v>
      </c>
      <c r="L53" s="1">
        <v>0</v>
      </c>
      <c r="M53" s="1">
        <v>3</v>
      </c>
      <c r="N53" s="1">
        <v>1</v>
      </c>
    </row>
    <row r="54" spans="2:14" s="4" customFormat="1" ht="15" customHeight="1">
      <c r="B54" s="28" t="s">
        <v>38</v>
      </c>
      <c r="C54" s="3">
        <v>6</v>
      </c>
      <c r="D54" s="1">
        <v>0</v>
      </c>
      <c r="E54" s="1">
        <v>21</v>
      </c>
      <c r="F54" s="3">
        <f>SUM(G54:H54)</f>
        <v>329</v>
      </c>
      <c r="G54" s="1">
        <v>158</v>
      </c>
      <c r="H54" s="1">
        <v>171</v>
      </c>
      <c r="I54" s="1">
        <v>665</v>
      </c>
      <c r="J54" s="1">
        <v>102</v>
      </c>
      <c r="K54" s="3">
        <f>L54+M54</f>
        <v>31</v>
      </c>
      <c r="L54" s="1">
        <v>3</v>
      </c>
      <c r="M54" s="1">
        <v>28</v>
      </c>
      <c r="N54" s="1">
        <v>0</v>
      </c>
    </row>
    <row r="55" spans="2:14" s="4" customFormat="1" ht="15" customHeight="1">
      <c r="B55" s="28"/>
      <c r="C55" s="3"/>
      <c r="D55" s="1"/>
      <c r="E55" s="1"/>
      <c r="F55" s="3"/>
      <c r="G55" s="1"/>
      <c r="H55" s="1"/>
      <c r="I55" s="1"/>
      <c r="J55" s="1"/>
      <c r="K55" s="3"/>
      <c r="L55" s="1"/>
      <c r="M55" s="1"/>
      <c r="N55" s="1"/>
    </row>
    <row r="56" spans="1:14" s="4" customFormat="1" ht="15" customHeight="1">
      <c r="A56" s="166" t="s">
        <v>139</v>
      </c>
      <c r="B56" s="167"/>
      <c r="C56" s="3">
        <f aca="true" t="shared" si="11" ref="C56:N56">SUM(C57:C58)</f>
        <v>128</v>
      </c>
      <c r="D56" s="3">
        <f t="shared" si="11"/>
        <v>0</v>
      </c>
      <c r="E56" s="3">
        <f>SUM(E57:E58)</f>
        <v>743</v>
      </c>
      <c r="F56" s="3">
        <f t="shared" si="11"/>
        <v>17153</v>
      </c>
      <c r="G56" s="3">
        <f t="shared" si="11"/>
        <v>8756</v>
      </c>
      <c r="H56" s="3">
        <f t="shared" si="11"/>
        <v>8397</v>
      </c>
      <c r="I56" s="3">
        <f t="shared" si="11"/>
        <v>26841</v>
      </c>
      <c r="J56" s="3">
        <f t="shared" si="11"/>
        <v>5994</v>
      </c>
      <c r="K56" s="3">
        <f t="shared" si="11"/>
        <v>1165</v>
      </c>
      <c r="L56" s="3">
        <f t="shared" si="11"/>
        <v>69</v>
      </c>
      <c r="M56" s="3">
        <f t="shared" si="11"/>
        <v>1096</v>
      </c>
      <c r="N56" s="3">
        <f t="shared" si="11"/>
        <v>148</v>
      </c>
    </row>
    <row r="57" spans="2:14" s="4" customFormat="1" ht="15" customHeight="1">
      <c r="B57" s="28" t="s">
        <v>11</v>
      </c>
      <c r="C57" s="3">
        <v>121</v>
      </c>
      <c r="D57" s="1">
        <v>0</v>
      </c>
      <c r="E57" s="1">
        <v>699</v>
      </c>
      <c r="F57" s="3">
        <f>SUM(G57:H57)</f>
        <v>16066</v>
      </c>
      <c r="G57" s="1">
        <v>8213</v>
      </c>
      <c r="H57" s="1">
        <v>7853</v>
      </c>
      <c r="I57" s="1">
        <v>25086</v>
      </c>
      <c r="J57" s="1">
        <v>5645</v>
      </c>
      <c r="K57" s="3">
        <f>L57+M57</f>
        <v>1083</v>
      </c>
      <c r="L57" s="1">
        <v>67</v>
      </c>
      <c r="M57" s="1">
        <v>1016</v>
      </c>
      <c r="N57" s="1">
        <v>133</v>
      </c>
    </row>
    <row r="58" spans="2:14" s="4" customFormat="1" ht="15" customHeight="1">
      <c r="B58" s="28" t="s">
        <v>27</v>
      </c>
      <c r="C58" s="3">
        <v>7</v>
      </c>
      <c r="D58" s="1">
        <v>0</v>
      </c>
      <c r="E58" s="1">
        <v>44</v>
      </c>
      <c r="F58" s="3">
        <f>SUM(G58:H58)</f>
        <v>1087</v>
      </c>
      <c r="G58" s="1">
        <v>543</v>
      </c>
      <c r="H58" s="1">
        <v>544</v>
      </c>
      <c r="I58" s="1">
        <v>1755</v>
      </c>
      <c r="J58" s="1">
        <v>349</v>
      </c>
      <c r="K58" s="3">
        <f>L58+M58</f>
        <v>82</v>
      </c>
      <c r="L58" s="1">
        <v>2</v>
      </c>
      <c r="M58" s="1">
        <v>80</v>
      </c>
      <c r="N58" s="1">
        <v>15</v>
      </c>
    </row>
    <row r="59" spans="1:14" s="4" customFormat="1" ht="15" customHeight="1" thickBot="1">
      <c r="A59" s="82"/>
      <c r="B59" s="44"/>
      <c r="C59" s="45"/>
      <c r="D59" s="45"/>
      <c r="E59" s="45"/>
      <c r="F59" s="45"/>
      <c r="G59" s="45"/>
      <c r="H59" s="45" t="s">
        <v>40</v>
      </c>
      <c r="I59" s="45"/>
      <c r="J59" s="45"/>
      <c r="K59" s="45"/>
      <c r="L59" s="45"/>
      <c r="M59" s="45"/>
      <c r="N59" s="45"/>
    </row>
    <row r="60" spans="2:14" s="4" customFormat="1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4" customFormat="1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4" customFormat="1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4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s="4" customFormat="1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="4" customFormat="1" ht="15" customHeight="1"/>
    <row r="66" s="4" customFormat="1" ht="15" customHeight="1"/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  <row r="73" s="4" customFormat="1" ht="15" customHeight="1"/>
    <row r="74" s="4" customFormat="1" ht="15" customHeight="1"/>
    <row r="75" s="4" customFormat="1" ht="15" customHeight="1"/>
    <row r="76" s="4" customFormat="1" ht="15" customHeight="1"/>
    <row r="77" s="4" customFormat="1" ht="15" customHeight="1"/>
  </sheetData>
  <mergeCells count="15">
    <mergeCell ref="K4:M4"/>
    <mergeCell ref="A6:B6"/>
    <mergeCell ref="A7:B7"/>
    <mergeCell ref="E4:E5"/>
    <mergeCell ref="A8:B8"/>
    <mergeCell ref="A11:B11"/>
    <mergeCell ref="A12:B12"/>
    <mergeCell ref="A10:B10"/>
    <mergeCell ref="A9:B9"/>
    <mergeCell ref="A42:B42"/>
    <mergeCell ref="A56:B56"/>
    <mergeCell ref="A13:B13"/>
    <mergeCell ref="A15:B15"/>
    <mergeCell ref="A27:B27"/>
    <mergeCell ref="A39:B39"/>
  </mergeCells>
  <printOptions horizontalCentered="1"/>
  <pageMargins left="0.3937007874015748" right="0.3937007874015748" top="0.7874015748031497" bottom="0.5905511811023623" header="0.5905511811023623" footer="0.4724409448818898"/>
  <pageSetup firstPageNumber="16" useFirstPageNumber="1" horizontalDpi="600" verticalDpi="600" orientation="portrait" paperSize="9" scale="83" r:id="rId2"/>
  <headerFooter alignWithMargins="0">
    <oddFooter>&amp;C&amp;"ＭＳ 明朝,標準"&amp;14&amp;P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="90" zoomScaleNormal="90" zoomScaleSheetLayoutView="10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6" sqref="D6:D9"/>
    </sheetView>
  </sheetViews>
  <sheetFormatPr defaultColWidth="9.00390625" defaultRowHeight="13.5"/>
  <cols>
    <col min="1" max="1" width="3.125" style="6" customWidth="1"/>
    <col min="2" max="2" width="13.125" style="6" customWidth="1"/>
    <col min="3" max="3" width="9.375" style="6" customWidth="1"/>
    <col min="4" max="4" width="8.00390625" style="6" customWidth="1"/>
    <col min="5" max="5" width="10.625" style="6" customWidth="1"/>
    <col min="6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5" t="s">
        <v>189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thickBot="1">
      <c r="A3" s="8"/>
      <c r="B3" s="16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s="4" customFormat="1" ht="24.75" customHeight="1">
      <c r="B4" s="17"/>
      <c r="C4" s="18" t="s">
        <v>0</v>
      </c>
      <c r="D4" s="19"/>
      <c r="E4" s="176" t="s">
        <v>197</v>
      </c>
      <c r="F4" s="20" t="s">
        <v>1</v>
      </c>
      <c r="G4" s="18"/>
      <c r="H4" s="18"/>
      <c r="I4" s="159" t="s">
        <v>106</v>
      </c>
      <c r="J4" s="159"/>
      <c r="K4" s="159"/>
      <c r="L4" s="22" t="s">
        <v>2</v>
      </c>
    </row>
    <row r="5" spans="2:12" s="4" customFormat="1" ht="24.75" customHeight="1">
      <c r="B5" s="23"/>
      <c r="C5" s="24" t="s">
        <v>3</v>
      </c>
      <c r="D5" s="24" t="s">
        <v>104</v>
      </c>
      <c r="E5" s="177"/>
      <c r="F5" s="24" t="s">
        <v>3</v>
      </c>
      <c r="G5" s="24" t="s">
        <v>4</v>
      </c>
      <c r="H5" s="24" t="s">
        <v>5</v>
      </c>
      <c r="I5" s="26" t="s">
        <v>107</v>
      </c>
      <c r="J5" s="26" t="s">
        <v>108</v>
      </c>
      <c r="K5" s="26" t="s">
        <v>109</v>
      </c>
      <c r="L5" s="27" t="s">
        <v>6</v>
      </c>
    </row>
    <row r="6" spans="1:12" s="4" customFormat="1" ht="15" customHeight="1">
      <c r="A6" s="174" t="s">
        <v>206</v>
      </c>
      <c r="B6" s="175"/>
      <c r="C6" s="1">
        <v>546</v>
      </c>
      <c r="D6" s="1">
        <v>6</v>
      </c>
      <c r="E6" s="1">
        <v>7438</v>
      </c>
      <c r="F6" s="1">
        <v>216524</v>
      </c>
      <c r="G6" s="1">
        <v>110750</v>
      </c>
      <c r="H6" s="1">
        <v>105774</v>
      </c>
      <c r="I6" s="1">
        <v>11409</v>
      </c>
      <c r="J6" s="1">
        <v>4618</v>
      </c>
      <c r="K6" s="1">
        <v>6791</v>
      </c>
      <c r="L6" s="4">
        <v>2442</v>
      </c>
    </row>
    <row r="7" spans="1:12" s="4" customFormat="1" ht="15" customHeight="1">
      <c r="A7" s="174" t="s">
        <v>209</v>
      </c>
      <c r="B7" s="175"/>
      <c r="C7" s="1">
        <v>541</v>
      </c>
      <c r="D7" s="1">
        <v>6</v>
      </c>
      <c r="E7" s="1">
        <v>7407</v>
      </c>
      <c r="F7" s="1">
        <v>215028</v>
      </c>
      <c r="G7" s="1">
        <v>110098</v>
      </c>
      <c r="H7" s="1">
        <v>104930</v>
      </c>
      <c r="I7" s="1">
        <v>11400</v>
      </c>
      <c r="J7" s="1">
        <v>4608</v>
      </c>
      <c r="K7" s="1">
        <v>6792</v>
      </c>
      <c r="L7" s="4">
        <v>2409</v>
      </c>
    </row>
    <row r="8" spans="1:12" s="4" customFormat="1" ht="15" customHeight="1">
      <c r="A8" s="174" t="s">
        <v>210</v>
      </c>
      <c r="B8" s="175"/>
      <c r="C8" s="1">
        <v>539</v>
      </c>
      <c r="D8" s="1">
        <v>5</v>
      </c>
      <c r="E8" s="1">
        <v>7435</v>
      </c>
      <c r="F8" s="1">
        <v>215325</v>
      </c>
      <c r="G8" s="1">
        <v>110412</v>
      </c>
      <c r="H8" s="1">
        <v>104913</v>
      </c>
      <c r="I8" s="1">
        <v>11430</v>
      </c>
      <c r="J8" s="1">
        <v>4642</v>
      </c>
      <c r="K8" s="1">
        <v>6788</v>
      </c>
      <c r="L8" s="4">
        <v>2409</v>
      </c>
    </row>
    <row r="9" spans="1:12" s="4" customFormat="1" ht="15" customHeight="1">
      <c r="A9" s="168" t="s">
        <v>211</v>
      </c>
      <c r="B9" s="179"/>
      <c r="C9" s="6">
        <v>538</v>
      </c>
      <c r="D9" s="6">
        <v>5</v>
      </c>
      <c r="E9" s="6">
        <v>7439</v>
      </c>
      <c r="F9" s="6">
        <v>213771</v>
      </c>
      <c r="G9" s="6">
        <v>109824</v>
      </c>
      <c r="H9" s="6">
        <v>103947</v>
      </c>
      <c r="I9" s="6">
        <v>11463</v>
      </c>
      <c r="J9" s="6">
        <v>4680</v>
      </c>
      <c r="K9" s="6">
        <v>6783</v>
      </c>
      <c r="L9" s="4">
        <v>2366</v>
      </c>
    </row>
    <row r="10" spans="1:12" s="11" customFormat="1" ht="15" customHeight="1">
      <c r="A10" s="166" t="s">
        <v>212</v>
      </c>
      <c r="B10" s="167"/>
      <c r="C10" s="3">
        <f aca="true" t="shared" si="0" ref="C10:L10">SUM(C15,C27,C39,C42,C56)</f>
        <v>529</v>
      </c>
      <c r="D10" s="3">
        <f t="shared" si="0"/>
        <v>5</v>
      </c>
      <c r="E10" s="3">
        <f>SUM(E15,E27,E39,E42,E56)</f>
        <v>7458</v>
      </c>
      <c r="F10" s="3">
        <f t="shared" si="0"/>
        <v>211750</v>
      </c>
      <c r="G10" s="3">
        <f t="shared" si="0"/>
        <v>108991</v>
      </c>
      <c r="H10" s="3">
        <f t="shared" si="0"/>
        <v>102759</v>
      </c>
      <c r="I10" s="3">
        <f t="shared" si="0"/>
        <v>11453</v>
      </c>
      <c r="J10" s="3">
        <f t="shared" si="0"/>
        <v>4655</v>
      </c>
      <c r="K10" s="3">
        <f t="shared" si="0"/>
        <v>6798</v>
      </c>
      <c r="L10" s="3">
        <f t="shared" si="0"/>
        <v>2285</v>
      </c>
    </row>
    <row r="11" spans="1:12" s="11" customFormat="1" ht="15" customHeight="1">
      <c r="A11" s="166" t="s">
        <v>7</v>
      </c>
      <c r="B11" s="167"/>
      <c r="C11" s="3">
        <v>2</v>
      </c>
      <c r="D11" s="3">
        <v>0</v>
      </c>
      <c r="E11" s="3">
        <v>30</v>
      </c>
      <c r="F11" s="3">
        <f>G11+H11</f>
        <v>1162</v>
      </c>
      <c r="G11" s="3">
        <v>564</v>
      </c>
      <c r="H11" s="3">
        <v>598</v>
      </c>
      <c r="I11" s="3">
        <f>J11+K11</f>
        <v>42</v>
      </c>
      <c r="J11" s="3">
        <v>31</v>
      </c>
      <c r="K11" s="3">
        <v>11</v>
      </c>
      <c r="L11" s="3">
        <v>6</v>
      </c>
    </row>
    <row r="12" spans="1:12" s="11" customFormat="1" ht="15" customHeight="1">
      <c r="A12" s="166" t="s">
        <v>8</v>
      </c>
      <c r="B12" s="167"/>
      <c r="C12" s="3">
        <v>523</v>
      </c>
      <c r="D12" s="3">
        <v>5</v>
      </c>
      <c r="E12" s="3">
        <v>7370</v>
      </c>
      <c r="F12" s="3">
        <f>G12+H12</f>
        <v>209226</v>
      </c>
      <c r="G12" s="3">
        <v>107840</v>
      </c>
      <c r="H12" s="3">
        <v>101386</v>
      </c>
      <c r="I12" s="3">
        <f>J12+K12</f>
        <v>11301</v>
      </c>
      <c r="J12" s="3">
        <v>4577</v>
      </c>
      <c r="K12" s="3">
        <v>6724</v>
      </c>
      <c r="L12" s="3">
        <v>2260</v>
      </c>
    </row>
    <row r="13" spans="1:12" s="11" customFormat="1" ht="15" customHeight="1">
      <c r="A13" s="166" t="s">
        <v>9</v>
      </c>
      <c r="B13" s="167"/>
      <c r="C13" s="3">
        <v>4</v>
      </c>
      <c r="D13" s="3">
        <v>0</v>
      </c>
      <c r="E13" s="3">
        <v>58</v>
      </c>
      <c r="F13" s="3">
        <f>G13+H13</f>
        <v>1362</v>
      </c>
      <c r="G13" s="3">
        <v>587</v>
      </c>
      <c r="H13" s="3">
        <v>775</v>
      </c>
      <c r="I13" s="3">
        <f>J13+K13</f>
        <v>110</v>
      </c>
      <c r="J13" s="3">
        <v>47</v>
      </c>
      <c r="K13" s="3">
        <v>63</v>
      </c>
      <c r="L13" s="3">
        <v>19</v>
      </c>
    </row>
    <row r="14" spans="2:12" s="4" customFormat="1" ht="15" customHeight="1">
      <c r="B14" s="29"/>
      <c r="C14" s="3"/>
      <c r="D14" s="1"/>
      <c r="E14" s="1"/>
      <c r="F14" s="3"/>
      <c r="G14" s="1"/>
      <c r="H14" s="1"/>
      <c r="I14" s="30"/>
      <c r="J14" s="1"/>
      <c r="K14" s="1"/>
      <c r="L14" s="1"/>
    </row>
    <row r="15" spans="1:12" s="4" customFormat="1" ht="15" customHeight="1">
      <c r="A15" s="178" t="s">
        <v>135</v>
      </c>
      <c r="B15" s="167"/>
      <c r="C15" s="3">
        <f>SUM(C16:C25)</f>
        <v>56</v>
      </c>
      <c r="D15" s="3">
        <f aca="true" t="shared" si="1" ref="D15:L15">SUM(D16:D25)</f>
        <v>0</v>
      </c>
      <c r="E15" s="3">
        <f>SUM(E16:E25)</f>
        <v>529</v>
      </c>
      <c r="F15" s="3">
        <f t="shared" si="1"/>
        <v>12472</v>
      </c>
      <c r="G15" s="3">
        <f t="shared" si="1"/>
        <v>6373</v>
      </c>
      <c r="H15" s="3">
        <f t="shared" si="1"/>
        <v>6099</v>
      </c>
      <c r="I15" s="3">
        <f t="shared" si="1"/>
        <v>873</v>
      </c>
      <c r="J15" s="3">
        <f t="shared" si="1"/>
        <v>411</v>
      </c>
      <c r="K15" s="3">
        <f t="shared" si="1"/>
        <v>462</v>
      </c>
      <c r="L15" s="3">
        <f t="shared" si="1"/>
        <v>227</v>
      </c>
    </row>
    <row r="16" spans="2:12" s="4" customFormat="1" ht="15" customHeight="1">
      <c r="B16" s="28" t="s">
        <v>13</v>
      </c>
      <c r="C16" s="3">
        <v>8</v>
      </c>
      <c r="D16" s="1">
        <v>0</v>
      </c>
      <c r="E16" s="1">
        <v>64</v>
      </c>
      <c r="F16" s="3">
        <f aca="true" t="shared" si="2" ref="F16:F25">G16+H16</f>
        <v>1337</v>
      </c>
      <c r="G16" s="1">
        <v>701</v>
      </c>
      <c r="H16" s="1">
        <v>636</v>
      </c>
      <c r="I16" s="3">
        <f aca="true" t="shared" si="3" ref="I16:I25">J16+K16</f>
        <v>109</v>
      </c>
      <c r="J16" s="1">
        <v>55</v>
      </c>
      <c r="K16" s="1">
        <v>54</v>
      </c>
      <c r="L16" s="1">
        <v>22</v>
      </c>
    </row>
    <row r="17" spans="2:12" s="4" customFormat="1" ht="15" customHeight="1">
      <c r="B17" s="28" t="s">
        <v>16</v>
      </c>
      <c r="C17" s="3">
        <v>10</v>
      </c>
      <c r="D17" s="1">
        <v>0</v>
      </c>
      <c r="E17" s="1">
        <v>129</v>
      </c>
      <c r="F17" s="3">
        <f t="shared" si="2"/>
        <v>3540</v>
      </c>
      <c r="G17" s="1">
        <v>1784</v>
      </c>
      <c r="H17" s="1">
        <v>1756</v>
      </c>
      <c r="I17" s="3">
        <f t="shared" si="3"/>
        <v>205</v>
      </c>
      <c r="J17" s="1">
        <v>99</v>
      </c>
      <c r="K17" s="1">
        <v>106</v>
      </c>
      <c r="L17" s="1">
        <v>45</v>
      </c>
    </row>
    <row r="18" spans="2:12" s="4" customFormat="1" ht="15" customHeight="1">
      <c r="B18" s="28" t="s">
        <v>25</v>
      </c>
      <c r="C18" s="3">
        <v>7</v>
      </c>
      <c r="D18" s="1">
        <v>0</v>
      </c>
      <c r="E18" s="1">
        <v>53</v>
      </c>
      <c r="F18" s="3">
        <f t="shared" si="2"/>
        <v>1131</v>
      </c>
      <c r="G18" s="1">
        <v>587</v>
      </c>
      <c r="H18" s="1">
        <v>544</v>
      </c>
      <c r="I18" s="3">
        <f t="shared" si="3"/>
        <v>95</v>
      </c>
      <c r="J18" s="1">
        <v>44</v>
      </c>
      <c r="K18" s="1">
        <v>51</v>
      </c>
      <c r="L18" s="1">
        <v>22</v>
      </c>
    </row>
    <row r="19" spans="2:12" s="4" customFormat="1" ht="15" customHeight="1">
      <c r="B19" s="28" t="s">
        <v>97</v>
      </c>
      <c r="C19" s="3">
        <v>11</v>
      </c>
      <c r="D19" s="1">
        <v>0</v>
      </c>
      <c r="E19" s="1">
        <v>78</v>
      </c>
      <c r="F19" s="3">
        <f t="shared" si="2"/>
        <v>1555</v>
      </c>
      <c r="G19" s="1">
        <v>782</v>
      </c>
      <c r="H19" s="1">
        <v>773</v>
      </c>
      <c r="I19" s="3">
        <f t="shared" si="3"/>
        <v>136</v>
      </c>
      <c r="J19" s="1">
        <v>62</v>
      </c>
      <c r="K19" s="1">
        <v>74</v>
      </c>
      <c r="L19" s="1">
        <v>47</v>
      </c>
    </row>
    <row r="20" spans="2:12" s="4" customFormat="1" ht="15" customHeight="1">
      <c r="B20" s="28" t="s">
        <v>99</v>
      </c>
      <c r="C20" s="3">
        <v>6</v>
      </c>
      <c r="D20" s="1">
        <v>0</v>
      </c>
      <c r="E20" s="1">
        <v>91</v>
      </c>
      <c r="F20" s="3">
        <f t="shared" si="2"/>
        <v>2678</v>
      </c>
      <c r="G20" s="1">
        <v>1370</v>
      </c>
      <c r="H20" s="1">
        <v>1308</v>
      </c>
      <c r="I20" s="3">
        <f t="shared" si="3"/>
        <v>141</v>
      </c>
      <c r="J20" s="1">
        <v>60</v>
      </c>
      <c r="K20" s="1">
        <v>81</v>
      </c>
      <c r="L20" s="1">
        <v>45</v>
      </c>
    </row>
    <row r="21" spans="2:12" s="4" customFormat="1" ht="15" customHeight="1">
      <c r="B21" s="28" t="s">
        <v>28</v>
      </c>
      <c r="C21" s="3">
        <v>3</v>
      </c>
      <c r="D21" s="1">
        <v>0</v>
      </c>
      <c r="E21" s="1">
        <v>31</v>
      </c>
      <c r="F21" s="3">
        <f t="shared" si="2"/>
        <v>637</v>
      </c>
      <c r="G21" s="1">
        <v>333</v>
      </c>
      <c r="H21" s="1">
        <v>304</v>
      </c>
      <c r="I21" s="3">
        <f t="shared" si="3"/>
        <v>49</v>
      </c>
      <c r="J21" s="1">
        <v>26</v>
      </c>
      <c r="K21" s="1">
        <v>23</v>
      </c>
      <c r="L21" s="1">
        <v>7</v>
      </c>
    </row>
    <row r="22" spans="2:12" s="4" customFormat="1" ht="15" customHeight="1">
      <c r="B22" s="28" t="s">
        <v>29</v>
      </c>
      <c r="C22" s="3">
        <v>3</v>
      </c>
      <c r="D22" s="1">
        <v>0</v>
      </c>
      <c r="E22" s="1">
        <v>24</v>
      </c>
      <c r="F22" s="3">
        <f t="shared" si="2"/>
        <v>394</v>
      </c>
      <c r="G22" s="1">
        <v>196</v>
      </c>
      <c r="H22" s="1">
        <v>198</v>
      </c>
      <c r="I22" s="3">
        <f t="shared" si="3"/>
        <v>41</v>
      </c>
      <c r="J22" s="1">
        <v>21</v>
      </c>
      <c r="K22" s="1">
        <v>20</v>
      </c>
      <c r="L22" s="1">
        <v>7</v>
      </c>
    </row>
    <row r="23" spans="2:12" s="4" customFormat="1" ht="15" customHeight="1">
      <c r="B23" s="28" t="s">
        <v>30</v>
      </c>
      <c r="C23" s="3">
        <v>4</v>
      </c>
      <c r="D23" s="1">
        <v>0</v>
      </c>
      <c r="E23" s="1">
        <v>28</v>
      </c>
      <c r="F23" s="3">
        <f t="shared" si="2"/>
        <v>433</v>
      </c>
      <c r="G23" s="1">
        <v>232</v>
      </c>
      <c r="H23" s="1">
        <v>201</v>
      </c>
      <c r="I23" s="3">
        <f t="shared" si="3"/>
        <v>41</v>
      </c>
      <c r="J23" s="1">
        <v>22</v>
      </c>
      <c r="K23" s="1">
        <v>19</v>
      </c>
      <c r="L23" s="1">
        <v>23</v>
      </c>
    </row>
    <row r="24" spans="2:12" s="4" customFormat="1" ht="15" customHeight="1">
      <c r="B24" s="28" t="s">
        <v>31</v>
      </c>
      <c r="C24" s="3">
        <v>1</v>
      </c>
      <c r="D24" s="1">
        <v>0</v>
      </c>
      <c r="E24" s="1">
        <v>12</v>
      </c>
      <c r="F24" s="3">
        <f t="shared" si="2"/>
        <v>376</v>
      </c>
      <c r="G24" s="1">
        <v>188</v>
      </c>
      <c r="H24" s="1">
        <v>188</v>
      </c>
      <c r="I24" s="3">
        <f t="shared" si="3"/>
        <v>22</v>
      </c>
      <c r="J24" s="1">
        <v>7</v>
      </c>
      <c r="K24" s="1">
        <v>15</v>
      </c>
      <c r="L24" s="1">
        <v>3</v>
      </c>
    </row>
    <row r="25" spans="2:12" s="4" customFormat="1" ht="15" customHeight="1">
      <c r="B25" s="28" t="s">
        <v>32</v>
      </c>
      <c r="C25" s="3">
        <v>3</v>
      </c>
      <c r="D25" s="1">
        <v>0</v>
      </c>
      <c r="E25" s="1">
        <v>19</v>
      </c>
      <c r="F25" s="3">
        <f t="shared" si="2"/>
        <v>391</v>
      </c>
      <c r="G25" s="1">
        <v>200</v>
      </c>
      <c r="H25" s="1">
        <v>191</v>
      </c>
      <c r="I25" s="3">
        <f t="shared" si="3"/>
        <v>34</v>
      </c>
      <c r="J25" s="1">
        <v>15</v>
      </c>
      <c r="K25" s="1">
        <v>19</v>
      </c>
      <c r="L25" s="1">
        <v>6</v>
      </c>
    </row>
    <row r="26" spans="2:12" s="4" customFormat="1" ht="15" customHeight="1">
      <c r="B26" s="28"/>
      <c r="C26" s="3"/>
      <c r="D26" s="1"/>
      <c r="E26" s="1"/>
      <c r="F26" s="3"/>
      <c r="G26" s="1"/>
      <c r="H26" s="1"/>
      <c r="I26" s="3"/>
      <c r="J26" s="1"/>
      <c r="K26" s="1"/>
      <c r="L26" s="1"/>
    </row>
    <row r="27" spans="1:12" s="4" customFormat="1" ht="15" customHeight="1">
      <c r="A27" s="166" t="s">
        <v>136</v>
      </c>
      <c r="B27" s="167"/>
      <c r="C27" s="3">
        <f aca="true" t="shared" si="4" ref="C27:L27">SUM(C28:C37)</f>
        <v>125</v>
      </c>
      <c r="D27" s="3">
        <f t="shared" si="4"/>
        <v>3</v>
      </c>
      <c r="E27" s="3">
        <f>SUM(E28:E37)</f>
        <v>1914</v>
      </c>
      <c r="F27" s="3">
        <f t="shared" si="4"/>
        <v>57414</v>
      </c>
      <c r="G27" s="3">
        <f t="shared" si="4"/>
        <v>29405</v>
      </c>
      <c r="H27" s="3">
        <f t="shared" si="4"/>
        <v>28009</v>
      </c>
      <c r="I27" s="3">
        <f t="shared" si="4"/>
        <v>2903</v>
      </c>
      <c r="J27" s="3">
        <f t="shared" si="4"/>
        <v>1121</v>
      </c>
      <c r="K27" s="3">
        <f t="shared" si="4"/>
        <v>1782</v>
      </c>
      <c r="L27" s="3">
        <f t="shared" si="4"/>
        <v>705</v>
      </c>
    </row>
    <row r="28" spans="2:12" s="4" customFormat="1" ht="15" customHeight="1">
      <c r="B28" s="28" t="s">
        <v>12</v>
      </c>
      <c r="C28" s="3">
        <v>25</v>
      </c>
      <c r="D28" s="1">
        <v>0</v>
      </c>
      <c r="E28" s="1">
        <v>378</v>
      </c>
      <c r="F28" s="3">
        <f aca="true" t="shared" si="5" ref="F28:F37">G28+H28</f>
        <v>11154</v>
      </c>
      <c r="G28" s="1">
        <v>5699</v>
      </c>
      <c r="H28" s="1">
        <v>5455</v>
      </c>
      <c r="I28" s="3">
        <f aca="true" t="shared" si="6" ref="I28:I37">J28+K28</f>
        <v>587</v>
      </c>
      <c r="J28" s="1">
        <v>212</v>
      </c>
      <c r="K28" s="1">
        <v>375</v>
      </c>
      <c r="L28" s="1">
        <v>198</v>
      </c>
    </row>
    <row r="29" spans="2:12" s="4" customFormat="1" ht="15" customHeight="1">
      <c r="B29" s="28" t="s">
        <v>14</v>
      </c>
      <c r="C29" s="3">
        <v>14</v>
      </c>
      <c r="D29" s="1">
        <v>0</v>
      </c>
      <c r="E29" s="1">
        <v>207</v>
      </c>
      <c r="F29" s="3">
        <f t="shared" si="5"/>
        <v>6271</v>
      </c>
      <c r="G29" s="1">
        <v>3176</v>
      </c>
      <c r="H29" s="1">
        <v>3095</v>
      </c>
      <c r="I29" s="3">
        <f t="shared" si="6"/>
        <v>321</v>
      </c>
      <c r="J29" s="1">
        <v>118</v>
      </c>
      <c r="K29" s="1">
        <v>203</v>
      </c>
      <c r="L29" s="1">
        <v>56</v>
      </c>
    </row>
    <row r="30" spans="2:12" s="4" customFormat="1" ht="15" customHeight="1">
      <c r="B30" s="28" t="s">
        <v>15</v>
      </c>
      <c r="C30" s="3">
        <v>23</v>
      </c>
      <c r="D30" s="1">
        <v>2</v>
      </c>
      <c r="E30" s="1">
        <v>277</v>
      </c>
      <c r="F30" s="3">
        <f t="shared" si="5"/>
        <v>7858</v>
      </c>
      <c r="G30" s="1">
        <v>4127</v>
      </c>
      <c r="H30" s="1">
        <v>3731</v>
      </c>
      <c r="I30" s="3">
        <f t="shared" si="6"/>
        <v>419</v>
      </c>
      <c r="J30" s="1">
        <v>164</v>
      </c>
      <c r="K30" s="1">
        <v>255</v>
      </c>
      <c r="L30" s="1">
        <v>80</v>
      </c>
    </row>
    <row r="31" spans="2:12" s="4" customFormat="1" ht="15" customHeight="1">
      <c r="B31" s="28" t="s">
        <v>18</v>
      </c>
      <c r="C31" s="3">
        <v>27</v>
      </c>
      <c r="D31" s="1">
        <v>0</v>
      </c>
      <c r="E31" s="1">
        <v>493</v>
      </c>
      <c r="F31" s="3">
        <f t="shared" si="5"/>
        <v>15432</v>
      </c>
      <c r="G31" s="1">
        <v>7858</v>
      </c>
      <c r="H31" s="1">
        <v>7574</v>
      </c>
      <c r="I31" s="3">
        <f t="shared" si="6"/>
        <v>726</v>
      </c>
      <c r="J31" s="1">
        <v>285</v>
      </c>
      <c r="K31" s="1">
        <v>441</v>
      </c>
      <c r="L31" s="1">
        <v>116</v>
      </c>
    </row>
    <row r="32" spans="2:12" s="4" customFormat="1" ht="15" customHeight="1">
      <c r="B32" s="28" t="s">
        <v>23</v>
      </c>
      <c r="C32" s="3">
        <v>11</v>
      </c>
      <c r="D32" s="1">
        <v>1</v>
      </c>
      <c r="E32" s="1">
        <v>185</v>
      </c>
      <c r="F32" s="3">
        <f t="shared" si="5"/>
        <v>5566</v>
      </c>
      <c r="G32" s="1">
        <v>2875</v>
      </c>
      <c r="H32" s="1">
        <v>2691</v>
      </c>
      <c r="I32" s="3">
        <f t="shared" si="6"/>
        <v>271</v>
      </c>
      <c r="J32" s="1">
        <v>108</v>
      </c>
      <c r="K32" s="1">
        <v>163</v>
      </c>
      <c r="L32" s="1">
        <v>63</v>
      </c>
    </row>
    <row r="33" spans="2:12" s="4" customFormat="1" ht="15" customHeight="1">
      <c r="B33" s="28" t="s">
        <v>26</v>
      </c>
      <c r="C33" s="3">
        <v>9</v>
      </c>
      <c r="D33" s="1">
        <v>0</v>
      </c>
      <c r="E33" s="1">
        <v>111</v>
      </c>
      <c r="F33" s="3">
        <f t="shared" si="5"/>
        <v>3155</v>
      </c>
      <c r="G33" s="1">
        <v>1601</v>
      </c>
      <c r="H33" s="1">
        <v>1554</v>
      </c>
      <c r="I33" s="3">
        <f t="shared" si="6"/>
        <v>179</v>
      </c>
      <c r="J33" s="1">
        <v>79</v>
      </c>
      <c r="K33" s="1">
        <v>100</v>
      </c>
      <c r="L33" s="1">
        <v>95</v>
      </c>
    </row>
    <row r="34" spans="2:12" s="4" customFormat="1" ht="15" customHeight="1">
      <c r="B34" s="28" t="s">
        <v>33</v>
      </c>
      <c r="C34" s="3">
        <v>5</v>
      </c>
      <c r="D34" s="1">
        <v>0</v>
      </c>
      <c r="E34" s="1">
        <v>74</v>
      </c>
      <c r="F34" s="3">
        <f t="shared" si="5"/>
        <v>2141</v>
      </c>
      <c r="G34" s="1">
        <v>1148</v>
      </c>
      <c r="H34" s="1">
        <v>993</v>
      </c>
      <c r="I34" s="3">
        <f t="shared" si="6"/>
        <v>112</v>
      </c>
      <c r="J34" s="1">
        <v>37</v>
      </c>
      <c r="K34" s="1">
        <v>75</v>
      </c>
      <c r="L34" s="1">
        <v>30</v>
      </c>
    </row>
    <row r="35" spans="2:12" s="4" customFormat="1" ht="15" customHeight="1">
      <c r="B35" s="28" t="s">
        <v>34</v>
      </c>
      <c r="C35" s="3">
        <v>3</v>
      </c>
      <c r="D35" s="1">
        <v>0</v>
      </c>
      <c r="E35" s="1">
        <v>64</v>
      </c>
      <c r="F35" s="3">
        <f t="shared" si="5"/>
        <v>2041</v>
      </c>
      <c r="G35" s="1">
        <v>1058</v>
      </c>
      <c r="H35" s="1">
        <v>983</v>
      </c>
      <c r="I35" s="3">
        <f t="shared" si="6"/>
        <v>97</v>
      </c>
      <c r="J35" s="1">
        <v>37</v>
      </c>
      <c r="K35" s="1">
        <v>60</v>
      </c>
      <c r="L35" s="1">
        <v>15</v>
      </c>
    </row>
    <row r="36" spans="2:12" s="4" customFormat="1" ht="15" customHeight="1">
      <c r="B36" s="28" t="s">
        <v>35</v>
      </c>
      <c r="C36" s="3">
        <v>3</v>
      </c>
      <c r="D36" s="1">
        <v>0</v>
      </c>
      <c r="E36" s="1">
        <v>81</v>
      </c>
      <c r="F36" s="3">
        <f t="shared" si="5"/>
        <v>2633</v>
      </c>
      <c r="G36" s="1">
        <v>1286</v>
      </c>
      <c r="H36" s="1">
        <v>1347</v>
      </c>
      <c r="I36" s="3">
        <f t="shared" si="6"/>
        <v>117</v>
      </c>
      <c r="J36" s="1">
        <v>44</v>
      </c>
      <c r="K36" s="1">
        <v>73</v>
      </c>
      <c r="L36" s="1">
        <v>34</v>
      </c>
    </row>
    <row r="37" spans="2:12" s="4" customFormat="1" ht="15" customHeight="1">
      <c r="B37" s="28" t="s">
        <v>36</v>
      </c>
      <c r="C37" s="3">
        <v>5</v>
      </c>
      <c r="D37" s="1">
        <v>0</v>
      </c>
      <c r="E37" s="1">
        <v>44</v>
      </c>
      <c r="F37" s="3">
        <f t="shared" si="5"/>
        <v>1163</v>
      </c>
      <c r="G37" s="1">
        <v>577</v>
      </c>
      <c r="H37" s="1">
        <v>586</v>
      </c>
      <c r="I37" s="3">
        <f t="shared" si="6"/>
        <v>74</v>
      </c>
      <c r="J37" s="1">
        <v>37</v>
      </c>
      <c r="K37" s="1">
        <v>37</v>
      </c>
      <c r="L37" s="1">
        <v>18</v>
      </c>
    </row>
    <row r="38" spans="2:12" s="4" customFormat="1" ht="15" customHeight="1">
      <c r="B38" s="28"/>
      <c r="C38" s="3"/>
      <c r="D38" s="1"/>
      <c r="E38" s="1"/>
      <c r="F38" s="3"/>
      <c r="G38" s="1"/>
      <c r="H38" s="1"/>
      <c r="I38" s="3"/>
      <c r="J38" s="1"/>
      <c r="K38" s="1"/>
      <c r="L38" s="1"/>
    </row>
    <row r="39" spans="1:12" s="4" customFormat="1" ht="15" customHeight="1">
      <c r="A39" s="166" t="s">
        <v>137</v>
      </c>
      <c r="B39" s="167"/>
      <c r="C39" s="3">
        <f aca="true" t="shared" si="7" ref="C39:L39">SUM(C40:C40)</f>
        <v>91</v>
      </c>
      <c r="D39" s="3">
        <f t="shared" si="7"/>
        <v>1</v>
      </c>
      <c r="E39" s="3">
        <f>SUM(E40:E40)</f>
        <v>1326</v>
      </c>
      <c r="F39" s="3">
        <f t="shared" si="7"/>
        <v>38246</v>
      </c>
      <c r="G39" s="3">
        <f t="shared" si="7"/>
        <v>19760</v>
      </c>
      <c r="H39" s="3">
        <f t="shared" si="7"/>
        <v>18486</v>
      </c>
      <c r="I39" s="3">
        <f t="shared" si="7"/>
        <v>2005</v>
      </c>
      <c r="J39" s="3">
        <f t="shared" si="7"/>
        <v>796</v>
      </c>
      <c r="K39" s="3">
        <f t="shared" si="7"/>
        <v>1209</v>
      </c>
      <c r="L39" s="3">
        <f t="shared" si="7"/>
        <v>319</v>
      </c>
    </row>
    <row r="40" spans="2:12" s="4" customFormat="1" ht="15" customHeight="1">
      <c r="B40" s="28" t="s">
        <v>10</v>
      </c>
      <c r="C40" s="3">
        <v>91</v>
      </c>
      <c r="D40" s="1">
        <v>1</v>
      </c>
      <c r="E40" s="1">
        <v>1326</v>
      </c>
      <c r="F40" s="3">
        <f>G40+H40</f>
        <v>38246</v>
      </c>
      <c r="G40" s="1">
        <v>19760</v>
      </c>
      <c r="H40" s="1">
        <v>18486</v>
      </c>
      <c r="I40" s="3">
        <f>J40+K40</f>
        <v>2005</v>
      </c>
      <c r="J40" s="1">
        <v>796</v>
      </c>
      <c r="K40" s="1">
        <v>1209</v>
      </c>
      <c r="L40" s="1">
        <v>319</v>
      </c>
    </row>
    <row r="41" spans="2:12" s="4" customFormat="1" ht="15" customHeight="1">
      <c r="B41" s="28"/>
      <c r="C41" s="3"/>
      <c r="D41" s="1"/>
      <c r="E41" s="1"/>
      <c r="F41" s="3"/>
      <c r="G41" s="1"/>
      <c r="H41" s="1"/>
      <c r="I41" s="3"/>
      <c r="J41" s="1"/>
      <c r="K41" s="1"/>
      <c r="L41" s="1"/>
    </row>
    <row r="42" spans="1:12" s="4" customFormat="1" ht="15" customHeight="1">
      <c r="A42" s="166" t="s">
        <v>141</v>
      </c>
      <c r="B42" s="167"/>
      <c r="C42" s="3">
        <f>SUM(C43:C54)</f>
        <v>141</v>
      </c>
      <c r="D42" s="3">
        <f aca="true" t="shared" si="8" ref="D42:L42">SUM(D43:D54)</f>
        <v>0</v>
      </c>
      <c r="E42" s="3">
        <f>SUM(E43:E54)</f>
        <v>1968</v>
      </c>
      <c r="F42" s="3">
        <f t="shared" si="8"/>
        <v>53761</v>
      </c>
      <c r="G42" s="3">
        <f t="shared" si="8"/>
        <v>27724</v>
      </c>
      <c r="H42" s="3">
        <f t="shared" si="8"/>
        <v>26037</v>
      </c>
      <c r="I42" s="3">
        <f t="shared" si="8"/>
        <v>3057</v>
      </c>
      <c r="J42" s="3">
        <f t="shared" si="8"/>
        <v>1241</v>
      </c>
      <c r="K42" s="3">
        <f t="shared" si="8"/>
        <v>1816</v>
      </c>
      <c r="L42" s="3">
        <f t="shared" si="8"/>
        <v>581</v>
      </c>
    </row>
    <row r="43" spans="2:12" s="4" customFormat="1" ht="15" customHeight="1">
      <c r="B43" s="28" t="s">
        <v>17</v>
      </c>
      <c r="C43" s="3">
        <v>18</v>
      </c>
      <c r="D43" s="1">
        <v>0</v>
      </c>
      <c r="E43" s="1">
        <v>205</v>
      </c>
      <c r="F43" s="3">
        <f aca="true" t="shared" si="9" ref="F43:F54">G43+H43</f>
        <v>5588</v>
      </c>
      <c r="G43" s="1">
        <v>2867</v>
      </c>
      <c r="H43" s="1">
        <v>2721</v>
      </c>
      <c r="I43" s="3">
        <f aca="true" t="shared" si="10" ref="I43:I54">J43+K43</f>
        <v>329</v>
      </c>
      <c r="J43" s="1">
        <v>131</v>
      </c>
      <c r="K43" s="1">
        <v>198</v>
      </c>
      <c r="L43" s="1">
        <v>93</v>
      </c>
    </row>
    <row r="44" spans="2:12" s="4" customFormat="1" ht="15" customHeight="1">
      <c r="B44" s="28" t="s">
        <v>19</v>
      </c>
      <c r="C44" s="3">
        <v>23</v>
      </c>
      <c r="D44" s="1">
        <v>0</v>
      </c>
      <c r="E44" s="1">
        <v>367</v>
      </c>
      <c r="F44" s="3">
        <f t="shared" si="9"/>
        <v>9527</v>
      </c>
      <c r="G44" s="1">
        <v>4942</v>
      </c>
      <c r="H44" s="1">
        <v>4585</v>
      </c>
      <c r="I44" s="3">
        <f t="shared" si="10"/>
        <v>556</v>
      </c>
      <c r="J44" s="1">
        <v>233</v>
      </c>
      <c r="K44" s="1">
        <v>323</v>
      </c>
      <c r="L44" s="1">
        <v>143</v>
      </c>
    </row>
    <row r="45" spans="2:12" s="4" customFormat="1" ht="15" customHeight="1">
      <c r="B45" s="28" t="s">
        <v>20</v>
      </c>
      <c r="C45" s="3">
        <v>13</v>
      </c>
      <c r="D45" s="1">
        <v>0</v>
      </c>
      <c r="E45" s="1">
        <v>260</v>
      </c>
      <c r="F45" s="3">
        <f t="shared" si="9"/>
        <v>8276</v>
      </c>
      <c r="G45" s="1">
        <v>4316</v>
      </c>
      <c r="H45" s="1">
        <v>3960</v>
      </c>
      <c r="I45" s="3">
        <f t="shared" si="10"/>
        <v>383</v>
      </c>
      <c r="J45" s="1">
        <v>144</v>
      </c>
      <c r="K45" s="1">
        <v>239</v>
      </c>
      <c r="L45" s="1">
        <v>40</v>
      </c>
    </row>
    <row r="46" spans="2:12" s="4" customFormat="1" ht="15" customHeight="1">
      <c r="B46" s="28" t="s">
        <v>21</v>
      </c>
      <c r="C46" s="3">
        <v>22</v>
      </c>
      <c r="D46" s="1">
        <v>0</v>
      </c>
      <c r="E46" s="1">
        <v>252</v>
      </c>
      <c r="F46" s="3">
        <f t="shared" si="9"/>
        <v>6622</v>
      </c>
      <c r="G46" s="1">
        <v>3384</v>
      </c>
      <c r="H46" s="1">
        <v>3238</v>
      </c>
      <c r="I46" s="3">
        <f t="shared" si="10"/>
        <v>422</v>
      </c>
      <c r="J46" s="1">
        <v>165</v>
      </c>
      <c r="K46" s="1">
        <v>257</v>
      </c>
      <c r="L46" s="1">
        <v>84</v>
      </c>
    </row>
    <row r="47" spans="2:12" s="4" customFormat="1" ht="15" customHeight="1">
      <c r="B47" s="28" t="s">
        <v>22</v>
      </c>
      <c r="C47" s="3">
        <v>17</v>
      </c>
      <c r="D47" s="1">
        <v>0</v>
      </c>
      <c r="E47" s="1">
        <v>275</v>
      </c>
      <c r="F47" s="3">
        <f t="shared" si="9"/>
        <v>8110</v>
      </c>
      <c r="G47" s="1">
        <v>4198</v>
      </c>
      <c r="H47" s="1">
        <v>3912</v>
      </c>
      <c r="I47" s="3">
        <f t="shared" si="10"/>
        <v>416</v>
      </c>
      <c r="J47" s="1">
        <v>161</v>
      </c>
      <c r="K47" s="1">
        <v>255</v>
      </c>
      <c r="L47" s="1">
        <v>68</v>
      </c>
    </row>
    <row r="48" spans="2:12" s="4" customFormat="1" ht="15" customHeight="1">
      <c r="B48" s="28" t="s">
        <v>24</v>
      </c>
      <c r="C48" s="3">
        <v>12</v>
      </c>
      <c r="D48" s="1">
        <v>0</v>
      </c>
      <c r="E48" s="1">
        <v>191</v>
      </c>
      <c r="F48" s="3">
        <f t="shared" si="9"/>
        <v>5131</v>
      </c>
      <c r="G48" s="1">
        <v>2637</v>
      </c>
      <c r="H48" s="1">
        <v>2494</v>
      </c>
      <c r="I48" s="3">
        <f t="shared" si="10"/>
        <v>288</v>
      </c>
      <c r="J48" s="1">
        <v>111</v>
      </c>
      <c r="K48" s="1">
        <v>177</v>
      </c>
      <c r="L48" s="1">
        <v>50</v>
      </c>
    </row>
    <row r="49" spans="2:12" s="4" customFormat="1" ht="15" customHeight="1">
      <c r="B49" s="28" t="s">
        <v>98</v>
      </c>
      <c r="C49" s="3">
        <v>5</v>
      </c>
      <c r="D49" s="1">
        <v>0</v>
      </c>
      <c r="E49" s="1">
        <v>77</v>
      </c>
      <c r="F49" s="3">
        <f t="shared" si="9"/>
        <v>2076</v>
      </c>
      <c r="G49" s="1">
        <v>1018</v>
      </c>
      <c r="H49" s="1">
        <v>1058</v>
      </c>
      <c r="I49" s="3">
        <f t="shared" si="10"/>
        <v>120</v>
      </c>
      <c r="J49" s="1">
        <v>57</v>
      </c>
      <c r="K49" s="1">
        <v>63</v>
      </c>
      <c r="L49" s="1">
        <v>13</v>
      </c>
    </row>
    <row r="50" spans="2:12" s="4" customFormat="1" ht="15" customHeight="1">
      <c r="B50" s="28" t="s">
        <v>100</v>
      </c>
      <c r="C50" s="3">
        <v>9</v>
      </c>
      <c r="D50" s="1">
        <v>0</v>
      </c>
      <c r="E50" s="1">
        <v>102</v>
      </c>
      <c r="F50" s="3">
        <f t="shared" si="9"/>
        <v>2594</v>
      </c>
      <c r="G50" s="1">
        <v>1345</v>
      </c>
      <c r="H50" s="1">
        <v>1249</v>
      </c>
      <c r="I50" s="3">
        <f t="shared" si="10"/>
        <v>165</v>
      </c>
      <c r="J50" s="1">
        <v>70</v>
      </c>
      <c r="K50" s="1">
        <v>95</v>
      </c>
      <c r="L50" s="1">
        <v>26</v>
      </c>
    </row>
    <row r="51" spans="2:12" s="4" customFormat="1" ht="15" customHeight="1">
      <c r="B51" s="28" t="s">
        <v>101</v>
      </c>
      <c r="C51" s="3">
        <v>10</v>
      </c>
      <c r="D51" s="1">
        <v>0</v>
      </c>
      <c r="E51" s="1">
        <v>104</v>
      </c>
      <c r="F51" s="3">
        <f t="shared" si="9"/>
        <v>2637</v>
      </c>
      <c r="G51" s="1">
        <v>1363</v>
      </c>
      <c r="H51" s="1">
        <v>1274</v>
      </c>
      <c r="I51" s="3">
        <f t="shared" si="10"/>
        <v>172</v>
      </c>
      <c r="J51" s="1">
        <v>69</v>
      </c>
      <c r="K51" s="1">
        <v>103</v>
      </c>
      <c r="L51" s="1">
        <v>22</v>
      </c>
    </row>
    <row r="52" spans="2:12" s="4" customFormat="1" ht="15" customHeight="1">
      <c r="B52" s="28" t="s">
        <v>205</v>
      </c>
      <c r="C52" s="3">
        <v>3</v>
      </c>
      <c r="D52" s="1">
        <v>0</v>
      </c>
      <c r="E52" s="1">
        <v>62</v>
      </c>
      <c r="F52" s="3">
        <f t="shared" si="9"/>
        <v>1856</v>
      </c>
      <c r="G52" s="1">
        <v>936</v>
      </c>
      <c r="H52" s="1">
        <v>920</v>
      </c>
      <c r="I52" s="3">
        <f t="shared" si="10"/>
        <v>91</v>
      </c>
      <c r="J52" s="6">
        <v>42</v>
      </c>
      <c r="K52" s="6">
        <v>49</v>
      </c>
      <c r="L52" s="1">
        <v>12</v>
      </c>
    </row>
    <row r="53" spans="2:12" s="4" customFormat="1" ht="15" customHeight="1">
      <c r="B53" s="28" t="s">
        <v>102</v>
      </c>
      <c r="C53" s="3">
        <v>4</v>
      </c>
      <c r="D53" s="1">
        <v>0</v>
      </c>
      <c r="E53" s="1">
        <v>26</v>
      </c>
      <c r="F53" s="3">
        <f t="shared" si="9"/>
        <v>301</v>
      </c>
      <c r="G53" s="1">
        <v>172</v>
      </c>
      <c r="H53" s="1">
        <v>129</v>
      </c>
      <c r="I53" s="3">
        <f t="shared" si="10"/>
        <v>43</v>
      </c>
      <c r="J53" s="1">
        <v>23</v>
      </c>
      <c r="K53" s="1">
        <v>20</v>
      </c>
      <c r="L53" s="1">
        <v>10</v>
      </c>
    </row>
    <row r="54" spans="2:12" s="4" customFormat="1" ht="15" customHeight="1">
      <c r="B54" s="28" t="s">
        <v>38</v>
      </c>
      <c r="C54" s="3">
        <v>5</v>
      </c>
      <c r="D54" s="1">
        <v>0</v>
      </c>
      <c r="E54" s="1">
        <v>47</v>
      </c>
      <c r="F54" s="3">
        <f t="shared" si="9"/>
        <v>1043</v>
      </c>
      <c r="G54" s="1">
        <v>546</v>
      </c>
      <c r="H54" s="1">
        <v>497</v>
      </c>
      <c r="I54" s="3">
        <f t="shared" si="10"/>
        <v>72</v>
      </c>
      <c r="J54" s="1">
        <v>35</v>
      </c>
      <c r="K54" s="1">
        <v>37</v>
      </c>
      <c r="L54" s="1">
        <v>20</v>
      </c>
    </row>
    <row r="55" spans="2:12" s="4" customFormat="1" ht="15" customHeight="1">
      <c r="B55" s="28"/>
      <c r="C55" s="3"/>
      <c r="D55" s="1"/>
      <c r="E55" s="1"/>
      <c r="F55" s="3"/>
      <c r="G55" s="1"/>
      <c r="H55" s="1"/>
      <c r="I55" s="3"/>
      <c r="J55" s="1"/>
      <c r="K55" s="1"/>
      <c r="L55" s="1"/>
    </row>
    <row r="56" spans="1:12" s="4" customFormat="1" ht="15" customHeight="1">
      <c r="A56" s="166" t="s">
        <v>139</v>
      </c>
      <c r="B56" s="167"/>
      <c r="C56" s="3">
        <f aca="true" t="shared" si="11" ref="C56:L56">SUM(C57:C58)</f>
        <v>116</v>
      </c>
      <c r="D56" s="3">
        <f t="shared" si="11"/>
        <v>1</v>
      </c>
      <c r="E56" s="3">
        <f>SUM(E57:E58)</f>
        <v>1721</v>
      </c>
      <c r="F56" s="3">
        <f t="shared" si="11"/>
        <v>49857</v>
      </c>
      <c r="G56" s="3">
        <f t="shared" si="11"/>
        <v>25729</v>
      </c>
      <c r="H56" s="3">
        <f t="shared" si="11"/>
        <v>24128</v>
      </c>
      <c r="I56" s="3">
        <f t="shared" si="11"/>
        <v>2615</v>
      </c>
      <c r="J56" s="3">
        <f t="shared" si="11"/>
        <v>1086</v>
      </c>
      <c r="K56" s="3">
        <f t="shared" si="11"/>
        <v>1529</v>
      </c>
      <c r="L56" s="3">
        <f t="shared" si="11"/>
        <v>453</v>
      </c>
    </row>
    <row r="57" spans="2:12" s="4" customFormat="1" ht="15" customHeight="1">
      <c r="B57" s="28" t="s">
        <v>11</v>
      </c>
      <c r="C57" s="3">
        <v>110</v>
      </c>
      <c r="D57" s="1">
        <v>1</v>
      </c>
      <c r="E57" s="1">
        <v>1603</v>
      </c>
      <c r="F57" s="3">
        <f>G57+H57</f>
        <v>46169</v>
      </c>
      <c r="G57" s="1">
        <v>23871</v>
      </c>
      <c r="H57" s="1">
        <v>22298</v>
      </c>
      <c r="I57" s="3">
        <f>J57+K57</f>
        <v>2435</v>
      </c>
      <c r="J57" s="1">
        <v>1010</v>
      </c>
      <c r="K57" s="1">
        <v>1425</v>
      </c>
      <c r="L57" s="1">
        <v>393</v>
      </c>
    </row>
    <row r="58" spans="2:12" s="4" customFormat="1" ht="15" customHeight="1">
      <c r="B58" s="28" t="s">
        <v>27</v>
      </c>
      <c r="C58" s="3">
        <v>6</v>
      </c>
      <c r="D58" s="1">
        <v>0</v>
      </c>
      <c r="E58" s="1">
        <v>118</v>
      </c>
      <c r="F58" s="3">
        <f>G58+H58</f>
        <v>3688</v>
      </c>
      <c r="G58" s="1">
        <v>1858</v>
      </c>
      <c r="H58" s="1">
        <v>1830</v>
      </c>
      <c r="I58" s="3">
        <f>J58+K58</f>
        <v>180</v>
      </c>
      <c r="J58" s="1">
        <v>76</v>
      </c>
      <c r="K58" s="1">
        <v>104</v>
      </c>
      <c r="L58" s="1">
        <v>60</v>
      </c>
    </row>
    <row r="59" spans="1:12" s="4" customFormat="1" ht="15" customHeight="1" thickBot="1">
      <c r="A59" s="82"/>
      <c r="B59" s="44"/>
      <c r="C59" s="45"/>
      <c r="D59" s="45"/>
      <c r="E59" s="45"/>
      <c r="F59" s="63"/>
      <c r="G59" s="45"/>
      <c r="H59" s="45"/>
      <c r="I59" s="45"/>
      <c r="J59" s="45"/>
      <c r="K59" s="45"/>
      <c r="L59" s="45"/>
    </row>
    <row r="60" ht="13.5">
      <c r="B60" s="31"/>
    </row>
    <row r="61" ht="13.5">
      <c r="B61" s="31"/>
    </row>
    <row r="62" ht="13.5">
      <c r="B62" s="31"/>
    </row>
    <row r="63" ht="13.5">
      <c r="B63" s="31"/>
    </row>
    <row r="64" ht="13.5">
      <c r="B64" s="31"/>
    </row>
    <row r="65" ht="13.5">
      <c r="B65" s="31"/>
    </row>
    <row r="66" ht="13.5">
      <c r="B66" s="31"/>
    </row>
    <row r="67" ht="13.5">
      <c r="B67" s="31"/>
    </row>
    <row r="68" ht="13.5">
      <c r="B68" s="31"/>
    </row>
    <row r="69" ht="13.5">
      <c r="B69" s="31"/>
    </row>
    <row r="70" ht="13.5">
      <c r="B70" s="31"/>
    </row>
    <row r="71" ht="13.5">
      <c r="B71" s="31"/>
    </row>
    <row r="72" ht="13.5">
      <c r="B72" s="31"/>
    </row>
    <row r="73" ht="13.5">
      <c r="B73" s="31"/>
    </row>
    <row r="74" ht="13.5">
      <c r="B74" s="31"/>
    </row>
    <row r="75" ht="13.5">
      <c r="B75" s="31"/>
    </row>
    <row r="76" ht="13.5">
      <c r="B76" s="31"/>
    </row>
    <row r="77" ht="13.5">
      <c r="B77" s="31"/>
    </row>
    <row r="78" ht="13.5">
      <c r="B78" s="31"/>
    </row>
    <row r="79" ht="13.5">
      <c r="B79" s="31"/>
    </row>
    <row r="80" ht="13.5">
      <c r="B80" s="31"/>
    </row>
    <row r="81" ht="13.5">
      <c r="B81" s="31"/>
    </row>
    <row r="82" ht="13.5">
      <c r="B82" s="31"/>
    </row>
    <row r="83" ht="13.5">
      <c r="B83" s="31"/>
    </row>
    <row r="84" ht="13.5">
      <c r="B84" s="31"/>
    </row>
  </sheetData>
  <mergeCells count="15">
    <mergeCell ref="I4:K4"/>
    <mergeCell ref="A6:B6"/>
    <mergeCell ref="A7:B7"/>
    <mergeCell ref="A8:B8"/>
    <mergeCell ref="E4:E5"/>
    <mergeCell ref="A9:B9"/>
    <mergeCell ref="A11:B11"/>
    <mergeCell ref="A12:B12"/>
    <mergeCell ref="A10:B10"/>
    <mergeCell ref="A42:B42"/>
    <mergeCell ref="A56:B56"/>
    <mergeCell ref="A13:B13"/>
    <mergeCell ref="A15:B15"/>
    <mergeCell ref="A27:B27"/>
    <mergeCell ref="A39:B39"/>
  </mergeCells>
  <printOptions horizontalCentered="1"/>
  <pageMargins left="0.2755905511811024" right="0.2755905511811024" top="0.7874015748031497" bottom="0.5905511811023623" header="0.3937007874015748" footer="0.4724409448818898"/>
  <pageSetup firstPageNumber="17" useFirstPageNumber="1" horizontalDpi="600" verticalDpi="600" orientation="portrait" paperSize="9" scale="81" r:id="rId2"/>
  <headerFooter alignWithMargins="0">
    <oddFooter>&amp;C&amp;"ＭＳ 明朝,標準"&amp;15&amp;P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zoomScaleSheetLayoutView="9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6" sqref="C6:L9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4" width="9.125" style="6" bestFit="1" customWidth="1"/>
    <col min="5" max="5" width="9.375" style="6" customWidth="1"/>
    <col min="6" max="6" width="9.25390625" style="6" bestFit="1" customWidth="1"/>
    <col min="7" max="8" width="9.125" style="6" bestFit="1" customWidth="1"/>
    <col min="9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5" t="s">
        <v>190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5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thickBot="1">
      <c r="A3" s="8"/>
    </row>
    <row r="4" spans="2:12" s="4" customFormat="1" ht="24.75" customHeight="1">
      <c r="B4" s="17"/>
      <c r="C4" s="18" t="s">
        <v>0</v>
      </c>
      <c r="D4" s="19"/>
      <c r="E4" s="176" t="s">
        <v>197</v>
      </c>
      <c r="F4" s="18" t="s">
        <v>39</v>
      </c>
      <c r="G4" s="18"/>
      <c r="H4" s="18"/>
      <c r="I4" s="171" t="s">
        <v>106</v>
      </c>
      <c r="J4" s="172"/>
      <c r="K4" s="173"/>
      <c r="L4" s="22" t="s">
        <v>2</v>
      </c>
    </row>
    <row r="5" spans="2:12" s="4" customFormat="1" ht="24.75" customHeight="1">
      <c r="B5" s="23"/>
      <c r="C5" s="25" t="s">
        <v>3</v>
      </c>
      <c r="D5" s="24" t="s">
        <v>104</v>
      </c>
      <c r="E5" s="177"/>
      <c r="F5" s="24" t="s">
        <v>3</v>
      </c>
      <c r="G5" s="24" t="s">
        <v>4</v>
      </c>
      <c r="H5" s="24" t="s">
        <v>5</v>
      </c>
      <c r="I5" s="26" t="s">
        <v>107</v>
      </c>
      <c r="J5" s="26" t="s">
        <v>108</v>
      </c>
      <c r="K5" s="26" t="s">
        <v>109</v>
      </c>
      <c r="L5" s="14" t="s">
        <v>6</v>
      </c>
    </row>
    <row r="6" spans="1:12" s="4" customFormat="1" ht="15" customHeight="1">
      <c r="A6" s="160" t="s">
        <v>206</v>
      </c>
      <c r="B6" s="161"/>
      <c r="C6" s="1">
        <v>293</v>
      </c>
      <c r="D6" s="1">
        <v>1</v>
      </c>
      <c r="E6" s="1">
        <v>3476</v>
      </c>
      <c r="F6" s="1">
        <v>109373</v>
      </c>
      <c r="G6" s="1">
        <v>56008</v>
      </c>
      <c r="H6" s="1">
        <v>53365</v>
      </c>
      <c r="I6" s="1">
        <v>6895</v>
      </c>
      <c r="J6" s="1">
        <v>4380</v>
      </c>
      <c r="K6" s="1">
        <v>2515</v>
      </c>
      <c r="L6" s="1">
        <v>1149</v>
      </c>
    </row>
    <row r="7" spans="1:12" s="4" customFormat="1" ht="15" customHeight="1">
      <c r="A7" s="160" t="s">
        <v>209</v>
      </c>
      <c r="B7" s="161"/>
      <c r="C7" s="1">
        <v>291</v>
      </c>
      <c r="D7" s="1">
        <v>1</v>
      </c>
      <c r="E7" s="1">
        <v>3475</v>
      </c>
      <c r="F7" s="1">
        <v>109152</v>
      </c>
      <c r="G7" s="1">
        <v>55903</v>
      </c>
      <c r="H7" s="1">
        <v>53249</v>
      </c>
      <c r="I7" s="1">
        <v>6830</v>
      </c>
      <c r="J7" s="1">
        <v>4355</v>
      </c>
      <c r="K7" s="1">
        <v>2475</v>
      </c>
      <c r="L7" s="1">
        <v>1105</v>
      </c>
    </row>
    <row r="8" spans="1:12" s="4" customFormat="1" ht="15" customHeight="1">
      <c r="A8" s="160" t="s">
        <v>210</v>
      </c>
      <c r="B8" s="161"/>
      <c r="C8" s="1">
        <v>292</v>
      </c>
      <c r="D8" s="1">
        <v>1</v>
      </c>
      <c r="E8" s="1">
        <v>3473</v>
      </c>
      <c r="F8" s="1">
        <v>108805</v>
      </c>
      <c r="G8" s="1">
        <v>55625</v>
      </c>
      <c r="H8" s="1">
        <v>53180</v>
      </c>
      <c r="I8" s="1">
        <v>6817</v>
      </c>
      <c r="J8" s="1">
        <v>4340</v>
      </c>
      <c r="K8" s="1">
        <v>2477</v>
      </c>
      <c r="L8" s="1">
        <v>1085</v>
      </c>
    </row>
    <row r="9" spans="1:12" s="4" customFormat="1" ht="15" customHeight="1">
      <c r="A9" s="153" t="s">
        <v>211</v>
      </c>
      <c r="B9" s="161"/>
      <c r="C9" s="6">
        <v>293</v>
      </c>
      <c r="D9" s="6">
        <v>1</v>
      </c>
      <c r="E9" s="6">
        <v>3581</v>
      </c>
      <c r="F9" s="6">
        <v>108500</v>
      </c>
      <c r="G9" s="6">
        <v>55435</v>
      </c>
      <c r="H9" s="6">
        <v>53065</v>
      </c>
      <c r="I9" s="6">
        <v>6833</v>
      </c>
      <c r="J9" s="6">
        <v>4340</v>
      </c>
      <c r="K9" s="6">
        <v>2493</v>
      </c>
      <c r="L9" s="6">
        <v>1080</v>
      </c>
    </row>
    <row r="10" spans="1:12" s="11" customFormat="1" ht="15" customHeight="1">
      <c r="A10" s="154" t="s">
        <v>212</v>
      </c>
      <c r="B10" s="161"/>
      <c r="C10" s="3">
        <f aca="true" t="shared" si="0" ref="C10:L10">SUM(C15,C27,C39,C42,C56)</f>
        <v>294</v>
      </c>
      <c r="D10" s="3">
        <f t="shared" si="0"/>
        <v>1</v>
      </c>
      <c r="E10" s="3">
        <f>SUM(E15,E27,E39,E42,E56)</f>
        <v>3644</v>
      </c>
      <c r="F10" s="3">
        <f t="shared" si="0"/>
        <v>106622</v>
      </c>
      <c r="G10" s="3">
        <f t="shared" si="0"/>
        <v>54318</v>
      </c>
      <c r="H10" s="3">
        <f t="shared" si="0"/>
        <v>52304</v>
      </c>
      <c r="I10" s="3">
        <f t="shared" si="0"/>
        <v>6954</v>
      </c>
      <c r="J10" s="3">
        <f t="shared" si="0"/>
        <v>4359</v>
      </c>
      <c r="K10" s="3">
        <f t="shared" si="0"/>
        <v>2595</v>
      </c>
      <c r="L10" s="3">
        <f t="shared" si="0"/>
        <v>1083</v>
      </c>
    </row>
    <row r="11" spans="1:12" s="11" customFormat="1" ht="15" customHeight="1">
      <c r="A11" s="166" t="s">
        <v>7</v>
      </c>
      <c r="B11" s="167"/>
      <c r="C11" s="3">
        <v>3</v>
      </c>
      <c r="D11" s="3">
        <v>0</v>
      </c>
      <c r="E11" s="3">
        <v>30</v>
      </c>
      <c r="F11" s="3">
        <f>G11+H11</f>
        <v>1183</v>
      </c>
      <c r="G11" s="3">
        <v>592</v>
      </c>
      <c r="H11" s="3">
        <v>591</v>
      </c>
      <c r="I11" s="3">
        <f>J11+K11</f>
        <v>55</v>
      </c>
      <c r="J11" s="3">
        <v>43</v>
      </c>
      <c r="K11" s="3">
        <v>12</v>
      </c>
      <c r="L11" s="3">
        <v>6</v>
      </c>
    </row>
    <row r="12" spans="1:12" s="11" customFormat="1" ht="15" customHeight="1">
      <c r="A12" s="166" t="s">
        <v>8</v>
      </c>
      <c r="B12" s="167"/>
      <c r="C12" s="3">
        <v>265</v>
      </c>
      <c r="D12" s="3">
        <v>1</v>
      </c>
      <c r="E12" s="3">
        <v>3445</v>
      </c>
      <c r="F12" s="3">
        <f>G12+H12</f>
        <v>100655</v>
      </c>
      <c r="G12" s="3">
        <v>51808</v>
      </c>
      <c r="H12" s="3">
        <v>48847</v>
      </c>
      <c r="I12" s="3">
        <f>J12+K12</f>
        <v>6562</v>
      </c>
      <c r="J12" s="3">
        <v>4108</v>
      </c>
      <c r="K12" s="3">
        <v>2454</v>
      </c>
      <c r="L12" s="3">
        <v>1021</v>
      </c>
    </row>
    <row r="13" spans="1:12" s="11" customFormat="1" ht="15" customHeight="1">
      <c r="A13" s="166" t="s">
        <v>9</v>
      </c>
      <c r="B13" s="167"/>
      <c r="C13" s="3">
        <v>26</v>
      </c>
      <c r="D13" s="3">
        <v>0</v>
      </c>
      <c r="E13" s="3">
        <v>169</v>
      </c>
      <c r="F13" s="3">
        <f>G13+H13</f>
        <v>4784</v>
      </c>
      <c r="G13" s="3">
        <v>1918</v>
      </c>
      <c r="H13" s="3">
        <v>2866</v>
      </c>
      <c r="I13" s="3">
        <f>J13+K13</f>
        <v>337</v>
      </c>
      <c r="J13" s="3">
        <v>208</v>
      </c>
      <c r="K13" s="3">
        <v>129</v>
      </c>
      <c r="L13" s="3">
        <v>56</v>
      </c>
    </row>
    <row r="14" spans="2:12" s="11" customFormat="1" ht="15" customHeight="1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1" customFormat="1" ht="15" customHeight="1">
      <c r="A15" s="166" t="s">
        <v>135</v>
      </c>
      <c r="B15" s="167"/>
      <c r="C15" s="3">
        <f>SUM(C16:C25)</f>
        <v>29</v>
      </c>
      <c r="D15" s="3">
        <f aca="true" t="shared" si="1" ref="D15:L15">SUM(D16:D25)</f>
        <v>0</v>
      </c>
      <c r="E15" s="3">
        <f>SUM(E16:E25)</f>
        <v>246</v>
      </c>
      <c r="F15" s="3">
        <f>SUM(F16:F25)</f>
        <v>6662</v>
      </c>
      <c r="G15" s="3">
        <f t="shared" si="1"/>
        <v>3394</v>
      </c>
      <c r="H15" s="3">
        <f t="shared" si="1"/>
        <v>3268</v>
      </c>
      <c r="I15" s="3">
        <f t="shared" si="1"/>
        <v>522</v>
      </c>
      <c r="J15" s="3">
        <f t="shared" si="1"/>
        <v>370</v>
      </c>
      <c r="K15" s="3">
        <f t="shared" si="1"/>
        <v>152</v>
      </c>
      <c r="L15" s="3">
        <f t="shared" si="1"/>
        <v>91</v>
      </c>
    </row>
    <row r="16" spans="2:12" s="4" customFormat="1" ht="15" customHeight="1">
      <c r="B16" s="28" t="s">
        <v>13</v>
      </c>
      <c r="C16" s="3">
        <v>5</v>
      </c>
      <c r="D16" s="1">
        <v>0</v>
      </c>
      <c r="E16" s="1">
        <v>32</v>
      </c>
      <c r="F16" s="3">
        <f aca="true" t="shared" si="2" ref="F16:F25">SUM(G16:H16)</f>
        <v>771</v>
      </c>
      <c r="G16" s="1">
        <v>389</v>
      </c>
      <c r="H16" s="1">
        <v>382</v>
      </c>
      <c r="I16" s="3">
        <f aca="true" t="shared" si="3" ref="I16:I25">J16+K16</f>
        <v>71</v>
      </c>
      <c r="J16" s="1">
        <v>47</v>
      </c>
      <c r="K16" s="1">
        <v>24</v>
      </c>
      <c r="L16" s="1">
        <v>12</v>
      </c>
    </row>
    <row r="17" spans="2:12" s="4" customFormat="1" ht="15" customHeight="1">
      <c r="B17" s="28" t="s">
        <v>16</v>
      </c>
      <c r="C17" s="3">
        <v>5</v>
      </c>
      <c r="D17" s="1">
        <v>0</v>
      </c>
      <c r="E17" s="1">
        <v>61</v>
      </c>
      <c r="F17" s="3">
        <f t="shared" si="2"/>
        <v>1781</v>
      </c>
      <c r="G17" s="1">
        <v>930</v>
      </c>
      <c r="H17" s="1">
        <v>851</v>
      </c>
      <c r="I17" s="3">
        <f t="shared" si="3"/>
        <v>120</v>
      </c>
      <c r="J17" s="1">
        <v>81</v>
      </c>
      <c r="K17" s="1">
        <v>39</v>
      </c>
      <c r="L17" s="1">
        <v>12</v>
      </c>
    </row>
    <row r="18" spans="2:12" s="4" customFormat="1" ht="15" customHeight="1">
      <c r="B18" s="28" t="s">
        <v>25</v>
      </c>
      <c r="C18" s="3">
        <v>4</v>
      </c>
      <c r="D18" s="1">
        <v>0</v>
      </c>
      <c r="E18" s="1">
        <v>23</v>
      </c>
      <c r="F18" s="3">
        <f t="shared" si="2"/>
        <v>579</v>
      </c>
      <c r="G18" s="1">
        <v>303</v>
      </c>
      <c r="H18" s="1">
        <v>276</v>
      </c>
      <c r="I18" s="3">
        <f t="shared" si="3"/>
        <v>58</v>
      </c>
      <c r="J18" s="1">
        <v>43</v>
      </c>
      <c r="K18" s="1">
        <v>15</v>
      </c>
      <c r="L18" s="1">
        <v>9</v>
      </c>
    </row>
    <row r="19" spans="2:12" s="4" customFormat="1" ht="15" customHeight="1">
      <c r="B19" s="28" t="s">
        <v>97</v>
      </c>
      <c r="C19" s="3">
        <v>4</v>
      </c>
      <c r="D19" s="1">
        <v>0</v>
      </c>
      <c r="E19" s="1">
        <v>34</v>
      </c>
      <c r="F19" s="3">
        <f t="shared" si="2"/>
        <v>973</v>
      </c>
      <c r="G19" s="1">
        <v>503</v>
      </c>
      <c r="H19" s="1">
        <v>470</v>
      </c>
      <c r="I19" s="3">
        <f t="shared" si="3"/>
        <v>75</v>
      </c>
      <c r="J19" s="1">
        <v>51</v>
      </c>
      <c r="K19" s="1">
        <v>24</v>
      </c>
      <c r="L19" s="1">
        <v>17</v>
      </c>
    </row>
    <row r="20" spans="2:12" s="4" customFormat="1" ht="15" customHeight="1">
      <c r="B20" s="28" t="s">
        <v>99</v>
      </c>
      <c r="C20" s="3">
        <v>3</v>
      </c>
      <c r="D20" s="1">
        <v>0</v>
      </c>
      <c r="E20" s="1">
        <v>49</v>
      </c>
      <c r="F20" s="3">
        <f t="shared" si="2"/>
        <v>1411</v>
      </c>
      <c r="G20" s="1">
        <v>704</v>
      </c>
      <c r="H20" s="1">
        <v>707</v>
      </c>
      <c r="I20" s="3">
        <f t="shared" si="3"/>
        <v>85</v>
      </c>
      <c r="J20" s="1">
        <v>58</v>
      </c>
      <c r="K20" s="1">
        <v>27</v>
      </c>
      <c r="L20" s="1">
        <v>22</v>
      </c>
    </row>
    <row r="21" spans="2:12" s="4" customFormat="1" ht="15" customHeight="1">
      <c r="B21" s="28" t="s">
        <v>28</v>
      </c>
      <c r="C21" s="3">
        <v>2</v>
      </c>
      <c r="D21" s="1">
        <v>0</v>
      </c>
      <c r="E21" s="1">
        <v>14</v>
      </c>
      <c r="F21" s="3">
        <f t="shared" si="2"/>
        <v>363</v>
      </c>
      <c r="G21" s="1">
        <v>177</v>
      </c>
      <c r="H21" s="1">
        <v>186</v>
      </c>
      <c r="I21" s="3">
        <f t="shared" si="3"/>
        <v>33</v>
      </c>
      <c r="J21" s="1">
        <v>27</v>
      </c>
      <c r="K21" s="1">
        <v>6</v>
      </c>
      <c r="L21" s="1">
        <v>4</v>
      </c>
    </row>
    <row r="22" spans="2:12" s="4" customFormat="1" ht="15" customHeight="1">
      <c r="B22" s="28" t="s">
        <v>29</v>
      </c>
      <c r="C22" s="3">
        <v>1</v>
      </c>
      <c r="D22" s="1">
        <v>0</v>
      </c>
      <c r="E22" s="1">
        <v>8</v>
      </c>
      <c r="F22" s="3">
        <f t="shared" si="2"/>
        <v>192</v>
      </c>
      <c r="G22" s="1">
        <v>85</v>
      </c>
      <c r="H22" s="1">
        <v>107</v>
      </c>
      <c r="I22" s="3">
        <f t="shared" si="3"/>
        <v>16</v>
      </c>
      <c r="J22" s="1">
        <v>13</v>
      </c>
      <c r="K22" s="1">
        <v>3</v>
      </c>
      <c r="L22" s="1">
        <v>2</v>
      </c>
    </row>
    <row r="23" spans="2:12" s="4" customFormat="1" ht="15" customHeight="1">
      <c r="B23" s="28" t="s">
        <v>30</v>
      </c>
      <c r="C23" s="3">
        <v>2</v>
      </c>
      <c r="D23" s="1">
        <v>0</v>
      </c>
      <c r="E23" s="1">
        <v>8</v>
      </c>
      <c r="F23" s="3">
        <f t="shared" si="2"/>
        <v>192</v>
      </c>
      <c r="G23" s="1">
        <v>101</v>
      </c>
      <c r="H23" s="1">
        <v>91</v>
      </c>
      <c r="I23" s="3">
        <f t="shared" si="3"/>
        <v>23</v>
      </c>
      <c r="J23" s="1">
        <v>18</v>
      </c>
      <c r="K23" s="1">
        <v>5</v>
      </c>
      <c r="L23" s="1">
        <v>4</v>
      </c>
    </row>
    <row r="24" spans="2:12" s="4" customFormat="1" ht="15" customHeight="1">
      <c r="B24" s="28" t="s">
        <v>31</v>
      </c>
      <c r="C24" s="3">
        <v>1</v>
      </c>
      <c r="D24" s="1">
        <v>0</v>
      </c>
      <c r="E24" s="1">
        <v>8</v>
      </c>
      <c r="F24" s="3">
        <f t="shared" si="2"/>
        <v>206</v>
      </c>
      <c r="G24" s="1">
        <v>102</v>
      </c>
      <c r="H24" s="1">
        <v>104</v>
      </c>
      <c r="I24" s="3">
        <f t="shared" si="3"/>
        <v>17</v>
      </c>
      <c r="J24" s="1">
        <v>14</v>
      </c>
      <c r="K24" s="1">
        <v>3</v>
      </c>
      <c r="L24" s="1">
        <v>3</v>
      </c>
    </row>
    <row r="25" spans="2:12" s="4" customFormat="1" ht="15" customHeight="1">
      <c r="B25" s="28" t="s">
        <v>32</v>
      </c>
      <c r="C25" s="3">
        <v>2</v>
      </c>
      <c r="D25" s="1">
        <v>0</v>
      </c>
      <c r="E25" s="1">
        <v>9</v>
      </c>
      <c r="F25" s="3">
        <f t="shared" si="2"/>
        <v>194</v>
      </c>
      <c r="G25" s="1">
        <v>100</v>
      </c>
      <c r="H25" s="1">
        <v>94</v>
      </c>
      <c r="I25" s="3">
        <f t="shared" si="3"/>
        <v>24</v>
      </c>
      <c r="J25" s="1">
        <v>18</v>
      </c>
      <c r="K25" s="1">
        <v>6</v>
      </c>
      <c r="L25" s="1">
        <v>6</v>
      </c>
    </row>
    <row r="26" spans="2:12" s="4" customFormat="1" ht="15" customHeight="1">
      <c r="B26" s="28"/>
      <c r="C26" s="3"/>
      <c r="D26" s="1"/>
      <c r="E26" s="1"/>
      <c r="F26" s="3"/>
      <c r="G26" s="1"/>
      <c r="H26" s="1"/>
      <c r="I26" s="3"/>
      <c r="J26" s="1"/>
      <c r="K26" s="1"/>
      <c r="L26" s="1"/>
    </row>
    <row r="27" spans="1:12" s="4" customFormat="1" ht="15" customHeight="1">
      <c r="A27" s="166" t="s">
        <v>136</v>
      </c>
      <c r="B27" s="167"/>
      <c r="C27" s="3">
        <f aca="true" t="shared" si="4" ref="C27:L27">SUM(C28:C37)</f>
        <v>77</v>
      </c>
      <c r="D27" s="3">
        <f t="shared" si="4"/>
        <v>0</v>
      </c>
      <c r="E27" s="3">
        <f>SUM(E28:E37)</f>
        <v>968</v>
      </c>
      <c r="F27" s="3">
        <f t="shared" si="4"/>
        <v>28522</v>
      </c>
      <c r="G27" s="3">
        <f t="shared" si="4"/>
        <v>14388</v>
      </c>
      <c r="H27" s="3">
        <f t="shared" si="4"/>
        <v>14134</v>
      </c>
      <c r="I27" s="3">
        <f t="shared" si="4"/>
        <v>1834</v>
      </c>
      <c r="J27" s="3">
        <f t="shared" si="4"/>
        <v>1112</v>
      </c>
      <c r="K27" s="3">
        <f t="shared" si="4"/>
        <v>722</v>
      </c>
      <c r="L27" s="3">
        <f t="shared" si="4"/>
        <v>334</v>
      </c>
    </row>
    <row r="28" spans="2:12" s="4" customFormat="1" ht="15" customHeight="1">
      <c r="B28" s="28" t="s">
        <v>12</v>
      </c>
      <c r="C28" s="3">
        <v>19</v>
      </c>
      <c r="D28" s="1">
        <v>0</v>
      </c>
      <c r="E28" s="1">
        <v>198</v>
      </c>
      <c r="F28" s="3">
        <f aca="true" t="shared" si="5" ref="F28:F37">SUM(G28:H28)</f>
        <v>5814</v>
      </c>
      <c r="G28" s="1">
        <v>2971</v>
      </c>
      <c r="H28" s="1">
        <v>2843</v>
      </c>
      <c r="I28" s="3">
        <f aca="true" t="shared" si="6" ref="I28:I37">J28+K28</f>
        <v>407</v>
      </c>
      <c r="J28" s="1">
        <v>247</v>
      </c>
      <c r="K28" s="1">
        <v>160</v>
      </c>
      <c r="L28" s="1">
        <v>94</v>
      </c>
    </row>
    <row r="29" spans="2:12" s="4" customFormat="1" ht="15" customHeight="1">
      <c r="B29" s="28" t="s">
        <v>14</v>
      </c>
      <c r="C29" s="3">
        <v>8</v>
      </c>
      <c r="D29" s="1">
        <v>0</v>
      </c>
      <c r="E29" s="1">
        <v>107</v>
      </c>
      <c r="F29" s="3">
        <f t="shared" si="5"/>
        <v>3221</v>
      </c>
      <c r="G29" s="1">
        <v>1641</v>
      </c>
      <c r="H29" s="1">
        <v>1580</v>
      </c>
      <c r="I29" s="3">
        <f t="shared" si="6"/>
        <v>189</v>
      </c>
      <c r="J29" s="1">
        <v>116</v>
      </c>
      <c r="K29" s="1">
        <v>73</v>
      </c>
      <c r="L29" s="1">
        <v>13</v>
      </c>
    </row>
    <row r="30" spans="2:12" s="4" customFormat="1" ht="15" customHeight="1">
      <c r="B30" s="28" t="s">
        <v>15</v>
      </c>
      <c r="C30" s="3">
        <v>13</v>
      </c>
      <c r="D30" s="1">
        <v>0</v>
      </c>
      <c r="E30" s="1">
        <v>137</v>
      </c>
      <c r="F30" s="3">
        <f t="shared" si="5"/>
        <v>3935</v>
      </c>
      <c r="G30" s="1">
        <v>2035</v>
      </c>
      <c r="H30" s="1">
        <v>1900</v>
      </c>
      <c r="I30" s="3">
        <f t="shared" si="6"/>
        <v>271</v>
      </c>
      <c r="J30" s="1">
        <v>162</v>
      </c>
      <c r="K30" s="1">
        <v>109</v>
      </c>
      <c r="L30" s="1">
        <v>48</v>
      </c>
    </row>
    <row r="31" spans="2:12" s="4" customFormat="1" ht="15" customHeight="1">
      <c r="B31" s="28" t="s">
        <v>18</v>
      </c>
      <c r="C31" s="3">
        <v>16</v>
      </c>
      <c r="D31" s="1">
        <v>0</v>
      </c>
      <c r="E31" s="1">
        <v>251</v>
      </c>
      <c r="F31" s="3">
        <f t="shared" si="5"/>
        <v>7618</v>
      </c>
      <c r="G31" s="1">
        <v>3777</v>
      </c>
      <c r="H31" s="1">
        <v>3841</v>
      </c>
      <c r="I31" s="3">
        <f t="shared" si="6"/>
        <v>458</v>
      </c>
      <c r="J31" s="1">
        <v>261</v>
      </c>
      <c r="K31" s="1">
        <v>197</v>
      </c>
      <c r="L31" s="1">
        <v>67</v>
      </c>
    </row>
    <row r="32" spans="2:12" s="4" customFormat="1" ht="15" customHeight="1">
      <c r="B32" s="28" t="s">
        <v>23</v>
      </c>
      <c r="C32" s="3">
        <v>6</v>
      </c>
      <c r="D32" s="1">
        <v>0</v>
      </c>
      <c r="E32" s="1">
        <v>85</v>
      </c>
      <c r="F32" s="3">
        <f t="shared" si="5"/>
        <v>2482</v>
      </c>
      <c r="G32" s="1">
        <v>1283</v>
      </c>
      <c r="H32" s="1">
        <v>1199</v>
      </c>
      <c r="I32" s="3">
        <f t="shared" si="6"/>
        <v>156</v>
      </c>
      <c r="J32" s="1">
        <v>105</v>
      </c>
      <c r="K32" s="1">
        <v>51</v>
      </c>
      <c r="L32" s="1">
        <v>31</v>
      </c>
    </row>
    <row r="33" spans="2:12" s="4" customFormat="1" ht="15" customHeight="1">
      <c r="B33" s="28" t="s">
        <v>26</v>
      </c>
      <c r="C33" s="3">
        <v>6</v>
      </c>
      <c r="D33" s="1">
        <v>0</v>
      </c>
      <c r="E33" s="1">
        <v>61</v>
      </c>
      <c r="F33" s="3">
        <f t="shared" si="5"/>
        <v>1687</v>
      </c>
      <c r="G33" s="1">
        <v>764</v>
      </c>
      <c r="H33" s="1">
        <v>923</v>
      </c>
      <c r="I33" s="3">
        <f t="shared" si="6"/>
        <v>120</v>
      </c>
      <c r="J33" s="1">
        <v>70</v>
      </c>
      <c r="K33" s="1">
        <v>50</v>
      </c>
      <c r="L33" s="1">
        <v>41</v>
      </c>
    </row>
    <row r="34" spans="2:12" s="4" customFormat="1" ht="15" customHeight="1">
      <c r="B34" s="28" t="s">
        <v>33</v>
      </c>
      <c r="C34" s="3">
        <v>2</v>
      </c>
      <c r="D34" s="1">
        <v>0</v>
      </c>
      <c r="E34" s="1">
        <v>37</v>
      </c>
      <c r="F34" s="3">
        <f t="shared" si="5"/>
        <v>1094</v>
      </c>
      <c r="G34" s="1">
        <v>551</v>
      </c>
      <c r="H34" s="1">
        <v>543</v>
      </c>
      <c r="I34" s="3">
        <f t="shared" si="6"/>
        <v>65</v>
      </c>
      <c r="J34" s="1">
        <v>46</v>
      </c>
      <c r="K34" s="1">
        <v>19</v>
      </c>
      <c r="L34" s="1">
        <v>13</v>
      </c>
    </row>
    <row r="35" spans="2:12" s="4" customFormat="1" ht="15" customHeight="1">
      <c r="B35" s="28" t="s">
        <v>34</v>
      </c>
      <c r="C35" s="3">
        <v>2</v>
      </c>
      <c r="D35" s="1">
        <v>0</v>
      </c>
      <c r="E35" s="1">
        <v>33</v>
      </c>
      <c r="F35" s="3">
        <f t="shared" si="5"/>
        <v>1013</v>
      </c>
      <c r="G35" s="1">
        <v>486</v>
      </c>
      <c r="H35" s="1">
        <v>527</v>
      </c>
      <c r="I35" s="3">
        <f t="shared" si="6"/>
        <v>56</v>
      </c>
      <c r="J35" s="1">
        <v>37</v>
      </c>
      <c r="K35" s="1">
        <v>19</v>
      </c>
      <c r="L35" s="1">
        <v>8</v>
      </c>
    </row>
    <row r="36" spans="2:12" s="4" customFormat="1" ht="15" customHeight="1">
      <c r="B36" s="28" t="s">
        <v>35</v>
      </c>
      <c r="C36" s="3">
        <v>2</v>
      </c>
      <c r="D36" s="1">
        <v>0</v>
      </c>
      <c r="E36" s="1">
        <v>36</v>
      </c>
      <c r="F36" s="3">
        <f t="shared" si="5"/>
        <v>1068</v>
      </c>
      <c r="G36" s="1">
        <v>585</v>
      </c>
      <c r="H36" s="1">
        <v>483</v>
      </c>
      <c r="I36" s="3">
        <f t="shared" si="6"/>
        <v>61</v>
      </c>
      <c r="J36" s="1">
        <v>37</v>
      </c>
      <c r="K36" s="1">
        <v>24</v>
      </c>
      <c r="L36" s="1">
        <v>10</v>
      </c>
    </row>
    <row r="37" spans="2:12" s="4" customFormat="1" ht="15" customHeight="1">
      <c r="B37" s="28" t="s">
        <v>36</v>
      </c>
      <c r="C37" s="3">
        <v>3</v>
      </c>
      <c r="D37" s="1">
        <v>0</v>
      </c>
      <c r="E37" s="1">
        <v>23</v>
      </c>
      <c r="F37" s="3">
        <f t="shared" si="5"/>
        <v>590</v>
      </c>
      <c r="G37" s="1">
        <v>295</v>
      </c>
      <c r="H37" s="1">
        <v>295</v>
      </c>
      <c r="I37" s="3">
        <f t="shared" si="6"/>
        <v>51</v>
      </c>
      <c r="J37" s="1">
        <v>31</v>
      </c>
      <c r="K37" s="1">
        <v>20</v>
      </c>
      <c r="L37" s="1">
        <v>9</v>
      </c>
    </row>
    <row r="38" spans="2:12" s="4" customFormat="1" ht="15" customHeight="1">
      <c r="B38" s="28"/>
      <c r="C38" s="3"/>
      <c r="D38" s="1"/>
      <c r="E38" s="1"/>
      <c r="F38" s="3"/>
      <c r="G38" s="1"/>
      <c r="H38" s="1"/>
      <c r="I38" s="3"/>
      <c r="J38" s="1"/>
      <c r="K38" s="1"/>
      <c r="L38" s="1"/>
    </row>
    <row r="39" spans="1:12" s="4" customFormat="1" ht="15" customHeight="1">
      <c r="A39" s="166" t="s">
        <v>137</v>
      </c>
      <c r="B39" s="167"/>
      <c r="C39" s="3">
        <f aca="true" t="shared" si="7" ref="C39:L39">SUM(C40:C40)</f>
        <v>57</v>
      </c>
      <c r="D39" s="3">
        <f t="shared" si="7"/>
        <v>0</v>
      </c>
      <c r="E39" s="3">
        <f>SUM(E40:E40)</f>
        <v>687</v>
      </c>
      <c r="F39" s="3">
        <f t="shared" si="7"/>
        <v>20239</v>
      </c>
      <c r="G39" s="3">
        <f t="shared" si="7"/>
        <v>10297</v>
      </c>
      <c r="H39" s="3">
        <f t="shared" si="7"/>
        <v>9942</v>
      </c>
      <c r="I39" s="3">
        <f t="shared" si="7"/>
        <v>1266</v>
      </c>
      <c r="J39" s="3">
        <f t="shared" si="7"/>
        <v>777</v>
      </c>
      <c r="K39" s="3">
        <f t="shared" si="7"/>
        <v>489</v>
      </c>
      <c r="L39" s="3">
        <f t="shared" si="7"/>
        <v>175</v>
      </c>
    </row>
    <row r="40" spans="2:12" s="4" customFormat="1" ht="15" customHeight="1">
      <c r="B40" s="28" t="s">
        <v>10</v>
      </c>
      <c r="C40" s="3">
        <v>57</v>
      </c>
      <c r="D40" s="1">
        <v>0</v>
      </c>
      <c r="E40" s="1">
        <v>687</v>
      </c>
      <c r="F40" s="3">
        <f>SUM(G40:H40)</f>
        <v>20239</v>
      </c>
      <c r="G40" s="1">
        <v>10297</v>
      </c>
      <c r="H40" s="1">
        <v>9942</v>
      </c>
      <c r="I40" s="3">
        <f>J40+K40</f>
        <v>1266</v>
      </c>
      <c r="J40">
        <v>777</v>
      </c>
      <c r="K40">
        <v>489</v>
      </c>
      <c r="L40" s="1">
        <v>175</v>
      </c>
    </row>
    <row r="41" spans="2:12" s="4" customFormat="1" ht="15" customHeight="1">
      <c r="B41" s="28"/>
      <c r="C41" s="3"/>
      <c r="D41" s="1"/>
      <c r="E41" s="1"/>
      <c r="F41" s="3"/>
      <c r="G41" s="1"/>
      <c r="H41" s="1"/>
      <c r="I41" s="3"/>
      <c r="J41" s="1"/>
      <c r="K41" s="1"/>
      <c r="L41" s="1"/>
    </row>
    <row r="42" spans="1:12" s="4" customFormat="1" ht="15" customHeight="1">
      <c r="A42" s="166" t="s">
        <v>141</v>
      </c>
      <c r="B42" s="167"/>
      <c r="C42" s="3">
        <f>SUM(C43:C54)</f>
        <v>68</v>
      </c>
      <c r="D42" s="3">
        <f aca="true" t="shared" si="8" ref="D42:L42">SUM(D43:D54)</f>
        <v>0</v>
      </c>
      <c r="E42" s="3">
        <f>SUM(E43:E54)</f>
        <v>923</v>
      </c>
      <c r="F42" s="3">
        <f t="shared" si="8"/>
        <v>26393</v>
      </c>
      <c r="G42" s="3">
        <f t="shared" si="8"/>
        <v>13562</v>
      </c>
      <c r="H42" s="3">
        <f t="shared" si="8"/>
        <v>12831</v>
      </c>
      <c r="I42" s="3">
        <f t="shared" si="8"/>
        <v>1797</v>
      </c>
      <c r="J42" s="3">
        <f t="shared" si="8"/>
        <v>1104</v>
      </c>
      <c r="K42" s="3">
        <f t="shared" si="8"/>
        <v>693</v>
      </c>
      <c r="L42" s="3">
        <f t="shared" si="8"/>
        <v>250</v>
      </c>
    </row>
    <row r="43" spans="2:12" s="4" customFormat="1" ht="15" customHeight="1">
      <c r="B43" s="28" t="s">
        <v>17</v>
      </c>
      <c r="C43" s="3">
        <v>8</v>
      </c>
      <c r="D43" s="1">
        <v>0</v>
      </c>
      <c r="E43" s="1">
        <v>103</v>
      </c>
      <c r="F43" s="3">
        <f aca="true" t="shared" si="9" ref="F43:F54">SUM(G43:H43)</f>
        <v>2985</v>
      </c>
      <c r="G43" s="1">
        <v>1544</v>
      </c>
      <c r="H43" s="1">
        <v>1441</v>
      </c>
      <c r="I43" s="3">
        <f aca="true" t="shared" si="10" ref="I43:I54">J43+K43</f>
        <v>194</v>
      </c>
      <c r="J43" s="1">
        <v>130</v>
      </c>
      <c r="K43" s="1">
        <v>64</v>
      </c>
      <c r="L43" s="1">
        <v>37</v>
      </c>
    </row>
    <row r="44" spans="2:12" s="4" customFormat="1" ht="15" customHeight="1">
      <c r="B44" s="28" t="s">
        <v>19</v>
      </c>
      <c r="C44" s="3">
        <v>11</v>
      </c>
      <c r="D44" s="1">
        <v>0</v>
      </c>
      <c r="E44" s="1">
        <v>163</v>
      </c>
      <c r="F44" s="3">
        <f t="shared" si="9"/>
        <v>4572</v>
      </c>
      <c r="G44" s="1">
        <v>2374</v>
      </c>
      <c r="H44" s="1">
        <v>2198</v>
      </c>
      <c r="I44" s="3">
        <f t="shared" si="10"/>
        <v>296</v>
      </c>
      <c r="J44" s="1">
        <v>189</v>
      </c>
      <c r="K44" s="1">
        <v>107</v>
      </c>
      <c r="L44" s="1">
        <v>43</v>
      </c>
    </row>
    <row r="45" spans="2:12" s="4" customFormat="1" ht="15" customHeight="1">
      <c r="B45" s="28" t="s">
        <v>20</v>
      </c>
      <c r="C45" s="3">
        <v>9</v>
      </c>
      <c r="D45" s="1">
        <v>0</v>
      </c>
      <c r="E45" s="1">
        <v>131</v>
      </c>
      <c r="F45" s="3">
        <f t="shared" si="9"/>
        <v>3791</v>
      </c>
      <c r="G45" s="1">
        <v>1946</v>
      </c>
      <c r="H45" s="1">
        <v>1845</v>
      </c>
      <c r="I45" s="3">
        <f t="shared" si="10"/>
        <v>246</v>
      </c>
      <c r="J45" s="1">
        <v>163</v>
      </c>
      <c r="K45" s="1">
        <v>83</v>
      </c>
      <c r="L45" s="1">
        <v>32</v>
      </c>
    </row>
    <row r="46" spans="2:12" s="4" customFormat="1" ht="15" customHeight="1">
      <c r="B46" s="28" t="s">
        <v>21</v>
      </c>
      <c r="C46" s="3">
        <v>9</v>
      </c>
      <c r="D46" s="1">
        <v>0</v>
      </c>
      <c r="E46" s="1">
        <v>116</v>
      </c>
      <c r="F46" s="3">
        <f t="shared" si="9"/>
        <v>3167</v>
      </c>
      <c r="G46" s="1">
        <v>1644</v>
      </c>
      <c r="H46" s="1">
        <v>1523</v>
      </c>
      <c r="I46" s="3">
        <f t="shared" si="10"/>
        <v>228</v>
      </c>
      <c r="J46" s="1">
        <v>137</v>
      </c>
      <c r="K46" s="1">
        <v>91</v>
      </c>
      <c r="L46" s="1">
        <v>29</v>
      </c>
    </row>
    <row r="47" spans="2:12" s="4" customFormat="1" ht="15" customHeight="1">
      <c r="B47" s="28" t="s">
        <v>22</v>
      </c>
      <c r="C47" s="3">
        <v>12</v>
      </c>
      <c r="D47" s="1">
        <v>0</v>
      </c>
      <c r="E47" s="1">
        <v>141</v>
      </c>
      <c r="F47" s="3">
        <f t="shared" si="9"/>
        <v>4114</v>
      </c>
      <c r="G47" s="1">
        <v>2147</v>
      </c>
      <c r="H47" s="1">
        <v>1967</v>
      </c>
      <c r="I47" s="3">
        <f t="shared" si="10"/>
        <v>333</v>
      </c>
      <c r="J47" s="1">
        <v>158</v>
      </c>
      <c r="K47" s="1">
        <v>175</v>
      </c>
      <c r="L47" s="1">
        <v>41</v>
      </c>
    </row>
    <row r="48" spans="2:12" s="4" customFormat="1" ht="15" customHeight="1">
      <c r="B48" s="28" t="s">
        <v>24</v>
      </c>
      <c r="C48" s="3">
        <v>4</v>
      </c>
      <c r="D48" s="1">
        <v>0</v>
      </c>
      <c r="E48" s="1">
        <v>78</v>
      </c>
      <c r="F48" s="3">
        <f t="shared" si="9"/>
        <v>2335</v>
      </c>
      <c r="G48" s="1">
        <v>1196</v>
      </c>
      <c r="H48" s="1">
        <v>1139</v>
      </c>
      <c r="I48" s="3">
        <f t="shared" si="10"/>
        <v>137</v>
      </c>
      <c r="J48" s="1">
        <v>98</v>
      </c>
      <c r="K48" s="1">
        <v>39</v>
      </c>
      <c r="L48" s="1">
        <v>14</v>
      </c>
    </row>
    <row r="49" spans="2:12" s="4" customFormat="1" ht="15" customHeight="1">
      <c r="B49" s="28" t="s">
        <v>98</v>
      </c>
      <c r="C49" s="3">
        <v>2</v>
      </c>
      <c r="D49" s="1">
        <v>0</v>
      </c>
      <c r="E49" s="1">
        <v>38</v>
      </c>
      <c r="F49" s="3">
        <f t="shared" si="9"/>
        <v>1087</v>
      </c>
      <c r="G49" s="1">
        <v>548</v>
      </c>
      <c r="H49" s="1">
        <v>539</v>
      </c>
      <c r="I49" s="3">
        <f t="shared" si="10"/>
        <v>65</v>
      </c>
      <c r="J49" s="1">
        <v>42</v>
      </c>
      <c r="K49" s="1">
        <v>23</v>
      </c>
      <c r="L49" s="1">
        <v>7</v>
      </c>
    </row>
    <row r="50" spans="2:12" s="4" customFormat="1" ht="15" customHeight="1">
      <c r="B50" s="28" t="s">
        <v>100</v>
      </c>
      <c r="C50" s="3">
        <v>4</v>
      </c>
      <c r="D50" s="1">
        <v>0</v>
      </c>
      <c r="E50" s="1">
        <v>53</v>
      </c>
      <c r="F50" s="3">
        <f t="shared" si="9"/>
        <v>1449</v>
      </c>
      <c r="G50" s="1">
        <v>708</v>
      </c>
      <c r="H50" s="1">
        <v>741</v>
      </c>
      <c r="I50" s="3">
        <f t="shared" si="10"/>
        <v>96</v>
      </c>
      <c r="J50" s="1">
        <v>58</v>
      </c>
      <c r="K50" s="1">
        <v>38</v>
      </c>
      <c r="L50" s="1">
        <v>11</v>
      </c>
    </row>
    <row r="51" spans="2:12" s="4" customFormat="1" ht="15" customHeight="1">
      <c r="B51" s="28" t="s">
        <v>101</v>
      </c>
      <c r="C51" s="3">
        <v>3</v>
      </c>
      <c r="D51" s="1">
        <v>0</v>
      </c>
      <c r="E51" s="1">
        <v>44</v>
      </c>
      <c r="F51" s="3">
        <f t="shared" si="9"/>
        <v>1326</v>
      </c>
      <c r="G51" s="1">
        <v>638</v>
      </c>
      <c r="H51" s="1">
        <v>688</v>
      </c>
      <c r="I51" s="3">
        <f t="shared" si="10"/>
        <v>84</v>
      </c>
      <c r="J51" s="1">
        <v>52</v>
      </c>
      <c r="K51" s="1">
        <v>32</v>
      </c>
      <c r="L51" s="1">
        <v>8</v>
      </c>
    </row>
    <row r="52" spans="2:12" s="4" customFormat="1" ht="15" customHeight="1">
      <c r="B52" s="28" t="s">
        <v>37</v>
      </c>
      <c r="C52" s="3">
        <v>1</v>
      </c>
      <c r="D52" s="1">
        <v>0</v>
      </c>
      <c r="E52" s="1">
        <v>28</v>
      </c>
      <c r="F52" s="3">
        <f t="shared" si="9"/>
        <v>882</v>
      </c>
      <c r="G52" s="1">
        <v>468</v>
      </c>
      <c r="H52" s="1">
        <v>414</v>
      </c>
      <c r="I52" s="3">
        <f t="shared" si="10"/>
        <v>50</v>
      </c>
      <c r="J52" s="1">
        <v>32</v>
      </c>
      <c r="K52" s="1">
        <v>18</v>
      </c>
      <c r="L52" s="1">
        <v>7</v>
      </c>
    </row>
    <row r="53" spans="2:12" s="4" customFormat="1" ht="15" customHeight="1">
      <c r="B53" s="28" t="s">
        <v>102</v>
      </c>
      <c r="C53" s="3">
        <v>2</v>
      </c>
      <c r="D53" s="1">
        <v>0</v>
      </c>
      <c r="E53" s="1">
        <v>9</v>
      </c>
      <c r="F53" s="3">
        <f t="shared" si="9"/>
        <v>213</v>
      </c>
      <c r="G53" s="1">
        <v>102</v>
      </c>
      <c r="H53" s="1">
        <v>111</v>
      </c>
      <c r="I53" s="3">
        <f t="shared" si="10"/>
        <v>25</v>
      </c>
      <c r="J53" s="1">
        <v>16</v>
      </c>
      <c r="K53" s="1">
        <v>9</v>
      </c>
      <c r="L53" s="1">
        <v>5</v>
      </c>
    </row>
    <row r="54" spans="2:12" s="4" customFormat="1" ht="15" customHeight="1">
      <c r="B54" s="28" t="s">
        <v>38</v>
      </c>
      <c r="C54" s="3">
        <v>3</v>
      </c>
      <c r="D54" s="1">
        <v>0</v>
      </c>
      <c r="E54" s="1">
        <v>19</v>
      </c>
      <c r="F54" s="3">
        <f t="shared" si="9"/>
        <v>472</v>
      </c>
      <c r="G54" s="1">
        <v>247</v>
      </c>
      <c r="H54" s="1">
        <v>225</v>
      </c>
      <c r="I54" s="3">
        <f t="shared" si="10"/>
        <v>43</v>
      </c>
      <c r="J54" s="1">
        <v>29</v>
      </c>
      <c r="K54" s="1">
        <v>14</v>
      </c>
      <c r="L54" s="1">
        <v>16</v>
      </c>
    </row>
    <row r="55" spans="2:12" s="4" customFormat="1" ht="15" customHeight="1">
      <c r="B55" s="28"/>
      <c r="C55" s="3"/>
      <c r="D55" s="1"/>
      <c r="E55" s="1"/>
      <c r="F55" s="3"/>
      <c r="G55" s="1"/>
      <c r="H55" s="1"/>
      <c r="I55" s="3"/>
      <c r="J55" s="1"/>
      <c r="K55" s="1"/>
      <c r="L55" s="1"/>
    </row>
    <row r="56" spans="1:12" s="4" customFormat="1" ht="15" customHeight="1">
      <c r="A56" s="166" t="s">
        <v>139</v>
      </c>
      <c r="B56" s="167"/>
      <c r="C56" s="3">
        <f aca="true" t="shared" si="11" ref="C56:L56">SUM(C57:C58)</f>
        <v>63</v>
      </c>
      <c r="D56" s="3">
        <f t="shared" si="11"/>
        <v>1</v>
      </c>
      <c r="E56" s="3">
        <f>SUM(E57:E58)</f>
        <v>820</v>
      </c>
      <c r="F56" s="3">
        <f t="shared" si="11"/>
        <v>24806</v>
      </c>
      <c r="G56" s="3">
        <f t="shared" si="11"/>
        <v>12677</v>
      </c>
      <c r="H56" s="3">
        <f t="shared" si="11"/>
        <v>12129</v>
      </c>
      <c r="I56" s="3">
        <f t="shared" si="11"/>
        <v>1535</v>
      </c>
      <c r="J56" s="3">
        <f t="shared" si="11"/>
        <v>996</v>
      </c>
      <c r="K56" s="3">
        <f t="shared" si="11"/>
        <v>539</v>
      </c>
      <c r="L56" s="3">
        <f t="shared" si="11"/>
        <v>233</v>
      </c>
    </row>
    <row r="57" spans="2:12" s="4" customFormat="1" ht="15" customHeight="1">
      <c r="B57" s="28" t="s">
        <v>11</v>
      </c>
      <c r="C57" s="3">
        <v>58</v>
      </c>
      <c r="D57" s="1">
        <v>1</v>
      </c>
      <c r="E57" s="1">
        <v>762</v>
      </c>
      <c r="F57" s="3">
        <f>SUM(G57:H57)</f>
        <v>23171</v>
      </c>
      <c r="G57" s="1">
        <v>11819</v>
      </c>
      <c r="H57" s="1">
        <v>11352</v>
      </c>
      <c r="I57" s="3">
        <f>J57+K57</f>
        <v>1424</v>
      </c>
      <c r="J57" s="1">
        <v>921</v>
      </c>
      <c r="K57" s="1">
        <v>503</v>
      </c>
      <c r="L57" s="1">
        <v>198</v>
      </c>
    </row>
    <row r="58" spans="2:12" s="4" customFormat="1" ht="15" customHeight="1">
      <c r="B58" s="28" t="s">
        <v>27</v>
      </c>
      <c r="C58" s="3">
        <v>5</v>
      </c>
      <c r="D58" s="1">
        <v>0</v>
      </c>
      <c r="E58" s="1">
        <v>58</v>
      </c>
      <c r="F58" s="3">
        <f>SUM(G58:H58)</f>
        <v>1635</v>
      </c>
      <c r="G58" s="1">
        <v>858</v>
      </c>
      <c r="H58" s="1">
        <v>777</v>
      </c>
      <c r="I58" s="3">
        <f>J58+K58</f>
        <v>111</v>
      </c>
      <c r="J58" s="1">
        <v>75</v>
      </c>
      <c r="K58" s="1">
        <v>36</v>
      </c>
      <c r="L58" s="1">
        <v>35</v>
      </c>
    </row>
    <row r="59" spans="1:12" s="4" customFormat="1" ht="15" customHeight="1" thickBot="1">
      <c r="A59" s="82"/>
      <c r="B59" s="62"/>
      <c r="C59" s="8"/>
      <c r="D59" s="8"/>
      <c r="E59" s="8"/>
      <c r="F59" s="8"/>
      <c r="G59" s="8"/>
      <c r="H59" s="8"/>
      <c r="I59" s="8" t="s">
        <v>40</v>
      </c>
      <c r="J59" s="8"/>
      <c r="K59" s="8"/>
      <c r="L59" s="8"/>
    </row>
  </sheetData>
  <mergeCells count="15">
    <mergeCell ref="I4:K4"/>
    <mergeCell ref="A15:B15"/>
    <mergeCell ref="A27:B27"/>
    <mergeCell ref="A39:B39"/>
    <mergeCell ref="A10:B10"/>
    <mergeCell ref="E4:E5"/>
    <mergeCell ref="A42:B42"/>
    <mergeCell ref="A56:B56"/>
    <mergeCell ref="A6:B6"/>
    <mergeCell ref="A7:B7"/>
    <mergeCell ref="A8:B8"/>
    <mergeCell ref="A9:B9"/>
    <mergeCell ref="A11:B11"/>
    <mergeCell ref="A12:B12"/>
    <mergeCell ref="A13:B13"/>
  </mergeCells>
  <printOptions horizontalCentered="1"/>
  <pageMargins left="0.3937007874015748" right="0.3937007874015748" top="0.7874015748031497" bottom="0.5905511811023623" header="0.35433070866141736" footer="0.4724409448818898"/>
  <pageSetup firstPageNumber="18" useFirstPageNumber="1" horizontalDpi="600" verticalDpi="600" orientation="portrait" paperSize="9" scale="83" r:id="rId2"/>
  <headerFooter alignWithMargins="0">
    <oddFooter>&amp;C&amp;"ＭＳ 明朝,標準"&amp;14&amp;P</oddFooter>
  </headerFooter>
  <ignoredErrors>
    <ignoredError sqref="F16:F37 F38:F5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zoomScale="90" zoomScaleNormal="90" zoomScaleSheetLayoutView="10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7" sqref="C7:M10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25390625" style="6" customWidth="1"/>
    <col min="4" max="7" width="9.625" style="6" customWidth="1"/>
    <col min="8" max="12" width="7.625" style="6" customWidth="1"/>
    <col min="13" max="13" width="9.625" style="6" customWidth="1"/>
    <col min="14" max="16384" width="9.00390625" style="6" customWidth="1"/>
  </cols>
  <sheetData>
    <row r="1" spans="2:13" ht="24">
      <c r="B1" s="15" t="s">
        <v>191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6.75" customHeight="1">
      <c r="B2" s="57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" ht="15" thickBot="1">
      <c r="A3" s="8"/>
      <c r="B3" s="4" t="s">
        <v>41</v>
      </c>
    </row>
    <row r="4" spans="2:13" s="4" customFormat="1" ht="18" customHeight="1">
      <c r="B4" s="50"/>
      <c r="C4" s="183" t="s">
        <v>116</v>
      </c>
      <c r="D4" s="158" t="s">
        <v>195</v>
      </c>
      <c r="E4" s="151"/>
      <c r="F4" s="152"/>
      <c r="G4" s="187" t="s">
        <v>92</v>
      </c>
      <c r="H4" s="171" t="s">
        <v>120</v>
      </c>
      <c r="I4" s="172"/>
      <c r="J4" s="172"/>
      <c r="K4" s="172"/>
      <c r="L4" s="173"/>
      <c r="M4" s="155" t="s">
        <v>110</v>
      </c>
    </row>
    <row r="5" spans="2:13" s="4" customFormat="1" ht="15.75" customHeight="1">
      <c r="B5" s="37" t="s">
        <v>196</v>
      </c>
      <c r="C5" s="184"/>
      <c r="D5" s="180"/>
      <c r="E5" s="181"/>
      <c r="F5" s="182"/>
      <c r="G5" s="188"/>
      <c r="H5" s="186" t="s">
        <v>107</v>
      </c>
      <c r="I5" s="35" t="s">
        <v>43</v>
      </c>
      <c r="J5" s="36"/>
      <c r="K5" s="35" t="s">
        <v>198</v>
      </c>
      <c r="L5" s="36"/>
      <c r="M5" s="156"/>
    </row>
    <row r="6" spans="2:13" s="4" customFormat="1" ht="15.75" customHeight="1">
      <c r="B6" s="39"/>
      <c r="C6" s="185"/>
      <c r="D6" s="26" t="s">
        <v>3</v>
      </c>
      <c r="E6" s="26" t="s">
        <v>4</v>
      </c>
      <c r="F6" s="26" t="s">
        <v>5</v>
      </c>
      <c r="G6" s="189"/>
      <c r="H6" s="177"/>
      <c r="I6" s="24" t="s">
        <v>4</v>
      </c>
      <c r="J6" s="24" t="s">
        <v>5</v>
      </c>
      <c r="K6" s="24" t="s">
        <v>4</v>
      </c>
      <c r="L6" s="24" t="s">
        <v>5</v>
      </c>
      <c r="M6" s="157"/>
    </row>
    <row r="7" spans="1:13" s="4" customFormat="1" ht="15.75" customHeight="1">
      <c r="A7" s="174" t="s">
        <v>206</v>
      </c>
      <c r="B7" s="175"/>
      <c r="C7" s="1">
        <v>148</v>
      </c>
      <c r="D7" s="1">
        <v>107756</v>
      </c>
      <c r="E7" s="1">
        <v>54966</v>
      </c>
      <c r="F7" s="1">
        <v>52790</v>
      </c>
      <c r="G7" s="1">
        <v>37823</v>
      </c>
      <c r="H7" s="1">
        <v>7457</v>
      </c>
      <c r="I7" s="1">
        <v>5346</v>
      </c>
      <c r="J7" s="1">
        <v>1796</v>
      </c>
      <c r="K7" s="1">
        <v>262</v>
      </c>
      <c r="L7" s="1">
        <v>53</v>
      </c>
      <c r="M7" s="1">
        <v>1408</v>
      </c>
    </row>
    <row r="8" spans="1:13" s="4" customFormat="1" ht="15.75" customHeight="1">
      <c r="A8" s="174" t="s">
        <v>209</v>
      </c>
      <c r="B8" s="175"/>
      <c r="C8" s="1">
        <v>148</v>
      </c>
      <c r="D8" s="1">
        <v>104780</v>
      </c>
      <c r="E8" s="1">
        <v>53374</v>
      </c>
      <c r="F8" s="1">
        <v>51406</v>
      </c>
      <c r="G8" s="1">
        <v>38038</v>
      </c>
      <c r="H8" s="1">
        <v>7338</v>
      </c>
      <c r="I8" s="1">
        <v>5221</v>
      </c>
      <c r="J8" s="1">
        <v>1808</v>
      </c>
      <c r="K8" s="1">
        <v>260</v>
      </c>
      <c r="L8" s="1">
        <v>49</v>
      </c>
      <c r="M8" s="1">
        <v>1381</v>
      </c>
    </row>
    <row r="9" spans="1:13" s="4" customFormat="1" ht="15.75" customHeight="1">
      <c r="A9" s="174" t="s">
        <v>213</v>
      </c>
      <c r="B9" s="175"/>
      <c r="C9" s="1">
        <v>146</v>
      </c>
      <c r="D9" s="1">
        <v>102365</v>
      </c>
      <c r="E9" s="1">
        <v>52325</v>
      </c>
      <c r="F9" s="1">
        <v>50040</v>
      </c>
      <c r="G9" s="1">
        <v>36454</v>
      </c>
      <c r="H9" s="1">
        <v>7218</v>
      </c>
      <c r="I9" s="1">
        <v>5078</v>
      </c>
      <c r="J9" s="1">
        <v>1807</v>
      </c>
      <c r="K9" s="1">
        <v>277</v>
      </c>
      <c r="L9" s="1">
        <v>56</v>
      </c>
      <c r="M9" s="1">
        <v>1361</v>
      </c>
    </row>
    <row r="10" spans="1:13" s="4" customFormat="1" ht="15.75" customHeight="1">
      <c r="A10" s="168" t="s">
        <v>211</v>
      </c>
      <c r="B10" s="179"/>
      <c r="C10" s="6">
        <v>145</v>
      </c>
      <c r="D10" s="6">
        <v>101853</v>
      </c>
      <c r="E10" s="6">
        <v>52141</v>
      </c>
      <c r="F10" s="6">
        <v>49712</v>
      </c>
      <c r="G10" s="6">
        <v>36839</v>
      </c>
      <c r="H10" s="6">
        <v>7132</v>
      </c>
      <c r="I10" s="6">
        <v>5006</v>
      </c>
      <c r="J10" s="6">
        <v>1790</v>
      </c>
      <c r="K10" s="6">
        <v>275</v>
      </c>
      <c r="L10" s="6">
        <v>61</v>
      </c>
      <c r="M10" s="6">
        <v>1341</v>
      </c>
    </row>
    <row r="11" spans="1:13" s="11" customFormat="1" ht="15.75" customHeight="1">
      <c r="A11" s="166" t="s">
        <v>212</v>
      </c>
      <c r="B11" s="167"/>
      <c r="C11" s="3">
        <f aca="true" t="shared" si="0" ref="C11:M11">SUM(C15,C27,C39,C42,C56)</f>
        <v>144</v>
      </c>
      <c r="D11" s="3">
        <f t="shared" si="0"/>
        <v>102016</v>
      </c>
      <c r="E11" s="3">
        <f t="shared" si="0"/>
        <v>52128</v>
      </c>
      <c r="F11" s="3">
        <f t="shared" si="0"/>
        <v>49888</v>
      </c>
      <c r="G11" s="3">
        <f t="shared" si="0"/>
        <v>37309</v>
      </c>
      <c r="H11" s="3">
        <f t="shared" si="0"/>
        <v>7122</v>
      </c>
      <c r="I11" s="3">
        <f t="shared" si="0"/>
        <v>4946</v>
      </c>
      <c r="J11" s="3">
        <f t="shared" si="0"/>
        <v>1841</v>
      </c>
      <c r="K11" s="3">
        <f t="shared" si="0"/>
        <v>272</v>
      </c>
      <c r="L11" s="3">
        <f t="shared" si="0"/>
        <v>63</v>
      </c>
      <c r="M11" s="3">
        <f t="shared" si="0"/>
        <v>1388</v>
      </c>
    </row>
    <row r="12" spans="1:13" s="11" customFormat="1" ht="15.75" customHeight="1">
      <c r="A12" s="166" t="s">
        <v>44</v>
      </c>
      <c r="B12" s="167"/>
      <c r="C12" s="3">
        <v>101</v>
      </c>
      <c r="D12" s="3">
        <f>SUM(E12:F12)</f>
        <v>70389</v>
      </c>
      <c r="E12" s="3">
        <v>36402</v>
      </c>
      <c r="F12" s="3">
        <v>33987</v>
      </c>
      <c r="G12" s="3">
        <v>24460</v>
      </c>
      <c r="H12" s="3">
        <f>SUM(I12:L12)</f>
        <v>5298</v>
      </c>
      <c r="I12" s="3">
        <v>3580</v>
      </c>
      <c r="J12" s="3">
        <v>1383</v>
      </c>
      <c r="K12" s="3">
        <v>272</v>
      </c>
      <c r="L12" s="3">
        <v>63</v>
      </c>
      <c r="M12" s="3">
        <v>1018</v>
      </c>
    </row>
    <row r="13" spans="1:13" s="11" customFormat="1" ht="15.75" customHeight="1">
      <c r="A13" s="166" t="s">
        <v>45</v>
      </c>
      <c r="B13" s="167"/>
      <c r="C13" s="3">
        <v>43</v>
      </c>
      <c r="D13" s="3">
        <f>SUM(E13:F13)</f>
        <v>31627</v>
      </c>
      <c r="E13" s="3">
        <v>15726</v>
      </c>
      <c r="F13" s="3">
        <v>15901</v>
      </c>
      <c r="G13" s="3">
        <v>12849</v>
      </c>
      <c r="H13" s="3">
        <f>SUM(I13:L13)</f>
        <v>1824</v>
      </c>
      <c r="I13" s="3">
        <v>1366</v>
      </c>
      <c r="J13" s="3">
        <v>458</v>
      </c>
      <c r="K13" s="3">
        <v>0</v>
      </c>
      <c r="L13" s="3">
        <v>0</v>
      </c>
      <c r="M13" s="3">
        <v>370</v>
      </c>
    </row>
    <row r="14" spans="2:13" s="11" customFormat="1" ht="15.75" customHeight="1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4" customFormat="1" ht="15.75" customHeight="1">
      <c r="A15" s="166" t="s">
        <v>135</v>
      </c>
      <c r="B15" s="167"/>
      <c r="C15" s="3">
        <f>SUM(C16:C25)</f>
        <v>12</v>
      </c>
      <c r="D15" s="3">
        <f aca="true" t="shared" si="1" ref="D15:M15">SUM(D16:D25)</f>
        <v>5704</v>
      </c>
      <c r="E15" s="3">
        <f t="shared" si="1"/>
        <v>3121</v>
      </c>
      <c r="F15" s="3">
        <f t="shared" si="1"/>
        <v>2583</v>
      </c>
      <c r="G15" s="3">
        <f t="shared" si="1"/>
        <v>2030</v>
      </c>
      <c r="H15" s="3">
        <f t="shared" si="1"/>
        <v>469</v>
      </c>
      <c r="I15" s="3">
        <f t="shared" si="1"/>
        <v>331</v>
      </c>
      <c r="J15" s="3">
        <f t="shared" si="1"/>
        <v>122</v>
      </c>
      <c r="K15" s="3">
        <f t="shared" si="1"/>
        <v>16</v>
      </c>
      <c r="L15" s="3">
        <f t="shared" si="1"/>
        <v>0</v>
      </c>
      <c r="M15" s="3">
        <f t="shared" si="1"/>
        <v>90</v>
      </c>
    </row>
    <row r="16" spans="2:13" s="4" customFormat="1" ht="15.75" customHeight="1">
      <c r="B16" s="28" t="s">
        <v>13</v>
      </c>
      <c r="C16" s="9">
        <v>1</v>
      </c>
      <c r="D16" s="3">
        <f aca="true" t="shared" si="2" ref="D16:D25">SUM(E16:F16)</f>
        <v>310</v>
      </c>
      <c r="E16" s="1">
        <v>180</v>
      </c>
      <c r="F16" s="1">
        <v>130</v>
      </c>
      <c r="G16" s="1">
        <v>120</v>
      </c>
      <c r="H16" s="3">
        <f aca="true" t="shared" si="3" ref="H16:H25">SUM(I16:L16)</f>
        <v>30</v>
      </c>
      <c r="I16" s="1">
        <v>24</v>
      </c>
      <c r="J16" s="1">
        <v>6</v>
      </c>
      <c r="K16" s="1">
        <v>0</v>
      </c>
      <c r="L16" s="1">
        <v>0</v>
      </c>
      <c r="M16" s="1">
        <v>7</v>
      </c>
    </row>
    <row r="17" spans="2:13" s="4" customFormat="1" ht="15.75" customHeight="1">
      <c r="B17" s="28" t="s">
        <v>16</v>
      </c>
      <c r="C17" s="9">
        <v>3</v>
      </c>
      <c r="D17" s="3">
        <f t="shared" si="2"/>
        <v>1225</v>
      </c>
      <c r="E17" s="1">
        <v>616</v>
      </c>
      <c r="F17" s="1">
        <v>609</v>
      </c>
      <c r="G17" s="1">
        <v>440</v>
      </c>
      <c r="H17" s="3">
        <f t="shared" si="3"/>
        <v>94</v>
      </c>
      <c r="I17" s="1">
        <v>65</v>
      </c>
      <c r="J17" s="1">
        <v>21</v>
      </c>
      <c r="K17" s="1">
        <v>8</v>
      </c>
      <c r="L17" s="1">
        <v>0</v>
      </c>
      <c r="M17" s="1">
        <v>19</v>
      </c>
    </row>
    <row r="18" spans="2:13" s="4" customFormat="1" ht="15.75" customHeight="1">
      <c r="B18" s="28" t="s">
        <v>25</v>
      </c>
      <c r="C18" s="9">
        <v>1</v>
      </c>
      <c r="D18" s="3">
        <f t="shared" si="2"/>
        <v>875</v>
      </c>
      <c r="E18" s="1">
        <v>443</v>
      </c>
      <c r="F18" s="1">
        <v>432</v>
      </c>
      <c r="G18" s="1">
        <v>320</v>
      </c>
      <c r="H18" s="3">
        <f t="shared" si="3"/>
        <v>75</v>
      </c>
      <c r="I18" s="1">
        <v>46</v>
      </c>
      <c r="J18" s="1">
        <v>21</v>
      </c>
      <c r="K18" s="1">
        <v>8</v>
      </c>
      <c r="L18" s="1">
        <v>0</v>
      </c>
      <c r="M18" s="1">
        <v>12</v>
      </c>
    </row>
    <row r="19" spans="2:13" s="4" customFormat="1" ht="15.75" customHeight="1">
      <c r="B19" s="28" t="s">
        <v>97</v>
      </c>
      <c r="C19" s="9">
        <v>2</v>
      </c>
      <c r="D19" s="3">
        <f t="shared" si="2"/>
        <v>936</v>
      </c>
      <c r="E19" s="1">
        <v>604</v>
      </c>
      <c r="F19" s="1">
        <v>332</v>
      </c>
      <c r="G19" s="1">
        <v>350</v>
      </c>
      <c r="H19" s="3">
        <f t="shared" si="3"/>
        <v>100</v>
      </c>
      <c r="I19" s="1">
        <v>69</v>
      </c>
      <c r="J19" s="1">
        <v>31</v>
      </c>
      <c r="K19" s="1">
        <v>0</v>
      </c>
      <c r="L19" s="1">
        <v>0</v>
      </c>
      <c r="M19" s="1">
        <v>17</v>
      </c>
    </row>
    <row r="20" spans="2:13" s="4" customFormat="1" ht="15.75" customHeight="1">
      <c r="B20" s="28" t="s">
        <v>99</v>
      </c>
      <c r="C20" s="9">
        <v>2</v>
      </c>
      <c r="D20" s="3">
        <f t="shared" si="2"/>
        <v>1594</v>
      </c>
      <c r="E20" s="1">
        <v>887</v>
      </c>
      <c r="F20" s="1">
        <v>707</v>
      </c>
      <c r="G20" s="1">
        <v>520</v>
      </c>
      <c r="H20" s="3">
        <f t="shared" si="3"/>
        <v>97</v>
      </c>
      <c r="I20" s="1">
        <v>72</v>
      </c>
      <c r="J20" s="1">
        <v>25</v>
      </c>
      <c r="K20" s="1">
        <v>0</v>
      </c>
      <c r="L20" s="1">
        <v>0</v>
      </c>
      <c r="M20" s="1">
        <v>17</v>
      </c>
    </row>
    <row r="21" spans="2:13" s="4" customFormat="1" ht="15.75" customHeight="1">
      <c r="B21" s="28" t="s">
        <v>28</v>
      </c>
      <c r="C21" s="9">
        <v>1</v>
      </c>
      <c r="D21" s="3">
        <f t="shared" si="2"/>
        <v>342</v>
      </c>
      <c r="E21" s="1">
        <v>183</v>
      </c>
      <c r="F21" s="1">
        <v>159</v>
      </c>
      <c r="G21" s="1">
        <v>120</v>
      </c>
      <c r="H21" s="3">
        <f t="shared" si="3"/>
        <v>31</v>
      </c>
      <c r="I21" s="1">
        <v>23</v>
      </c>
      <c r="J21" s="1">
        <v>8</v>
      </c>
      <c r="K21" s="1">
        <v>0</v>
      </c>
      <c r="L21" s="1">
        <v>0</v>
      </c>
      <c r="M21" s="1">
        <v>5</v>
      </c>
    </row>
    <row r="22" spans="2:13" s="4" customFormat="1" ht="15.75" customHeight="1">
      <c r="B22" s="28" t="s">
        <v>29</v>
      </c>
      <c r="C22" s="9">
        <v>0</v>
      </c>
      <c r="D22" s="3">
        <f t="shared" si="2"/>
        <v>0</v>
      </c>
      <c r="E22" s="1">
        <v>0</v>
      </c>
      <c r="F22" s="1">
        <v>0</v>
      </c>
      <c r="G22" s="1">
        <v>0</v>
      </c>
      <c r="H22" s="3">
        <f t="shared" si="3"/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2:13" s="4" customFormat="1" ht="15.75" customHeight="1">
      <c r="B23" s="28" t="s">
        <v>30</v>
      </c>
      <c r="C23" s="9">
        <v>1</v>
      </c>
      <c r="D23" s="3">
        <f t="shared" si="2"/>
        <v>115</v>
      </c>
      <c r="E23" s="1">
        <v>59</v>
      </c>
      <c r="F23" s="1">
        <v>56</v>
      </c>
      <c r="G23" s="1">
        <v>40</v>
      </c>
      <c r="H23" s="3">
        <f t="shared" si="3"/>
        <v>12</v>
      </c>
      <c r="I23" s="1">
        <v>11</v>
      </c>
      <c r="J23" s="1">
        <v>1</v>
      </c>
      <c r="K23" s="1">
        <v>0</v>
      </c>
      <c r="L23" s="1">
        <v>0</v>
      </c>
      <c r="M23" s="1">
        <v>7</v>
      </c>
    </row>
    <row r="24" spans="2:13" s="4" customFormat="1" ht="15.75" customHeight="1">
      <c r="B24" s="28" t="s">
        <v>31</v>
      </c>
      <c r="C24" s="9">
        <v>1</v>
      </c>
      <c r="D24" s="3">
        <f t="shared" si="2"/>
        <v>307</v>
      </c>
      <c r="E24" s="1">
        <v>149</v>
      </c>
      <c r="F24" s="1">
        <v>158</v>
      </c>
      <c r="G24" s="1">
        <v>120</v>
      </c>
      <c r="H24" s="3">
        <f t="shared" si="3"/>
        <v>30</v>
      </c>
      <c r="I24" s="1">
        <v>21</v>
      </c>
      <c r="J24" s="1">
        <v>9</v>
      </c>
      <c r="K24" s="1">
        <v>0</v>
      </c>
      <c r="L24" s="1">
        <v>0</v>
      </c>
      <c r="M24" s="1">
        <v>6</v>
      </c>
    </row>
    <row r="25" spans="2:13" s="4" customFormat="1" ht="15.75" customHeight="1">
      <c r="B25" s="28" t="s">
        <v>32</v>
      </c>
      <c r="C25" s="9">
        <v>0</v>
      </c>
      <c r="D25" s="3">
        <f t="shared" si="2"/>
        <v>0</v>
      </c>
      <c r="E25" s="1">
        <v>0</v>
      </c>
      <c r="F25" s="1">
        <v>0</v>
      </c>
      <c r="G25" s="1">
        <v>0</v>
      </c>
      <c r="H25" s="3">
        <f t="shared" si="3"/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2:13" s="4" customFormat="1" ht="15.75" customHeight="1">
      <c r="B26" s="28"/>
      <c r="C26" s="9"/>
      <c r="D26" s="3"/>
      <c r="E26" s="1"/>
      <c r="F26" s="1"/>
      <c r="G26" s="1"/>
      <c r="H26" s="3"/>
      <c r="I26" s="1"/>
      <c r="J26" s="1"/>
      <c r="K26" s="1"/>
      <c r="L26" s="1"/>
      <c r="M26" s="1"/>
    </row>
    <row r="27" spans="1:13" s="4" customFormat="1" ht="15.75" customHeight="1">
      <c r="A27" s="166" t="s">
        <v>136</v>
      </c>
      <c r="B27" s="167"/>
      <c r="C27" s="9">
        <f aca="true" t="shared" si="4" ref="C27:M27">SUM(C28:C37)</f>
        <v>35</v>
      </c>
      <c r="D27" s="9">
        <f t="shared" si="4"/>
        <v>27969</v>
      </c>
      <c r="E27" s="9">
        <f t="shared" si="4"/>
        <v>13927</v>
      </c>
      <c r="F27" s="9">
        <f t="shared" si="4"/>
        <v>14042</v>
      </c>
      <c r="G27" s="9">
        <f t="shared" si="4"/>
        <v>10100</v>
      </c>
      <c r="H27" s="9">
        <f t="shared" si="4"/>
        <v>1817</v>
      </c>
      <c r="I27" s="9">
        <f t="shared" si="4"/>
        <v>1236</v>
      </c>
      <c r="J27" s="9">
        <f t="shared" si="4"/>
        <v>492</v>
      </c>
      <c r="K27" s="9">
        <f t="shared" si="4"/>
        <v>76</v>
      </c>
      <c r="L27" s="9">
        <f t="shared" si="4"/>
        <v>13</v>
      </c>
      <c r="M27" s="9">
        <f t="shared" si="4"/>
        <v>348</v>
      </c>
    </row>
    <row r="28" spans="2:13" s="4" customFormat="1" ht="15.75" customHeight="1">
      <c r="B28" s="28" t="s">
        <v>12</v>
      </c>
      <c r="C28" s="9">
        <v>11</v>
      </c>
      <c r="D28" s="3">
        <f aca="true" t="shared" si="5" ref="D28:D37">SUM(E28:F28)</f>
        <v>8568</v>
      </c>
      <c r="E28" s="1">
        <v>4628</v>
      </c>
      <c r="F28" s="1">
        <v>3940</v>
      </c>
      <c r="G28" s="1">
        <v>3200</v>
      </c>
      <c r="H28" s="3">
        <f aca="true" t="shared" si="6" ref="H28:H37">SUM(I28:L28)</f>
        <v>570</v>
      </c>
      <c r="I28" s="1">
        <v>386</v>
      </c>
      <c r="J28" s="1">
        <v>169</v>
      </c>
      <c r="K28" s="1">
        <v>15</v>
      </c>
      <c r="L28" s="1">
        <v>0</v>
      </c>
      <c r="M28" s="1">
        <v>101</v>
      </c>
    </row>
    <row r="29" spans="2:13" s="4" customFormat="1" ht="15.75" customHeight="1">
      <c r="B29" s="28" t="s">
        <v>14</v>
      </c>
      <c r="C29" s="9">
        <v>4</v>
      </c>
      <c r="D29" s="3">
        <f t="shared" si="5"/>
        <v>4252</v>
      </c>
      <c r="E29" s="1">
        <v>1878</v>
      </c>
      <c r="F29" s="1">
        <v>2374</v>
      </c>
      <c r="G29" s="1">
        <v>1480</v>
      </c>
      <c r="H29" s="3">
        <f t="shared" si="6"/>
        <v>213</v>
      </c>
      <c r="I29" s="1">
        <v>125</v>
      </c>
      <c r="J29" s="1">
        <v>44</v>
      </c>
      <c r="K29" s="1">
        <v>32</v>
      </c>
      <c r="L29" s="1">
        <v>12</v>
      </c>
      <c r="M29" s="1">
        <v>34</v>
      </c>
    </row>
    <row r="30" spans="2:13" s="4" customFormat="1" ht="15.75" customHeight="1">
      <c r="B30" s="28" t="s">
        <v>15</v>
      </c>
      <c r="C30" s="9">
        <v>5</v>
      </c>
      <c r="D30" s="3">
        <f t="shared" si="5"/>
        <v>4197</v>
      </c>
      <c r="E30" s="1">
        <v>1966</v>
      </c>
      <c r="F30" s="1">
        <v>2231</v>
      </c>
      <c r="G30" s="1">
        <v>1480</v>
      </c>
      <c r="H30" s="3">
        <f t="shared" si="6"/>
        <v>280</v>
      </c>
      <c r="I30" s="1">
        <v>197</v>
      </c>
      <c r="J30" s="1">
        <v>74</v>
      </c>
      <c r="K30" s="1">
        <v>9</v>
      </c>
      <c r="L30" s="1">
        <v>0</v>
      </c>
      <c r="M30" s="1">
        <v>50</v>
      </c>
    </row>
    <row r="31" spans="2:13" s="4" customFormat="1" ht="15.75" customHeight="1">
      <c r="B31" s="28" t="s">
        <v>18</v>
      </c>
      <c r="C31" s="9">
        <v>6</v>
      </c>
      <c r="D31" s="3">
        <f t="shared" si="5"/>
        <v>5107</v>
      </c>
      <c r="E31" s="1">
        <v>2696</v>
      </c>
      <c r="F31" s="1">
        <v>2411</v>
      </c>
      <c r="G31" s="1">
        <v>1840</v>
      </c>
      <c r="H31" s="3">
        <f t="shared" si="6"/>
        <v>352</v>
      </c>
      <c r="I31" s="1">
        <v>258</v>
      </c>
      <c r="J31" s="1">
        <v>84</v>
      </c>
      <c r="K31" s="1">
        <v>9</v>
      </c>
      <c r="L31" s="1">
        <v>1</v>
      </c>
      <c r="M31" s="1">
        <v>72</v>
      </c>
    </row>
    <row r="32" spans="2:13" s="4" customFormat="1" ht="15.75" customHeight="1">
      <c r="B32" s="28" t="s">
        <v>23</v>
      </c>
      <c r="C32" s="9">
        <v>3</v>
      </c>
      <c r="D32" s="3">
        <f t="shared" si="5"/>
        <v>2013</v>
      </c>
      <c r="E32" s="1">
        <v>1149</v>
      </c>
      <c r="F32" s="1">
        <v>864</v>
      </c>
      <c r="G32" s="1">
        <v>720</v>
      </c>
      <c r="H32" s="3">
        <f t="shared" si="6"/>
        <v>128</v>
      </c>
      <c r="I32" s="1">
        <v>96</v>
      </c>
      <c r="J32" s="1">
        <v>32</v>
      </c>
      <c r="K32" s="1">
        <v>0</v>
      </c>
      <c r="L32" s="1">
        <v>0</v>
      </c>
      <c r="M32" s="1">
        <v>25</v>
      </c>
    </row>
    <row r="33" spans="2:13" s="4" customFormat="1" ht="15.75" customHeight="1">
      <c r="B33" s="28" t="s">
        <v>26</v>
      </c>
      <c r="C33" s="9">
        <v>2</v>
      </c>
      <c r="D33" s="3">
        <f t="shared" si="5"/>
        <v>832</v>
      </c>
      <c r="E33" s="1">
        <v>291</v>
      </c>
      <c r="F33" s="1">
        <v>541</v>
      </c>
      <c r="G33" s="1">
        <v>290</v>
      </c>
      <c r="H33" s="3">
        <f t="shared" si="6"/>
        <v>61</v>
      </c>
      <c r="I33" s="1">
        <v>29</v>
      </c>
      <c r="J33" s="1">
        <v>32</v>
      </c>
      <c r="K33" s="1">
        <v>0</v>
      </c>
      <c r="L33" s="1">
        <v>0</v>
      </c>
      <c r="M33" s="1">
        <v>17</v>
      </c>
    </row>
    <row r="34" spans="2:13" s="4" customFormat="1" ht="15.75" customHeight="1">
      <c r="B34" s="28" t="s">
        <v>33</v>
      </c>
      <c r="C34" s="9">
        <v>1</v>
      </c>
      <c r="D34" s="3">
        <f t="shared" si="5"/>
        <v>590</v>
      </c>
      <c r="E34" s="1">
        <v>200</v>
      </c>
      <c r="F34" s="1">
        <v>390</v>
      </c>
      <c r="G34" s="1">
        <v>200</v>
      </c>
      <c r="H34" s="3">
        <f t="shared" si="6"/>
        <v>53</v>
      </c>
      <c r="I34" s="1">
        <v>39</v>
      </c>
      <c r="J34" s="1">
        <v>14</v>
      </c>
      <c r="K34" s="1">
        <v>0</v>
      </c>
      <c r="L34" s="1">
        <v>0</v>
      </c>
      <c r="M34" s="1">
        <v>22</v>
      </c>
    </row>
    <row r="35" spans="2:13" s="4" customFormat="1" ht="15.75" customHeight="1">
      <c r="B35" s="28" t="s">
        <v>34</v>
      </c>
      <c r="C35" s="9">
        <v>1</v>
      </c>
      <c r="D35" s="3">
        <f t="shared" si="5"/>
        <v>666</v>
      </c>
      <c r="E35" s="1">
        <v>203</v>
      </c>
      <c r="F35" s="1">
        <v>463</v>
      </c>
      <c r="G35" s="1">
        <v>240</v>
      </c>
      <c r="H35" s="3">
        <f t="shared" si="6"/>
        <v>46</v>
      </c>
      <c r="I35" s="1">
        <v>31</v>
      </c>
      <c r="J35" s="1">
        <v>12</v>
      </c>
      <c r="K35" s="1">
        <v>3</v>
      </c>
      <c r="L35" s="1">
        <v>0</v>
      </c>
      <c r="M35" s="1">
        <v>12</v>
      </c>
    </row>
    <row r="36" spans="2:13" s="4" customFormat="1" ht="15.75" customHeight="1">
      <c r="B36" s="28" t="s">
        <v>35</v>
      </c>
      <c r="C36" s="9">
        <v>1</v>
      </c>
      <c r="D36" s="3">
        <f t="shared" si="5"/>
        <v>1065</v>
      </c>
      <c r="E36" s="1">
        <v>575</v>
      </c>
      <c r="F36" s="1">
        <v>490</v>
      </c>
      <c r="G36" s="1">
        <v>410</v>
      </c>
      <c r="H36" s="3">
        <f t="shared" si="6"/>
        <v>66</v>
      </c>
      <c r="I36" s="1">
        <v>49</v>
      </c>
      <c r="J36" s="1">
        <v>17</v>
      </c>
      <c r="K36" s="1">
        <v>0</v>
      </c>
      <c r="L36" s="1">
        <v>0</v>
      </c>
      <c r="M36" s="1">
        <v>8</v>
      </c>
    </row>
    <row r="37" spans="2:13" s="4" customFormat="1" ht="15.75" customHeight="1">
      <c r="B37" s="28" t="s">
        <v>36</v>
      </c>
      <c r="C37" s="9">
        <v>1</v>
      </c>
      <c r="D37" s="3">
        <f t="shared" si="5"/>
        <v>679</v>
      </c>
      <c r="E37" s="1">
        <v>341</v>
      </c>
      <c r="F37" s="1">
        <v>338</v>
      </c>
      <c r="G37" s="1">
        <v>240</v>
      </c>
      <c r="H37" s="3">
        <f t="shared" si="6"/>
        <v>48</v>
      </c>
      <c r="I37" s="1">
        <v>26</v>
      </c>
      <c r="J37" s="1">
        <v>14</v>
      </c>
      <c r="K37" s="1">
        <v>8</v>
      </c>
      <c r="L37" s="1">
        <v>0</v>
      </c>
      <c r="M37" s="1">
        <v>7</v>
      </c>
    </row>
    <row r="38" spans="2:13" s="4" customFormat="1" ht="15.75" customHeight="1">
      <c r="B38" s="28"/>
      <c r="C38" s="9"/>
      <c r="D38" s="3"/>
      <c r="E38" s="1"/>
      <c r="F38" s="1"/>
      <c r="G38" s="1"/>
      <c r="H38" s="3"/>
      <c r="I38" s="1"/>
      <c r="J38" s="1"/>
      <c r="K38" s="1"/>
      <c r="L38" s="1"/>
      <c r="M38" s="1"/>
    </row>
    <row r="39" spans="1:13" s="4" customFormat="1" ht="15.75" customHeight="1">
      <c r="A39" s="166" t="s">
        <v>137</v>
      </c>
      <c r="B39" s="167"/>
      <c r="C39" s="9">
        <f aca="true" t="shared" si="7" ref="C39:M39">SUM(C40:C40)</f>
        <v>29</v>
      </c>
      <c r="D39" s="9">
        <f t="shared" si="7"/>
        <v>20786</v>
      </c>
      <c r="E39" s="9">
        <f t="shared" si="7"/>
        <v>10363</v>
      </c>
      <c r="F39" s="9">
        <f t="shared" si="7"/>
        <v>10423</v>
      </c>
      <c r="G39" s="9">
        <f t="shared" si="7"/>
        <v>7870</v>
      </c>
      <c r="H39" s="9">
        <f t="shared" si="7"/>
        <v>1521</v>
      </c>
      <c r="I39" s="9">
        <f t="shared" si="7"/>
        <v>1022</v>
      </c>
      <c r="J39" s="9">
        <f t="shared" si="7"/>
        <v>388</v>
      </c>
      <c r="K39" s="9">
        <f t="shared" si="7"/>
        <v>84</v>
      </c>
      <c r="L39" s="9">
        <f t="shared" si="7"/>
        <v>27</v>
      </c>
      <c r="M39" s="9">
        <f t="shared" si="7"/>
        <v>290</v>
      </c>
    </row>
    <row r="40" spans="2:13" s="4" customFormat="1" ht="15.75" customHeight="1">
      <c r="B40" s="28" t="s">
        <v>10</v>
      </c>
      <c r="C40" s="9">
        <v>29</v>
      </c>
      <c r="D40" s="3">
        <f>SUM(E40:F40)</f>
        <v>20786</v>
      </c>
      <c r="E40" s="1">
        <v>10363</v>
      </c>
      <c r="F40" s="1">
        <v>10423</v>
      </c>
      <c r="G40" s="1">
        <v>7870</v>
      </c>
      <c r="H40" s="3">
        <f>SUM(I40:L40)</f>
        <v>1521</v>
      </c>
      <c r="I40" s="1">
        <v>1022</v>
      </c>
      <c r="J40" s="1">
        <v>388</v>
      </c>
      <c r="K40" s="1">
        <v>84</v>
      </c>
      <c r="L40" s="1">
        <v>27</v>
      </c>
      <c r="M40" s="1">
        <v>290</v>
      </c>
    </row>
    <row r="41" spans="2:13" s="4" customFormat="1" ht="15.75" customHeight="1">
      <c r="B41" s="28"/>
      <c r="C41" s="9"/>
      <c r="D41" s="3"/>
      <c r="E41" s="1"/>
      <c r="F41" s="1"/>
      <c r="G41" s="1"/>
      <c r="H41" s="3"/>
      <c r="I41" s="1"/>
      <c r="J41" s="1"/>
      <c r="K41" s="1"/>
      <c r="L41" s="1"/>
      <c r="M41" s="1"/>
    </row>
    <row r="42" spans="1:13" s="4" customFormat="1" ht="15.75" customHeight="1">
      <c r="A42" s="166" t="s">
        <v>141</v>
      </c>
      <c r="B42" s="167"/>
      <c r="C42" s="9">
        <f aca="true" t="shared" si="8" ref="C42:M42">SUM(C43:C54)</f>
        <v>35</v>
      </c>
      <c r="D42" s="9">
        <f t="shared" si="8"/>
        <v>23480</v>
      </c>
      <c r="E42" s="9">
        <f t="shared" si="8"/>
        <v>12409</v>
      </c>
      <c r="F42" s="9">
        <f t="shared" si="8"/>
        <v>11071</v>
      </c>
      <c r="G42" s="9">
        <f t="shared" si="8"/>
        <v>8554</v>
      </c>
      <c r="H42" s="9">
        <f t="shared" si="8"/>
        <v>1665</v>
      </c>
      <c r="I42" s="9">
        <f t="shared" si="8"/>
        <v>1200</v>
      </c>
      <c r="J42" s="9">
        <f t="shared" si="8"/>
        <v>433</v>
      </c>
      <c r="K42" s="9">
        <f t="shared" si="8"/>
        <v>26</v>
      </c>
      <c r="L42" s="9">
        <f t="shared" si="8"/>
        <v>6</v>
      </c>
      <c r="M42" s="9">
        <f t="shared" si="8"/>
        <v>375</v>
      </c>
    </row>
    <row r="43" spans="2:13" s="4" customFormat="1" ht="15.75" customHeight="1">
      <c r="B43" s="28" t="s">
        <v>17</v>
      </c>
      <c r="C43" s="9">
        <v>5</v>
      </c>
      <c r="D43" s="3">
        <f aca="true" t="shared" si="9" ref="D43:D52">SUM(E43:F43)</f>
        <v>3125</v>
      </c>
      <c r="E43" s="1">
        <v>2053</v>
      </c>
      <c r="F43" s="1">
        <v>1072</v>
      </c>
      <c r="G43" s="1">
        <v>1180</v>
      </c>
      <c r="H43" s="3">
        <f aca="true" t="shared" si="10" ref="H43:H53">SUM(I43:L43)</f>
        <v>243</v>
      </c>
      <c r="I43" s="1">
        <v>182</v>
      </c>
      <c r="J43" s="1">
        <v>53</v>
      </c>
      <c r="K43" s="1">
        <v>8</v>
      </c>
      <c r="L43" s="1">
        <v>0</v>
      </c>
      <c r="M43" s="1">
        <v>48</v>
      </c>
    </row>
    <row r="44" spans="2:13" s="4" customFormat="1" ht="15.75" customHeight="1">
      <c r="B44" s="28" t="s">
        <v>19</v>
      </c>
      <c r="C44" s="9">
        <v>5</v>
      </c>
      <c r="D44" s="3">
        <f t="shared" si="9"/>
        <v>4254</v>
      </c>
      <c r="E44" s="1">
        <v>2104</v>
      </c>
      <c r="F44" s="1">
        <v>2150</v>
      </c>
      <c r="G44" s="1">
        <v>1444</v>
      </c>
      <c r="H44" s="3">
        <f t="shared" si="10"/>
        <v>276</v>
      </c>
      <c r="I44" s="1">
        <v>193</v>
      </c>
      <c r="J44" s="1">
        <v>73</v>
      </c>
      <c r="K44" s="1">
        <v>6</v>
      </c>
      <c r="L44" s="1">
        <v>4</v>
      </c>
      <c r="M44" s="1">
        <v>61</v>
      </c>
    </row>
    <row r="45" spans="2:13" s="4" customFormat="1" ht="15.75" customHeight="1">
      <c r="B45" s="28" t="s">
        <v>20</v>
      </c>
      <c r="C45" s="9">
        <v>4</v>
      </c>
      <c r="D45" s="3">
        <f t="shared" si="9"/>
        <v>2353</v>
      </c>
      <c r="E45" s="1">
        <v>1009</v>
      </c>
      <c r="F45" s="1">
        <v>1344</v>
      </c>
      <c r="G45" s="1">
        <v>815</v>
      </c>
      <c r="H45" s="3">
        <f t="shared" si="10"/>
        <v>169</v>
      </c>
      <c r="I45" s="1">
        <v>123</v>
      </c>
      <c r="J45" s="1">
        <v>46</v>
      </c>
      <c r="K45" s="1">
        <v>0</v>
      </c>
      <c r="L45" s="1">
        <v>0</v>
      </c>
      <c r="M45" s="1">
        <v>57</v>
      </c>
    </row>
    <row r="46" spans="2:13" s="4" customFormat="1" ht="15.75" customHeight="1">
      <c r="B46" s="28" t="s">
        <v>21</v>
      </c>
      <c r="C46" s="9">
        <v>4</v>
      </c>
      <c r="D46" s="3">
        <f t="shared" si="9"/>
        <v>2952</v>
      </c>
      <c r="E46" s="1">
        <v>1805</v>
      </c>
      <c r="F46" s="1">
        <v>1147</v>
      </c>
      <c r="G46" s="1">
        <v>1040</v>
      </c>
      <c r="H46" s="3">
        <f t="shared" si="10"/>
        <v>209</v>
      </c>
      <c r="I46" s="1">
        <v>146</v>
      </c>
      <c r="J46" s="1">
        <v>63</v>
      </c>
      <c r="K46" s="1">
        <v>0</v>
      </c>
      <c r="L46" s="1">
        <v>0</v>
      </c>
      <c r="M46" s="1">
        <v>38</v>
      </c>
    </row>
    <row r="47" spans="2:13" s="4" customFormat="1" ht="15.75" customHeight="1">
      <c r="B47" s="28" t="s">
        <v>22</v>
      </c>
      <c r="C47" s="9">
        <v>6</v>
      </c>
      <c r="D47" s="3">
        <f t="shared" si="9"/>
        <v>4258</v>
      </c>
      <c r="E47" s="1">
        <v>2458</v>
      </c>
      <c r="F47" s="1">
        <v>1800</v>
      </c>
      <c r="G47" s="1">
        <v>1620</v>
      </c>
      <c r="H47" s="3">
        <f t="shared" si="10"/>
        <v>274</v>
      </c>
      <c r="I47" s="1">
        <v>207</v>
      </c>
      <c r="J47" s="1">
        <v>60</v>
      </c>
      <c r="K47" s="1">
        <v>6</v>
      </c>
      <c r="L47" s="1">
        <v>1</v>
      </c>
      <c r="M47" s="1">
        <v>68</v>
      </c>
    </row>
    <row r="48" spans="2:13" s="4" customFormat="1" ht="15.75" customHeight="1">
      <c r="B48" s="28" t="s">
        <v>24</v>
      </c>
      <c r="C48" s="9">
        <v>2</v>
      </c>
      <c r="D48" s="3">
        <f t="shared" si="9"/>
        <v>1425</v>
      </c>
      <c r="E48" s="1">
        <v>649</v>
      </c>
      <c r="F48" s="1">
        <v>776</v>
      </c>
      <c r="G48" s="1">
        <v>480</v>
      </c>
      <c r="H48" s="3">
        <f t="shared" si="10"/>
        <v>88</v>
      </c>
      <c r="I48" s="1">
        <v>61</v>
      </c>
      <c r="J48" s="1">
        <v>27</v>
      </c>
      <c r="K48" s="1">
        <v>0</v>
      </c>
      <c r="L48" s="1">
        <v>0</v>
      </c>
      <c r="M48" s="1">
        <v>19</v>
      </c>
    </row>
    <row r="49" spans="2:13" s="4" customFormat="1" ht="15.75" customHeight="1">
      <c r="B49" s="28" t="s">
        <v>98</v>
      </c>
      <c r="C49" s="9">
        <v>1</v>
      </c>
      <c r="D49" s="3">
        <f t="shared" si="9"/>
        <v>569</v>
      </c>
      <c r="E49" s="1">
        <v>290</v>
      </c>
      <c r="F49" s="1">
        <v>279</v>
      </c>
      <c r="G49" s="1">
        <v>200</v>
      </c>
      <c r="H49" s="3">
        <f t="shared" si="10"/>
        <v>41</v>
      </c>
      <c r="I49" s="1">
        <v>24</v>
      </c>
      <c r="J49" s="1">
        <v>17</v>
      </c>
      <c r="K49" s="1">
        <v>0</v>
      </c>
      <c r="L49" s="1">
        <v>0</v>
      </c>
      <c r="M49" s="1">
        <v>7</v>
      </c>
    </row>
    <row r="50" spans="2:13" s="4" customFormat="1" ht="15.75" customHeight="1">
      <c r="B50" s="28" t="s">
        <v>103</v>
      </c>
      <c r="C50" s="9">
        <v>3</v>
      </c>
      <c r="D50" s="3">
        <f t="shared" si="9"/>
        <v>1802</v>
      </c>
      <c r="E50" s="1">
        <v>701</v>
      </c>
      <c r="F50" s="1">
        <v>1101</v>
      </c>
      <c r="G50" s="1">
        <v>775</v>
      </c>
      <c r="H50" s="3">
        <f t="shared" si="10"/>
        <v>135</v>
      </c>
      <c r="I50" s="1">
        <v>102</v>
      </c>
      <c r="J50" s="1">
        <v>33</v>
      </c>
      <c r="K50" s="1">
        <v>0</v>
      </c>
      <c r="L50" s="1">
        <v>0</v>
      </c>
      <c r="M50" s="1">
        <v>32</v>
      </c>
    </row>
    <row r="51" spans="2:13" s="4" customFormat="1" ht="15.75" customHeight="1">
      <c r="B51" s="28" t="s">
        <v>101</v>
      </c>
      <c r="C51" s="9">
        <v>2</v>
      </c>
      <c r="D51" s="3">
        <f t="shared" si="9"/>
        <v>1413</v>
      </c>
      <c r="E51" s="1">
        <v>730</v>
      </c>
      <c r="F51" s="1">
        <v>683</v>
      </c>
      <c r="G51" s="1">
        <v>520</v>
      </c>
      <c r="H51" s="3">
        <f t="shared" si="10"/>
        <v>97</v>
      </c>
      <c r="I51" s="1">
        <v>70</v>
      </c>
      <c r="J51" s="1">
        <v>20</v>
      </c>
      <c r="K51" s="1">
        <v>6</v>
      </c>
      <c r="L51" s="1">
        <v>1</v>
      </c>
      <c r="M51" s="1">
        <v>20</v>
      </c>
    </row>
    <row r="52" spans="2:13" s="4" customFormat="1" ht="15.75" customHeight="1">
      <c r="B52" s="28" t="s">
        <v>37</v>
      </c>
      <c r="C52" s="9">
        <v>1</v>
      </c>
      <c r="D52" s="3">
        <f t="shared" si="9"/>
        <v>463</v>
      </c>
      <c r="E52" s="1">
        <v>141</v>
      </c>
      <c r="F52" s="1">
        <v>322</v>
      </c>
      <c r="G52" s="1">
        <v>160</v>
      </c>
      <c r="H52" s="3">
        <f t="shared" si="10"/>
        <v>38</v>
      </c>
      <c r="I52" s="1">
        <v>22</v>
      </c>
      <c r="J52" s="1">
        <v>16</v>
      </c>
      <c r="K52" s="1">
        <v>0</v>
      </c>
      <c r="L52" s="1">
        <v>0</v>
      </c>
      <c r="M52" s="1">
        <v>10</v>
      </c>
    </row>
    <row r="53" spans="2:13" s="4" customFormat="1" ht="15.75" customHeight="1">
      <c r="B53" s="28" t="s">
        <v>102</v>
      </c>
      <c r="C53" s="9">
        <v>1</v>
      </c>
      <c r="D53" s="3">
        <f>SUM(E53:F53)</f>
        <v>196</v>
      </c>
      <c r="E53" s="1">
        <v>124</v>
      </c>
      <c r="F53" s="1">
        <v>72</v>
      </c>
      <c r="G53" s="1">
        <v>80</v>
      </c>
      <c r="H53" s="3">
        <f t="shared" si="10"/>
        <v>23</v>
      </c>
      <c r="I53" s="1">
        <v>17</v>
      </c>
      <c r="J53" s="1">
        <v>6</v>
      </c>
      <c r="K53" s="1">
        <v>0</v>
      </c>
      <c r="L53" s="1">
        <v>0</v>
      </c>
      <c r="M53" s="1">
        <v>4</v>
      </c>
    </row>
    <row r="54" spans="2:13" s="4" customFormat="1" ht="15.75" customHeight="1">
      <c r="B54" s="28" t="s">
        <v>38</v>
      </c>
      <c r="C54" s="9">
        <v>1</v>
      </c>
      <c r="D54" s="3">
        <f>SUM(E54:F54)</f>
        <v>670</v>
      </c>
      <c r="E54" s="1">
        <v>345</v>
      </c>
      <c r="F54" s="1">
        <v>325</v>
      </c>
      <c r="G54" s="6">
        <v>240</v>
      </c>
      <c r="H54" s="3">
        <f>SUM(I54:L54)</f>
        <v>72</v>
      </c>
      <c r="I54" s="1">
        <v>53</v>
      </c>
      <c r="J54" s="1">
        <v>19</v>
      </c>
      <c r="K54" s="1">
        <v>0</v>
      </c>
      <c r="L54" s="1">
        <v>0</v>
      </c>
      <c r="M54" s="1">
        <v>11</v>
      </c>
    </row>
    <row r="55" spans="2:13" s="4" customFormat="1" ht="15.75" customHeight="1">
      <c r="B55" s="28"/>
      <c r="C55" s="9"/>
      <c r="D55" s="3"/>
      <c r="E55" s="1"/>
      <c r="F55" s="1"/>
      <c r="G55" s="1"/>
      <c r="H55" s="3"/>
      <c r="I55" s="1"/>
      <c r="J55" s="1"/>
      <c r="K55" s="1"/>
      <c r="L55" s="1"/>
      <c r="M55" s="1"/>
    </row>
    <row r="56" spans="1:13" s="4" customFormat="1" ht="15.75" customHeight="1">
      <c r="A56" s="166" t="s">
        <v>139</v>
      </c>
      <c r="B56" s="167"/>
      <c r="C56" s="9">
        <f aca="true" t="shared" si="11" ref="C56:M56">SUM(C57:C58)</f>
        <v>33</v>
      </c>
      <c r="D56" s="9">
        <f t="shared" si="11"/>
        <v>24077</v>
      </c>
      <c r="E56" s="9">
        <f t="shared" si="11"/>
        <v>12308</v>
      </c>
      <c r="F56" s="9">
        <f t="shared" si="11"/>
        <v>11769</v>
      </c>
      <c r="G56" s="9">
        <f t="shared" si="11"/>
        <v>8755</v>
      </c>
      <c r="H56" s="9">
        <f t="shared" si="11"/>
        <v>1650</v>
      </c>
      <c r="I56" s="9">
        <f t="shared" si="11"/>
        <v>1157</v>
      </c>
      <c r="J56" s="9">
        <f t="shared" si="11"/>
        <v>406</v>
      </c>
      <c r="K56" s="9">
        <f t="shared" si="11"/>
        <v>70</v>
      </c>
      <c r="L56" s="9">
        <f t="shared" si="11"/>
        <v>17</v>
      </c>
      <c r="M56" s="9">
        <f t="shared" si="11"/>
        <v>285</v>
      </c>
    </row>
    <row r="57" spans="2:13" s="4" customFormat="1" ht="15.75" customHeight="1">
      <c r="B57" s="28" t="s">
        <v>11</v>
      </c>
      <c r="C57" s="9">
        <v>31</v>
      </c>
      <c r="D57" s="3">
        <f>SUM(E57:F57)</f>
        <v>22778</v>
      </c>
      <c r="E57" s="1">
        <v>11584</v>
      </c>
      <c r="F57" s="1">
        <v>11194</v>
      </c>
      <c r="G57" s="1">
        <v>8275</v>
      </c>
      <c r="H57" s="3">
        <f>SUM(I57:L57)</f>
        <v>1557</v>
      </c>
      <c r="I57" s="1">
        <v>1098</v>
      </c>
      <c r="J57" s="1">
        <v>380</v>
      </c>
      <c r="K57" s="1">
        <v>63</v>
      </c>
      <c r="L57" s="1">
        <v>16</v>
      </c>
      <c r="M57" s="1">
        <v>269</v>
      </c>
    </row>
    <row r="58" spans="2:13" s="4" customFormat="1" ht="15.75" customHeight="1">
      <c r="B58" s="28" t="s">
        <v>27</v>
      </c>
      <c r="C58" s="9">
        <v>2</v>
      </c>
      <c r="D58" s="3">
        <f>SUM(E58:F58)</f>
        <v>1299</v>
      </c>
      <c r="E58" s="1">
        <v>724</v>
      </c>
      <c r="F58" s="1">
        <v>575</v>
      </c>
      <c r="G58" s="1">
        <v>480</v>
      </c>
      <c r="H58" s="3">
        <f>SUM(I58:L58)</f>
        <v>93</v>
      </c>
      <c r="I58" s="1">
        <v>59</v>
      </c>
      <c r="J58" s="1">
        <v>26</v>
      </c>
      <c r="K58" s="1">
        <v>7</v>
      </c>
      <c r="L58" s="1">
        <v>1</v>
      </c>
      <c r="M58" s="1">
        <v>16</v>
      </c>
    </row>
    <row r="59" spans="1:13" s="4" customFormat="1" ht="15.75" customHeight="1" thickBot="1">
      <c r="A59" s="82"/>
      <c r="B59" s="4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s="4" customFormat="1" ht="15.75" customHeight="1">
      <c r="B60" s="5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 s="4" customFormat="1" ht="15.75" customHeight="1">
      <c r="B61" s="60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4" customFormat="1" ht="15.75" customHeight="1">
      <c r="B62" s="5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 s="4" customFormat="1" ht="15.75" customHeight="1">
      <c r="B63" s="60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 s="4" customFormat="1" ht="15.75" customHeight="1">
      <c r="B64" s="6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s="4" customFormat="1" ht="15.75" customHeight="1">
      <c r="B65" s="60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 s="4" customFormat="1" ht="15.75" customHeight="1">
      <c r="B66" s="5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s="4" customFormat="1" ht="15.75" customHeight="1">
      <c r="B67" s="6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 s="4" customFormat="1" ht="15.75" customHeight="1">
      <c r="B68" s="6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 s="4" customFormat="1" ht="15.75" customHeight="1">
      <c r="B69" s="60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 s="4" customFormat="1" ht="15.75" customHeight="1">
      <c r="B70" s="6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 s="4" customFormat="1" ht="15.75" customHeight="1">
      <c r="B71" s="6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 s="4" customFormat="1" ht="15.75" customHeight="1">
      <c r="B72" s="5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="4" customFormat="1" ht="15.75" customHeight="1"/>
    <row r="74" s="4" customFormat="1" ht="15.75" customHeight="1"/>
    <row r="75" s="4" customFormat="1" ht="15.75" customHeight="1"/>
    <row r="76" s="4" customFormat="1" ht="15.75" customHeight="1"/>
    <row r="77" s="4" customFormat="1" ht="15.75" customHeight="1"/>
    <row r="78" s="4" customFormat="1" ht="15" customHeight="1"/>
    <row r="79" s="4" customFormat="1" ht="15" customHeight="1"/>
    <row r="80" s="4" customFormat="1" ht="15" customHeight="1"/>
    <row r="81" s="4" customFormat="1" ht="15" customHeight="1"/>
    <row r="82" s="4" customFormat="1" ht="15" customHeight="1"/>
    <row r="83" s="4" customFormat="1" ht="15" customHeight="1"/>
    <row r="84" s="4" customFormat="1" ht="15" customHeight="1"/>
    <row r="85" s="4" customFormat="1" ht="15" customHeight="1"/>
    <row r="86" s="4" customFormat="1" ht="15" customHeight="1"/>
    <row r="87" s="4" customFormat="1" ht="15" customHeight="1"/>
    <row r="88" s="4" customFormat="1" ht="15" customHeight="1"/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ht="15" customHeight="1"/>
    <row r="94" ht="15" customHeight="1"/>
  </sheetData>
  <mergeCells count="18">
    <mergeCell ref="D4:F5"/>
    <mergeCell ref="C4:C6"/>
    <mergeCell ref="H5:H6"/>
    <mergeCell ref="A56:B56"/>
    <mergeCell ref="G4:G6"/>
    <mergeCell ref="A42:B42"/>
    <mergeCell ref="A27:B27"/>
    <mergeCell ref="A39:B39"/>
    <mergeCell ref="M4:M6"/>
    <mergeCell ref="H4:L4"/>
    <mergeCell ref="A15:B15"/>
    <mergeCell ref="A7:B7"/>
    <mergeCell ref="A8:B8"/>
    <mergeCell ref="A9:B9"/>
    <mergeCell ref="A10:B10"/>
    <mergeCell ref="A11:B11"/>
    <mergeCell ref="A13:B13"/>
    <mergeCell ref="A12:B12"/>
  </mergeCells>
  <printOptions horizontalCentered="1"/>
  <pageMargins left="0.1968503937007874" right="0.2755905511811024" top="0.7874015748031497" bottom="0.5905511811023623" header="0.2755905511811024" footer="0.4724409448818898"/>
  <pageSetup firstPageNumber="19" useFirstPageNumber="1" horizontalDpi="600" verticalDpi="600" orientation="portrait" paperSize="9" scale="80" r:id="rId1"/>
  <headerFooter alignWithMargins="0">
    <oddFooter>&amp;C&amp;"ＭＳ 明朝,標準"&amp;15&amp;P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15"/>
  <sheetViews>
    <sheetView zoomScale="80" zoomScaleNormal="80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15.875" style="6" customWidth="1"/>
    <col min="2" max="4" width="4.75390625" style="6" customWidth="1"/>
    <col min="5" max="8" width="6.875" style="6" customWidth="1"/>
    <col min="9" max="9" width="7.125" style="6" bestFit="1" customWidth="1"/>
    <col min="10" max="27" width="6.75390625" style="6" customWidth="1"/>
    <col min="28" max="28" width="8.875" style="6" customWidth="1"/>
    <col min="29" max="16384" width="9.00390625" style="6" customWidth="1"/>
  </cols>
  <sheetData>
    <row r="1" spans="2:28" ht="21">
      <c r="B1" s="196" t="s">
        <v>200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1">
      <c r="A2" s="4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5" customHeight="1" thickBot="1"/>
    <row r="4" spans="1:28" s="4" customFormat="1" ht="18" customHeight="1">
      <c r="A4" s="50"/>
      <c r="B4" s="51" t="s">
        <v>46</v>
      </c>
      <c r="C4" s="52"/>
      <c r="D4" s="52"/>
      <c r="E4" s="51" t="s">
        <v>47</v>
      </c>
      <c r="F4" s="34"/>
      <c r="G4" s="34"/>
      <c r="H4" s="34"/>
      <c r="I4" s="53"/>
      <c r="J4" s="171" t="s">
        <v>126</v>
      </c>
      <c r="K4" s="172"/>
      <c r="L4" s="172"/>
      <c r="M4" s="172"/>
      <c r="N4" s="172"/>
      <c r="O4" s="172"/>
      <c r="P4" s="172" t="s">
        <v>126</v>
      </c>
      <c r="Q4" s="172"/>
      <c r="R4" s="172"/>
      <c r="S4" s="172"/>
      <c r="T4" s="172"/>
      <c r="U4" s="172"/>
      <c r="V4" s="172"/>
      <c r="W4" s="172"/>
      <c r="X4" s="172"/>
      <c r="Y4" s="155" t="s">
        <v>121</v>
      </c>
      <c r="Z4" s="191"/>
      <c r="AA4" s="192"/>
      <c r="AB4" s="155" t="s">
        <v>122</v>
      </c>
    </row>
    <row r="5" spans="1:28" s="4" customFormat="1" ht="15.75" customHeight="1">
      <c r="A5" s="54" t="s">
        <v>48</v>
      </c>
      <c r="B5" s="186" t="s">
        <v>107</v>
      </c>
      <c r="C5" s="186" t="s">
        <v>199</v>
      </c>
      <c r="D5" s="186" t="s">
        <v>111</v>
      </c>
      <c r="E5" s="186" t="s">
        <v>107</v>
      </c>
      <c r="F5" s="186" t="s">
        <v>123</v>
      </c>
      <c r="G5" s="186" t="s">
        <v>124</v>
      </c>
      <c r="H5" s="186" t="s">
        <v>125</v>
      </c>
      <c r="I5" s="190" t="s">
        <v>112</v>
      </c>
      <c r="J5" s="55" t="s">
        <v>50</v>
      </c>
      <c r="K5" s="35"/>
      <c r="L5" s="36"/>
      <c r="M5" s="55" t="s">
        <v>51</v>
      </c>
      <c r="N5" s="35"/>
      <c r="O5" s="35"/>
      <c r="P5" s="35" t="s">
        <v>52</v>
      </c>
      <c r="Q5" s="35"/>
      <c r="R5" s="35"/>
      <c r="S5" s="55" t="s">
        <v>53</v>
      </c>
      <c r="T5" s="35"/>
      <c r="U5" s="35"/>
      <c r="V5" s="55" t="s">
        <v>49</v>
      </c>
      <c r="W5" s="35"/>
      <c r="X5" s="35"/>
      <c r="Y5" s="193"/>
      <c r="Z5" s="194"/>
      <c r="AA5" s="195"/>
      <c r="AB5" s="156"/>
    </row>
    <row r="6" spans="1:28" s="4" customFormat="1" ht="15.75" customHeight="1">
      <c r="A6" s="39"/>
      <c r="B6" s="177"/>
      <c r="C6" s="177"/>
      <c r="D6" s="177"/>
      <c r="E6" s="177"/>
      <c r="F6" s="189"/>
      <c r="G6" s="189"/>
      <c r="H6" s="189"/>
      <c r="I6" s="157"/>
      <c r="J6" s="24" t="s">
        <v>3</v>
      </c>
      <c r="K6" s="24" t="s">
        <v>4</v>
      </c>
      <c r="L6" s="26" t="s">
        <v>5</v>
      </c>
      <c r="M6" s="24" t="s">
        <v>3</v>
      </c>
      <c r="N6" s="24" t="s">
        <v>4</v>
      </c>
      <c r="O6" s="24" t="s">
        <v>5</v>
      </c>
      <c r="P6" s="58" t="s">
        <v>3</v>
      </c>
      <c r="Q6" s="24" t="s">
        <v>4</v>
      </c>
      <c r="R6" s="24" t="s">
        <v>5</v>
      </c>
      <c r="S6" s="24" t="s">
        <v>3</v>
      </c>
      <c r="T6" s="24" t="s">
        <v>4</v>
      </c>
      <c r="U6" s="24" t="s">
        <v>5</v>
      </c>
      <c r="V6" s="24" t="s">
        <v>3</v>
      </c>
      <c r="W6" s="24" t="s">
        <v>4</v>
      </c>
      <c r="X6" s="24" t="s">
        <v>5</v>
      </c>
      <c r="Y6" s="24" t="s">
        <v>3</v>
      </c>
      <c r="Z6" s="24" t="s">
        <v>4</v>
      </c>
      <c r="AA6" s="24" t="s">
        <v>5</v>
      </c>
      <c r="AB6" s="157"/>
    </row>
    <row r="7" spans="1:28" s="4" customFormat="1" ht="16.5" customHeight="1">
      <c r="A7" s="28" t="s">
        <v>130</v>
      </c>
      <c r="B7" s="1">
        <v>29</v>
      </c>
      <c r="C7" s="1">
        <v>22</v>
      </c>
      <c r="D7" s="1">
        <v>7</v>
      </c>
      <c r="E7" s="1">
        <v>933</v>
      </c>
      <c r="F7" s="1">
        <v>15</v>
      </c>
      <c r="G7" s="1">
        <v>445</v>
      </c>
      <c r="H7" s="1">
        <v>257</v>
      </c>
      <c r="I7" s="1">
        <v>216</v>
      </c>
      <c r="J7" s="1">
        <v>3618</v>
      </c>
      <c r="K7" s="1">
        <v>2311</v>
      </c>
      <c r="L7" s="1">
        <v>1307</v>
      </c>
      <c r="M7" s="1">
        <v>53</v>
      </c>
      <c r="N7" s="1">
        <v>27</v>
      </c>
      <c r="O7" s="1">
        <v>26</v>
      </c>
      <c r="P7" s="1">
        <v>1389</v>
      </c>
      <c r="Q7" s="1">
        <v>910</v>
      </c>
      <c r="R7" s="1">
        <v>479</v>
      </c>
      <c r="S7" s="1">
        <v>863</v>
      </c>
      <c r="T7" s="1">
        <v>552</v>
      </c>
      <c r="U7" s="1">
        <v>311</v>
      </c>
      <c r="V7" s="1">
        <v>1313</v>
      </c>
      <c r="W7" s="1">
        <v>822</v>
      </c>
      <c r="X7" s="1">
        <v>491</v>
      </c>
      <c r="Y7" s="1">
        <v>1937</v>
      </c>
      <c r="Z7" s="1">
        <v>726</v>
      </c>
      <c r="AA7" s="1">
        <v>1211</v>
      </c>
      <c r="AB7" s="1">
        <v>243</v>
      </c>
    </row>
    <row r="8" spans="1:28" s="4" customFormat="1" ht="16.5" customHeight="1">
      <c r="A8" s="28" t="s">
        <v>193</v>
      </c>
      <c r="B8" s="1">
        <v>29</v>
      </c>
      <c r="C8" s="1">
        <v>22</v>
      </c>
      <c r="D8" s="1">
        <v>7</v>
      </c>
      <c r="E8" s="1">
        <v>961</v>
      </c>
      <c r="F8" s="1">
        <v>12</v>
      </c>
      <c r="G8" s="1">
        <v>462</v>
      </c>
      <c r="H8" s="1">
        <v>264</v>
      </c>
      <c r="I8" s="1">
        <v>223</v>
      </c>
      <c r="J8" s="1">
        <v>3785</v>
      </c>
      <c r="K8" s="1">
        <v>2428</v>
      </c>
      <c r="L8" s="1">
        <v>1357</v>
      </c>
      <c r="M8" s="1">
        <v>42</v>
      </c>
      <c r="N8" s="1">
        <v>21</v>
      </c>
      <c r="O8" s="1">
        <v>21</v>
      </c>
      <c r="P8" s="1">
        <v>1437</v>
      </c>
      <c r="Q8" s="1">
        <v>950</v>
      </c>
      <c r="R8" s="1">
        <v>487</v>
      </c>
      <c r="S8" s="1">
        <v>908</v>
      </c>
      <c r="T8" s="1">
        <v>573</v>
      </c>
      <c r="U8" s="1">
        <v>335</v>
      </c>
      <c r="V8" s="1">
        <v>1398</v>
      </c>
      <c r="W8" s="1">
        <v>884</v>
      </c>
      <c r="X8" s="1">
        <v>514</v>
      </c>
      <c r="Y8" s="1">
        <v>2022</v>
      </c>
      <c r="Z8" s="1">
        <v>754</v>
      </c>
      <c r="AA8" s="1">
        <v>1268</v>
      </c>
      <c r="AB8" s="1">
        <v>244</v>
      </c>
    </row>
    <row r="9" spans="1:28" s="4" customFormat="1" ht="16.5" customHeight="1">
      <c r="A9" s="28" t="s">
        <v>194</v>
      </c>
      <c r="B9" s="1">
        <v>30</v>
      </c>
      <c r="C9" s="1">
        <v>22</v>
      </c>
      <c r="D9" s="1">
        <v>8</v>
      </c>
      <c r="E9" s="1">
        <v>996</v>
      </c>
      <c r="F9" s="1">
        <v>15</v>
      </c>
      <c r="G9" s="1">
        <v>486</v>
      </c>
      <c r="H9" s="1">
        <v>268</v>
      </c>
      <c r="I9" s="1">
        <v>227</v>
      </c>
      <c r="J9" s="1">
        <v>3930</v>
      </c>
      <c r="K9" s="1">
        <v>2576</v>
      </c>
      <c r="L9" s="1">
        <v>1354</v>
      </c>
      <c r="M9" s="1">
        <v>52</v>
      </c>
      <c r="N9" s="1">
        <v>27</v>
      </c>
      <c r="O9" s="1">
        <v>25</v>
      </c>
      <c r="P9" s="1">
        <v>1508</v>
      </c>
      <c r="Q9" s="1">
        <v>1026</v>
      </c>
      <c r="R9" s="1">
        <v>482</v>
      </c>
      <c r="S9" s="1">
        <v>937</v>
      </c>
      <c r="T9" s="1">
        <v>598</v>
      </c>
      <c r="U9" s="1">
        <v>339</v>
      </c>
      <c r="V9" s="1">
        <v>1433</v>
      </c>
      <c r="W9" s="1">
        <v>925</v>
      </c>
      <c r="X9" s="1">
        <v>508</v>
      </c>
      <c r="Y9" s="1">
        <v>2092</v>
      </c>
      <c r="Z9" s="1">
        <v>770</v>
      </c>
      <c r="AA9" s="1">
        <v>1322</v>
      </c>
      <c r="AB9" s="1">
        <v>253</v>
      </c>
    </row>
    <row r="10" spans="1:28" s="4" customFormat="1" ht="16.5" customHeight="1">
      <c r="A10" s="131" t="s">
        <v>214</v>
      </c>
      <c r="B10" s="6">
        <v>31</v>
      </c>
      <c r="C10" s="6">
        <v>22</v>
      </c>
      <c r="D10" s="6">
        <v>9</v>
      </c>
      <c r="E10" s="6">
        <v>1002</v>
      </c>
      <c r="F10" s="6">
        <v>15</v>
      </c>
      <c r="G10" s="6">
        <v>485</v>
      </c>
      <c r="H10" s="6">
        <v>270</v>
      </c>
      <c r="I10" s="6">
        <v>232</v>
      </c>
      <c r="J10" s="6">
        <v>4030</v>
      </c>
      <c r="K10" s="6">
        <v>2648</v>
      </c>
      <c r="L10" s="6">
        <v>1382</v>
      </c>
      <c r="M10" s="6">
        <v>48</v>
      </c>
      <c r="N10" s="6">
        <v>24</v>
      </c>
      <c r="O10" s="6">
        <v>24</v>
      </c>
      <c r="P10" s="6">
        <v>1553</v>
      </c>
      <c r="Q10" s="6">
        <v>1055</v>
      </c>
      <c r="R10" s="6">
        <v>498</v>
      </c>
      <c r="S10" s="6">
        <v>912</v>
      </c>
      <c r="T10" s="6">
        <v>582</v>
      </c>
      <c r="U10" s="6">
        <v>330</v>
      </c>
      <c r="V10" s="6">
        <v>1517</v>
      </c>
      <c r="W10" s="6">
        <v>987</v>
      </c>
      <c r="X10" s="6">
        <v>530</v>
      </c>
      <c r="Y10" s="6">
        <v>2122</v>
      </c>
      <c r="Z10" s="6">
        <v>781</v>
      </c>
      <c r="AA10" s="6">
        <v>1341</v>
      </c>
      <c r="AB10" s="6">
        <v>254</v>
      </c>
    </row>
    <row r="11" spans="1:28" s="11" customFormat="1" ht="16.5" customHeight="1">
      <c r="A11" s="10" t="s">
        <v>208</v>
      </c>
      <c r="B11" s="3">
        <f aca="true" t="shared" si="0" ref="B11:AB11">SUM(B12:B14)</f>
        <v>32</v>
      </c>
      <c r="C11" s="3">
        <f t="shared" si="0"/>
        <v>23</v>
      </c>
      <c r="D11" s="12">
        <f t="shared" si="0"/>
        <v>9</v>
      </c>
      <c r="E11" s="3">
        <f t="shared" si="0"/>
        <v>1028</v>
      </c>
      <c r="F11" s="3">
        <f t="shared" si="0"/>
        <v>14</v>
      </c>
      <c r="G11" s="12">
        <f t="shared" si="0"/>
        <v>496</v>
      </c>
      <c r="H11" s="12">
        <f t="shared" si="0"/>
        <v>272</v>
      </c>
      <c r="I11" s="3">
        <f t="shared" si="0"/>
        <v>246</v>
      </c>
      <c r="J11" s="3">
        <f t="shared" si="0"/>
        <v>4190</v>
      </c>
      <c r="K11" s="12">
        <f t="shared" si="0"/>
        <v>2752</v>
      </c>
      <c r="L11" s="12">
        <f t="shared" si="0"/>
        <v>1438</v>
      </c>
      <c r="M11" s="3">
        <f t="shared" si="0"/>
        <v>46</v>
      </c>
      <c r="N11" s="12">
        <f t="shared" si="0"/>
        <v>26</v>
      </c>
      <c r="O11" s="12">
        <f t="shared" si="0"/>
        <v>20</v>
      </c>
      <c r="P11" s="3">
        <f t="shared" si="0"/>
        <v>1565</v>
      </c>
      <c r="Q11" s="12">
        <f t="shared" si="0"/>
        <v>1058</v>
      </c>
      <c r="R11" s="12">
        <f t="shared" si="0"/>
        <v>507</v>
      </c>
      <c r="S11" s="3">
        <f t="shared" si="0"/>
        <v>943</v>
      </c>
      <c r="T11" s="12">
        <f t="shared" si="0"/>
        <v>611</v>
      </c>
      <c r="U11" s="12">
        <f t="shared" si="0"/>
        <v>332</v>
      </c>
      <c r="V11" s="3">
        <f t="shared" si="0"/>
        <v>1636</v>
      </c>
      <c r="W11" s="12">
        <f t="shared" si="0"/>
        <v>1057</v>
      </c>
      <c r="X11" s="12">
        <f t="shared" si="0"/>
        <v>579</v>
      </c>
      <c r="Y11" s="12">
        <f t="shared" si="0"/>
        <v>2189</v>
      </c>
      <c r="Z11" s="12">
        <f t="shared" si="0"/>
        <v>783</v>
      </c>
      <c r="AA11" s="12">
        <f t="shared" si="0"/>
        <v>1406</v>
      </c>
      <c r="AB11" s="12">
        <f t="shared" si="0"/>
        <v>258</v>
      </c>
    </row>
    <row r="12" spans="1:28" s="56" customFormat="1" ht="16.5" customHeight="1">
      <c r="A12" s="10" t="s">
        <v>127</v>
      </c>
      <c r="B12" s="3">
        <f>SUM(C12:D12)</f>
        <v>1</v>
      </c>
      <c r="C12" s="12">
        <v>1</v>
      </c>
      <c r="D12" s="13">
        <v>0</v>
      </c>
      <c r="E12" s="3">
        <f>SUM(F12:I12)</f>
        <v>9</v>
      </c>
      <c r="F12" s="3">
        <v>0</v>
      </c>
      <c r="G12" s="12">
        <v>3</v>
      </c>
      <c r="H12" s="12">
        <v>3</v>
      </c>
      <c r="I12" s="3">
        <v>3</v>
      </c>
      <c r="J12" s="3">
        <f>K12+L12</f>
        <v>60</v>
      </c>
      <c r="K12" s="12">
        <f aca="true" t="shared" si="1" ref="K12:L14">N12+Q12+T12+W12</f>
        <v>44</v>
      </c>
      <c r="L12" s="12">
        <f t="shared" si="1"/>
        <v>16</v>
      </c>
      <c r="M12" s="3">
        <f>SUM(N12:O12)</f>
        <v>0</v>
      </c>
      <c r="N12" s="12">
        <v>0</v>
      </c>
      <c r="O12" s="12">
        <v>0</v>
      </c>
      <c r="P12" s="3">
        <f>Q12+R12</f>
        <v>15</v>
      </c>
      <c r="Q12" s="12">
        <v>12</v>
      </c>
      <c r="R12" s="12">
        <v>3</v>
      </c>
      <c r="S12" s="3">
        <f>T12+U12</f>
        <v>17</v>
      </c>
      <c r="T12" s="12">
        <v>14</v>
      </c>
      <c r="U12" s="12">
        <v>3</v>
      </c>
      <c r="V12" s="3">
        <f>W12+X12</f>
        <v>28</v>
      </c>
      <c r="W12" s="12">
        <v>18</v>
      </c>
      <c r="X12" s="12">
        <v>10</v>
      </c>
      <c r="Y12" s="3">
        <f>Z12+AA12</f>
        <v>28</v>
      </c>
      <c r="Z12" s="12">
        <v>17</v>
      </c>
      <c r="AA12" s="12">
        <v>11</v>
      </c>
      <c r="AB12" s="12">
        <v>2</v>
      </c>
    </row>
    <row r="13" spans="1:28" s="56" customFormat="1" ht="16.5" customHeight="1">
      <c r="A13" s="10" t="s">
        <v>128</v>
      </c>
      <c r="B13" s="3">
        <f>SUM(C13:D13)</f>
        <v>30</v>
      </c>
      <c r="C13" s="12">
        <v>21</v>
      </c>
      <c r="D13" s="13">
        <v>9</v>
      </c>
      <c r="E13" s="3">
        <f>SUM(F13:I13)</f>
        <v>1010</v>
      </c>
      <c r="F13" s="3">
        <v>14</v>
      </c>
      <c r="G13" s="12">
        <v>490</v>
      </c>
      <c r="H13" s="12">
        <v>266</v>
      </c>
      <c r="I13" s="3">
        <v>240</v>
      </c>
      <c r="J13" s="3">
        <f>K13+L13</f>
        <v>4090</v>
      </c>
      <c r="K13" s="12">
        <f t="shared" si="1"/>
        <v>2684</v>
      </c>
      <c r="L13" s="12">
        <f t="shared" si="1"/>
        <v>1406</v>
      </c>
      <c r="M13" s="3">
        <f>SUM(N13:O13)</f>
        <v>46</v>
      </c>
      <c r="N13" s="12">
        <v>26</v>
      </c>
      <c r="O13" s="12">
        <v>20</v>
      </c>
      <c r="P13" s="3">
        <f>Q13+R13</f>
        <v>1542</v>
      </c>
      <c r="Q13" s="12">
        <v>1040</v>
      </c>
      <c r="R13" s="12">
        <v>502</v>
      </c>
      <c r="S13" s="3">
        <f>T13+U13</f>
        <v>920</v>
      </c>
      <c r="T13" s="12">
        <v>593</v>
      </c>
      <c r="U13" s="12">
        <v>327</v>
      </c>
      <c r="V13" s="3">
        <f>W13+X13</f>
        <v>1582</v>
      </c>
      <c r="W13" s="12">
        <v>1025</v>
      </c>
      <c r="X13" s="12">
        <v>557</v>
      </c>
      <c r="Y13" s="3">
        <f>Z13+AA13</f>
        <v>2149</v>
      </c>
      <c r="Z13" s="12">
        <v>761</v>
      </c>
      <c r="AA13" s="12">
        <v>1388</v>
      </c>
      <c r="AB13" s="12">
        <v>254</v>
      </c>
    </row>
    <row r="14" spans="1:28" s="56" customFormat="1" ht="16.5" customHeight="1">
      <c r="A14" s="10" t="s">
        <v>129</v>
      </c>
      <c r="B14" s="3">
        <f>SUM(C14:D14)</f>
        <v>1</v>
      </c>
      <c r="C14" s="12">
        <v>1</v>
      </c>
      <c r="D14" s="13">
        <v>0</v>
      </c>
      <c r="E14" s="3">
        <f>SUM(F14:I14)</f>
        <v>9</v>
      </c>
      <c r="F14" s="3">
        <v>0</v>
      </c>
      <c r="G14" s="12">
        <v>3</v>
      </c>
      <c r="H14" s="12">
        <v>3</v>
      </c>
      <c r="I14" s="3">
        <v>3</v>
      </c>
      <c r="J14" s="3">
        <f>K14+L14</f>
        <v>40</v>
      </c>
      <c r="K14" s="12">
        <f t="shared" si="1"/>
        <v>24</v>
      </c>
      <c r="L14" s="12">
        <f t="shared" si="1"/>
        <v>16</v>
      </c>
      <c r="M14" s="3">
        <f>SUM(N14:O14)</f>
        <v>0</v>
      </c>
      <c r="N14" s="12">
        <v>0</v>
      </c>
      <c r="O14" s="12">
        <v>0</v>
      </c>
      <c r="P14" s="3">
        <f>Q14+R14</f>
        <v>8</v>
      </c>
      <c r="Q14" s="12">
        <v>6</v>
      </c>
      <c r="R14" s="12">
        <v>2</v>
      </c>
      <c r="S14" s="3">
        <f>T14+U14</f>
        <v>6</v>
      </c>
      <c r="T14" s="12">
        <v>4</v>
      </c>
      <c r="U14" s="12">
        <v>2</v>
      </c>
      <c r="V14" s="3">
        <f>W14+X14</f>
        <v>26</v>
      </c>
      <c r="W14" s="12">
        <v>14</v>
      </c>
      <c r="X14" s="12">
        <v>12</v>
      </c>
      <c r="Y14" s="3">
        <f>Z14+AA14</f>
        <v>12</v>
      </c>
      <c r="Z14" s="12">
        <v>5</v>
      </c>
      <c r="AA14" s="12">
        <v>7</v>
      </c>
      <c r="AB14" s="12">
        <v>2</v>
      </c>
    </row>
    <row r="15" spans="1:28" s="4" customFormat="1" ht="15" thickBot="1">
      <c r="A15" s="129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</sheetData>
  <mergeCells count="13">
    <mergeCell ref="B1:M1"/>
    <mergeCell ref="B5:B6"/>
    <mergeCell ref="C5:C6"/>
    <mergeCell ref="D5:D6"/>
    <mergeCell ref="E5:E6"/>
    <mergeCell ref="AB4:AB6"/>
    <mergeCell ref="F5:F6"/>
    <mergeCell ref="G5:G6"/>
    <mergeCell ref="H5:H6"/>
    <mergeCell ref="I5:I6"/>
    <mergeCell ref="Y4:AA5"/>
    <mergeCell ref="J4:O4"/>
    <mergeCell ref="P4:X4"/>
  </mergeCells>
  <printOptions horizontalCentered="1"/>
  <pageMargins left="0.5905511811023623" right="0.7086614173228347" top="0.7874015748031497" bottom="0.5905511811023623" header="0.5118110236220472" footer="0.4724409448818898"/>
  <pageSetup firstPageNumber="20" useFirstPageNumber="1" horizontalDpi="600" verticalDpi="600" orientation="portrait" paperSize="9" scale="83" r:id="rId2"/>
  <headerFooter alignWithMargins="0">
    <oddFooter>&amp;C&amp;"ＭＳ 明朝,標準"&amp;14&amp;P</oddFooter>
  </headerFooter>
  <colBreaks count="1" manualBreakCount="1">
    <brk id="15" max="33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="90" zoomScaleNormal="90" zoomScaleSheetLayoutView="9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J7" sqref="J7:O10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625" style="6" customWidth="1"/>
    <col min="4" max="4" width="8.625" style="6" customWidth="1"/>
    <col min="5" max="7" width="7.625" style="6" customWidth="1"/>
    <col min="8" max="8" width="8.75390625" style="6" customWidth="1"/>
    <col min="9" max="9" width="8.625" style="6" customWidth="1"/>
    <col min="10" max="10" width="6.625" style="6" customWidth="1"/>
    <col min="11" max="11" width="8.625" style="6" customWidth="1"/>
    <col min="12" max="13" width="6.625" style="6" customWidth="1"/>
    <col min="14" max="15" width="8.625" style="6" customWidth="1"/>
    <col min="16" max="16384" width="9.00390625" style="6" customWidth="1"/>
  </cols>
  <sheetData>
    <row r="1" spans="2:15" ht="24">
      <c r="B1" s="15" t="s">
        <v>179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3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 customHeight="1" thickBot="1"/>
    <row r="4" spans="1:15" s="4" customFormat="1" ht="18" customHeight="1">
      <c r="A4" s="84"/>
      <c r="B4" s="32"/>
      <c r="C4" s="204" t="s">
        <v>117</v>
      </c>
      <c r="D4" s="205"/>
      <c r="E4" s="205"/>
      <c r="F4" s="205"/>
      <c r="G4" s="205"/>
      <c r="H4" s="205"/>
      <c r="I4" s="206"/>
      <c r="J4" s="197" t="s">
        <v>119</v>
      </c>
      <c r="K4" s="198"/>
      <c r="L4" s="198"/>
      <c r="M4" s="198"/>
      <c r="N4" s="198"/>
      <c r="O4" s="198"/>
    </row>
    <row r="5" spans="1:15" s="4" customFormat="1" ht="15.75" customHeight="1">
      <c r="A5" s="202" t="s">
        <v>42</v>
      </c>
      <c r="B5" s="203"/>
      <c r="C5" s="186" t="s">
        <v>116</v>
      </c>
      <c r="D5" s="199" t="s">
        <v>115</v>
      </c>
      <c r="E5" s="199"/>
      <c r="F5" s="199"/>
      <c r="G5" s="199"/>
      <c r="H5" s="201" t="s">
        <v>114</v>
      </c>
      <c r="I5" s="208" t="s">
        <v>110</v>
      </c>
      <c r="J5" s="188" t="s">
        <v>116</v>
      </c>
      <c r="K5" s="199" t="s">
        <v>115</v>
      </c>
      <c r="L5" s="199"/>
      <c r="M5" s="199"/>
      <c r="N5" s="193" t="s">
        <v>118</v>
      </c>
      <c r="O5" s="201" t="s">
        <v>110</v>
      </c>
    </row>
    <row r="6" spans="1:15" s="4" customFormat="1" ht="15.75" customHeight="1">
      <c r="A6" s="85"/>
      <c r="B6" s="38"/>
      <c r="C6" s="189"/>
      <c r="D6" s="14" t="s">
        <v>3</v>
      </c>
      <c r="E6" s="86" t="s">
        <v>131</v>
      </c>
      <c r="F6" s="86" t="s">
        <v>132</v>
      </c>
      <c r="G6" s="86" t="s">
        <v>133</v>
      </c>
      <c r="H6" s="207"/>
      <c r="I6" s="209"/>
      <c r="J6" s="189"/>
      <c r="K6" s="26" t="s">
        <v>107</v>
      </c>
      <c r="L6" s="26" t="s">
        <v>108</v>
      </c>
      <c r="M6" s="26" t="s">
        <v>109</v>
      </c>
      <c r="N6" s="200"/>
      <c r="O6" s="157"/>
    </row>
    <row r="7" spans="1:15" s="4" customFormat="1" ht="15" customHeight="1">
      <c r="A7" s="174" t="s">
        <v>206</v>
      </c>
      <c r="B7" s="175"/>
      <c r="C7" s="139">
        <v>100</v>
      </c>
      <c r="D7" s="41">
        <v>14616</v>
      </c>
      <c r="E7" s="41">
        <v>1430</v>
      </c>
      <c r="F7" s="41">
        <v>12718</v>
      </c>
      <c r="G7" s="41">
        <v>468</v>
      </c>
      <c r="H7" s="41">
        <v>1062</v>
      </c>
      <c r="I7" s="145">
        <v>366</v>
      </c>
      <c r="J7" s="41">
        <v>45</v>
      </c>
      <c r="K7" s="41">
        <v>1700</v>
      </c>
      <c r="L7" s="41">
        <v>737</v>
      </c>
      <c r="M7" s="41">
        <v>963</v>
      </c>
      <c r="N7" s="41">
        <v>108</v>
      </c>
      <c r="O7" s="41">
        <v>28</v>
      </c>
    </row>
    <row r="8" spans="1:15" s="4" customFormat="1" ht="15" customHeight="1">
      <c r="A8" s="174" t="s">
        <v>134</v>
      </c>
      <c r="B8" s="175"/>
      <c r="C8" s="139">
        <v>100</v>
      </c>
      <c r="D8" s="41">
        <v>14010</v>
      </c>
      <c r="E8" s="41">
        <v>1393</v>
      </c>
      <c r="F8" s="41">
        <v>12196</v>
      </c>
      <c r="G8" s="41">
        <v>421</v>
      </c>
      <c r="H8" s="41">
        <v>1004</v>
      </c>
      <c r="I8" s="145">
        <v>366</v>
      </c>
      <c r="J8" s="41">
        <v>45</v>
      </c>
      <c r="K8" s="41">
        <v>1832</v>
      </c>
      <c r="L8" s="41">
        <v>777</v>
      </c>
      <c r="M8" s="41">
        <v>1055</v>
      </c>
      <c r="N8" s="41">
        <v>117</v>
      </c>
      <c r="O8" s="41">
        <v>29</v>
      </c>
    </row>
    <row r="9" spans="1:15" s="4" customFormat="1" ht="15" customHeight="1">
      <c r="A9" s="174" t="s">
        <v>187</v>
      </c>
      <c r="B9" s="161"/>
      <c r="C9" s="139">
        <v>101</v>
      </c>
      <c r="D9" s="41">
        <v>13120</v>
      </c>
      <c r="E9" s="41">
        <v>1343</v>
      </c>
      <c r="F9" s="41">
        <v>11452</v>
      </c>
      <c r="G9" s="41">
        <v>325</v>
      </c>
      <c r="H9" s="41">
        <v>998</v>
      </c>
      <c r="I9" s="145">
        <v>371</v>
      </c>
      <c r="J9" s="41">
        <v>45</v>
      </c>
      <c r="K9" s="41">
        <v>1700</v>
      </c>
      <c r="L9" s="41">
        <v>765</v>
      </c>
      <c r="M9" s="41">
        <v>935</v>
      </c>
      <c r="N9" s="41">
        <v>116</v>
      </c>
      <c r="O9" s="41">
        <v>22</v>
      </c>
    </row>
    <row r="10" spans="1:15" s="4" customFormat="1" ht="15" customHeight="1">
      <c r="A10" s="168" t="s">
        <v>201</v>
      </c>
      <c r="B10" s="210"/>
      <c r="C10" s="140">
        <v>98</v>
      </c>
      <c r="D10" s="141">
        <v>12523</v>
      </c>
      <c r="E10" s="141">
        <v>1335</v>
      </c>
      <c r="F10" s="141">
        <v>10937</v>
      </c>
      <c r="G10" s="141">
        <v>251</v>
      </c>
      <c r="H10" s="141">
        <v>992</v>
      </c>
      <c r="I10" s="146">
        <v>352</v>
      </c>
      <c r="J10" s="6">
        <v>40</v>
      </c>
      <c r="K10" s="6">
        <v>1525</v>
      </c>
      <c r="L10" s="6">
        <v>676</v>
      </c>
      <c r="M10" s="6">
        <v>849</v>
      </c>
      <c r="N10" s="6">
        <v>107</v>
      </c>
      <c r="O10" s="6">
        <v>18</v>
      </c>
    </row>
    <row r="11" spans="1:15" s="11" customFormat="1" ht="15" customHeight="1">
      <c r="A11" s="166" t="s">
        <v>215</v>
      </c>
      <c r="B11" s="161"/>
      <c r="C11" s="142">
        <f>C15+C27+C39+C42+C56</f>
        <v>97</v>
      </c>
      <c r="D11" s="42">
        <f>SUM(E11:G11)</f>
        <v>12974</v>
      </c>
      <c r="E11" s="42">
        <f aca="true" t="shared" si="0" ref="E11:O11">E15+E27+E39+E42+E56</f>
        <v>1363</v>
      </c>
      <c r="F11" s="42">
        <f t="shared" si="0"/>
        <v>11337</v>
      </c>
      <c r="G11" s="42">
        <f t="shared" si="0"/>
        <v>274</v>
      </c>
      <c r="H11" s="42">
        <f t="shared" si="0"/>
        <v>983</v>
      </c>
      <c r="I11" s="147">
        <f t="shared" si="0"/>
        <v>349</v>
      </c>
      <c r="J11" s="42">
        <f t="shared" si="0"/>
        <v>41</v>
      </c>
      <c r="K11" s="42">
        <f t="shared" si="0"/>
        <v>1780</v>
      </c>
      <c r="L11" s="42">
        <f t="shared" si="0"/>
        <v>814</v>
      </c>
      <c r="M11" s="42">
        <f t="shared" si="0"/>
        <v>966</v>
      </c>
      <c r="N11" s="42">
        <f t="shared" si="0"/>
        <v>132</v>
      </c>
      <c r="O11" s="42">
        <f t="shared" si="0"/>
        <v>34</v>
      </c>
    </row>
    <row r="12" spans="1:15" s="11" customFormat="1" ht="15" customHeight="1">
      <c r="A12" s="166" t="s">
        <v>44</v>
      </c>
      <c r="B12" s="167"/>
      <c r="C12" s="142">
        <v>11</v>
      </c>
      <c r="D12" s="42">
        <f>SUM(E12:G12)</f>
        <v>1558</v>
      </c>
      <c r="E12" s="42">
        <v>0</v>
      </c>
      <c r="F12" s="42">
        <v>1558</v>
      </c>
      <c r="G12" s="42">
        <v>0</v>
      </c>
      <c r="H12" s="42">
        <v>162</v>
      </c>
      <c r="I12" s="147">
        <v>66</v>
      </c>
      <c r="J12" s="42">
        <v>0</v>
      </c>
      <c r="K12" s="42">
        <f>L12+M12</f>
        <v>0</v>
      </c>
      <c r="L12" s="42">
        <v>0</v>
      </c>
      <c r="M12" s="42">
        <v>0</v>
      </c>
      <c r="N12" s="42">
        <v>0</v>
      </c>
      <c r="O12" s="42">
        <v>0</v>
      </c>
    </row>
    <row r="13" spans="1:15" s="11" customFormat="1" ht="15" customHeight="1">
      <c r="A13" s="166" t="s">
        <v>45</v>
      </c>
      <c r="B13" s="167"/>
      <c r="C13" s="142">
        <v>86</v>
      </c>
      <c r="D13" s="42">
        <f>SUM(E13:G13)</f>
        <v>11416</v>
      </c>
      <c r="E13" s="42">
        <v>1363</v>
      </c>
      <c r="F13" s="42">
        <v>9779</v>
      </c>
      <c r="G13" s="42">
        <v>274</v>
      </c>
      <c r="H13" s="42">
        <v>821</v>
      </c>
      <c r="I13" s="147">
        <v>283</v>
      </c>
      <c r="J13" s="42">
        <v>41</v>
      </c>
      <c r="K13" s="42">
        <f>L13+M13</f>
        <v>1780</v>
      </c>
      <c r="L13" s="42">
        <v>814</v>
      </c>
      <c r="M13" s="42">
        <v>966</v>
      </c>
      <c r="N13" s="42">
        <v>132</v>
      </c>
      <c r="O13" s="42">
        <v>34</v>
      </c>
    </row>
    <row r="14" spans="1:15" s="4" customFormat="1" ht="15" customHeight="1">
      <c r="A14" s="87"/>
      <c r="B14" s="28"/>
      <c r="C14" s="139"/>
      <c r="D14" s="42"/>
      <c r="E14" s="41"/>
      <c r="F14" s="41"/>
      <c r="G14" s="41"/>
      <c r="H14" s="42"/>
      <c r="I14" s="147"/>
      <c r="J14" s="43"/>
      <c r="K14" s="41"/>
      <c r="L14" s="41"/>
      <c r="M14" s="41"/>
      <c r="N14" s="41"/>
      <c r="O14" s="41"/>
    </row>
    <row r="15" spans="1:15" s="56" customFormat="1" ht="15" customHeight="1">
      <c r="A15" s="166" t="s">
        <v>135</v>
      </c>
      <c r="B15" s="167"/>
      <c r="C15" s="142">
        <f>SUM(C16:C25)</f>
        <v>10</v>
      </c>
      <c r="D15" s="42">
        <f>SUM(D16:D25)</f>
        <v>878</v>
      </c>
      <c r="E15" s="42">
        <f>SUM(E16:E25)</f>
        <v>0</v>
      </c>
      <c r="F15" s="42">
        <f>SUM(F16:F25)</f>
        <v>874</v>
      </c>
      <c r="G15" s="42">
        <f aca="true" t="shared" si="1" ref="G15:O15">SUM(G16:G25)</f>
        <v>4</v>
      </c>
      <c r="H15" s="42">
        <f t="shared" si="1"/>
        <v>86</v>
      </c>
      <c r="I15" s="147">
        <f t="shared" si="1"/>
        <v>39</v>
      </c>
      <c r="J15" s="42">
        <f t="shared" si="1"/>
        <v>4</v>
      </c>
      <c r="K15" s="42">
        <f t="shared" si="1"/>
        <v>161</v>
      </c>
      <c r="L15" s="42">
        <f t="shared" si="1"/>
        <v>67</v>
      </c>
      <c r="M15" s="42">
        <f t="shared" si="1"/>
        <v>94</v>
      </c>
      <c r="N15" s="42">
        <f t="shared" si="1"/>
        <v>8</v>
      </c>
      <c r="O15" s="42">
        <f t="shared" si="1"/>
        <v>3</v>
      </c>
    </row>
    <row r="16" spans="2:15" s="4" customFormat="1" ht="15" customHeight="1">
      <c r="B16" s="28" t="s">
        <v>13</v>
      </c>
      <c r="C16" s="143">
        <v>5</v>
      </c>
      <c r="D16" s="42">
        <f>SUM(E16:G16)</f>
        <v>492</v>
      </c>
      <c r="E16" s="41">
        <v>0</v>
      </c>
      <c r="F16" s="41">
        <v>488</v>
      </c>
      <c r="G16" s="41">
        <v>4</v>
      </c>
      <c r="H16" s="41">
        <v>34</v>
      </c>
      <c r="I16" s="145">
        <v>25</v>
      </c>
      <c r="J16" s="41">
        <v>1</v>
      </c>
      <c r="K16" s="42">
        <f aca="true" t="shared" si="2" ref="K16:K25">SUM(L16:M16)</f>
        <v>70</v>
      </c>
      <c r="L16" s="41">
        <v>28</v>
      </c>
      <c r="M16" s="41">
        <v>42</v>
      </c>
      <c r="N16" s="41">
        <v>2</v>
      </c>
      <c r="O16" s="41">
        <v>0</v>
      </c>
    </row>
    <row r="17" spans="2:15" s="4" customFormat="1" ht="15" customHeight="1">
      <c r="B17" s="28" t="s">
        <v>16</v>
      </c>
      <c r="C17" s="143">
        <v>1</v>
      </c>
      <c r="D17" s="42">
        <f aca="true" t="shared" si="3" ref="D17:D24">SUM(E17:G17)</f>
        <v>14</v>
      </c>
      <c r="E17" s="41">
        <v>0</v>
      </c>
      <c r="F17" s="41">
        <v>14</v>
      </c>
      <c r="G17" s="41">
        <v>0</v>
      </c>
      <c r="H17" s="41">
        <v>10</v>
      </c>
      <c r="I17" s="145">
        <v>2</v>
      </c>
      <c r="J17" s="41">
        <v>1</v>
      </c>
      <c r="K17" s="42">
        <f t="shared" si="2"/>
        <v>19</v>
      </c>
      <c r="L17" s="41">
        <v>10</v>
      </c>
      <c r="M17" s="41">
        <v>9</v>
      </c>
      <c r="N17" s="41">
        <v>3</v>
      </c>
      <c r="O17" s="41">
        <v>0</v>
      </c>
    </row>
    <row r="18" spans="2:15" s="4" customFormat="1" ht="15" customHeight="1">
      <c r="B18" s="28" t="s">
        <v>25</v>
      </c>
      <c r="C18" s="143">
        <v>1</v>
      </c>
      <c r="D18" s="42">
        <f t="shared" si="3"/>
        <v>122</v>
      </c>
      <c r="E18" s="41">
        <v>0</v>
      </c>
      <c r="F18" s="41">
        <v>122</v>
      </c>
      <c r="G18" s="41">
        <v>0</v>
      </c>
      <c r="H18" s="41">
        <v>11</v>
      </c>
      <c r="I18" s="145">
        <v>4</v>
      </c>
      <c r="J18" s="41">
        <v>0</v>
      </c>
      <c r="K18" s="42">
        <f t="shared" si="2"/>
        <v>0</v>
      </c>
      <c r="L18" s="41">
        <v>0</v>
      </c>
      <c r="M18" s="41">
        <v>0</v>
      </c>
      <c r="N18" s="41">
        <v>0</v>
      </c>
      <c r="O18" s="41">
        <v>0</v>
      </c>
    </row>
    <row r="19" spans="2:15" s="4" customFormat="1" ht="15" customHeight="1">
      <c r="B19" s="28" t="s">
        <v>97</v>
      </c>
      <c r="C19" s="143">
        <v>1</v>
      </c>
      <c r="D19" s="42">
        <f t="shared" si="3"/>
        <v>80</v>
      </c>
      <c r="E19" s="41">
        <v>0</v>
      </c>
      <c r="F19" s="41">
        <v>80</v>
      </c>
      <c r="G19" s="41">
        <v>0</v>
      </c>
      <c r="H19" s="41">
        <v>8</v>
      </c>
      <c r="I19" s="145">
        <v>1</v>
      </c>
      <c r="J19" s="41">
        <v>0</v>
      </c>
      <c r="K19" s="42">
        <f t="shared" si="2"/>
        <v>0</v>
      </c>
      <c r="L19" s="41">
        <v>0</v>
      </c>
      <c r="M19" s="41">
        <v>0</v>
      </c>
      <c r="N19" s="41">
        <v>0</v>
      </c>
      <c r="O19" s="41">
        <v>0</v>
      </c>
    </row>
    <row r="20" spans="2:15" s="4" customFormat="1" ht="15" customHeight="1">
      <c r="B20" s="28" t="s">
        <v>99</v>
      </c>
      <c r="C20" s="143">
        <v>2</v>
      </c>
      <c r="D20" s="42">
        <f t="shared" si="3"/>
        <v>170</v>
      </c>
      <c r="E20" s="41">
        <v>0</v>
      </c>
      <c r="F20" s="41">
        <v>170</v>
      </c>
      <c r="G20" s="41">
        <v>0</v>
      </c>
      <c r="H20" s="41">
        <v>23</v>
      </c>
      <c r="I20" s="145">
        <v>7</v>
      </c>
      <c r="J20" s="41">
        <v>0</v>
      </c>
      <c r="K20" s="42">
        <f t="shared" si="2"/>
        <v>0</v>
      </c>
      <c r="L20" s="41">
        <v>0</v>
      </c>
      <c r="M20" s="41">
        <v>0</v>
      </c>
      <c r="N20" s="41">
        <v>0</v>
      </c>
      <c r="O20" s="41">
        <v>0</v>
      </c>
    </row>
    <row r="21" spans="2:15" s="4" customFormat="1" ht="15" customHeight="1">
      <c r="B21" s="28" t="s">
        <v>28</v>
      </c>
      <c r="C21" s="143">
        <v>0</v>
      </c>
      <c r="D21" s="42">
        <f t="shared" si="3"/>
        <v>0</v>
      </c>
      <c r="E21" s="41">
        <v>0</v>
      </c>
      <c r="F21" s="41">
        <v>0</v>
      </c>
      <c r="G21" s="41">
        <v>0</v>
      </c>
      <c r="H21" s="41">
        <v>0</v>
      </c>
      <c r="I21" s="145">
        <v>0</v>
      </c>
      <c r="J21" s="41">
        <v>1</v>
      </c>
      <c r="K21" s="42">
        <f t="shared" si="2"/>
        <v>35</v>
      </c>
      <c r="L21" s="41">
        <v>15</v>
      </c>
      <c r="M21" s="41">
        <v>20</v>
      </c>
      <c r="N21" s="41">
        <v>1</v>
      </c>
      <c r="O21" s="41">
        <v>1</v>
      </c>
    </row>
    <row r="22" spans="2:15" s="4" customFormat="1" ht="15" customHeight="1">
      <c r="B22" s="28" t="s">
        <v>29</v>
      </c>
      <c r="C22" s="143">
        <v>0</v>
      </c>
      <c r="D22" s="42">
        <f t="shared" si="3"/>
        <v>0</v>
      </c>
      <c r="E22" s="41">
        <v>0</v>
      </c>
      <c r="F22" s="41">
        <v>0</v>
      </c>
      <c r="G22" s="41">
        <v>0</v>
      </c>
      <c r="H22" s="41">
        <v>0</v>
      </c>
      <c r="I22" s="145">
        <v>0</v>
      </c>
      <c r="J22" s="41">
        <v>0</v>
      </c>
      <c r="K22" s="42">
        <f t="shared" si="2"/>
        <v>0</v>
      </c>
      <c r="L22" s="41">
        <v>0</v>
      </c>
      <c r="M22" s="41">
        <v>0</v>
      </c>
      <c r="N22" s="41">
        <v>0</v>
      </c>
      <c r="O22" s="41">
        <v>0</v>
      </c>
    </row>
    <row r="23" spans="2:15" s="4" customFormat="1" ht="15" customHeight="1">
      <c r="B23" s="28" t="s">
        <v>30</v>
      </c>
      <c r="C23" s="143">
        <v>0</v>
      </c>
      <c r="D23" s="42">
        <f t="shared" si="3"/>
        <v>0</v>
      </c>
      <c r="E23" s="41">
        <v>0</v>
      </c>
      <c r="F23" s="41">
        <v>0</v>
      </c>
      <c r="G23" s="41">
        <v>0</v>
      </c>
      <c r="H23" s="41">
        <v>0</v>
      </c>
      <c r="I23" s="145">
        <v>0</v>
      </c>
      <c r="J23" s="41">
        <v>0</v>
      </c>
      <c r="K23" s="42">
        <f t="shared" si="2"/>
        <v>0</v>
      </c>
      <c r="L23" s="41">
        <v>0</v>
      </c>
      <c r="M23" s="41">
        <v>0</v>
      </c>
      <c r="N23" s="41">
        <v>0</v>
      </c>
      <c r="O23" s="41">
        <v>0</v>
      </c>
    </row>
    <row r="24" spans="2:15" s="4" customFormat="1" ht="15" customHeight="1">
      <c r="B24" s="28" t="s">
        <v>31</v>
      </c>
      <c r="C24" s="143">
        <v>0</v>
      </c>
      <c r="D24" s="42">
        <f t="shared" si="3"/>
        <v>0</v>
      </c>
      <c r="E24" s="41">
        <v>0</v>
      </c>
      <c r="F24" s="41">
        <v>0</v>
      </c>
      <c r="G24" s="41">
        <v>0</v>
      </c>
      <c r="H24" s="41">
        <v>0</v>
      </c>
      <c r="I24" s="145">
        <v>0</v>
      </c>
      <c r="J24" s="41">
        <v>1</v>
      </c>
      <c r="K24" s="42">
        <f t="shared" si="2"/>
        <v>37</v>
      </c>
      <c r="L24" s="41">
        <v>14</v>
      </c>
      <c r="M24" s="41">
        <v>23</v>
      </c>
      <c r="N24" s="41">
        <v>2</v>
      </c>
      <c r="O24" s="41">
        <v>2</v>
      </c>
    </row>
    <row r="25" spans="2:15" s="4" customFormat="1" ht="15" customHeight="1">
      <c r="B25" s="28" t="s">
        <v>32</v>
      </c>
      <c r="C25" s="143">
        <v>0</v>
      </c>
      <c r="D25" s="42">
        <f>SUM(E25:G25)</f>
        <v>0</v>
      </c>
      <c r="E25" s="41">
        <v>0</v>
      </c>
      <c r="F25" s="41">
        <v>0</v>
      </c>
      <c r="G25" s="41">
        <v>0</v>
      </c>
      <c r="H25" s="41">
        <v>0</v>
      </c>
      <c r="I25" s="145">
        <v>0</v>
      </c>
      <c r="J25" s="41">
        <v>0</v>
      </c>
      <c r="K25" s="42">
        <f t="shared" si="2"/>
        <v>0</v>
      </c>
      <c r="L25" s="41">
        <v>0</v>
      </c>
      <c r="M25" s="41">
        <v>0</v>
      </c>
      <c r="N25" s="41">
        <v>0</v>
      </c>
      <c r="O25" s="41">
        <v>0</v>
      </c>
    </row>
    <row r="26" spans="2:15" s="4" customFormat="1" ht="15" customHeight="1">
      <c r="B26" s="28"/>
      <c r="C26" s="143"/>
      <c r="D26" s="42"/>
      <c r="E26" s="41"/>
      <c r="F26" s="41"/>
      <c r="G26" s="41"/>
      <c r="H26" s="41"/>
      <c r="I26" s="145"/>
      <c r="J26" s="41"/>
      <c r="K26" s="42"/>
      <c r="L26" s="41"/>
      <c r="M26" s="41"/>
      <c r="N26" s="41"/>
      <c r="O26" s="41"/>
    </row>
    <row r="27" spans="1:15" s="56" customFormat="1" ht="15" customHeight="1">
      <c r="A27" s="166" t="s">
        <v>136</v>
      </c>
      <c r="B27" s="167"/>
      <c r="C27" s="142">
        <f aca="true" t="shared" si="4" ref="C27:O27">SUM(C28:C37)</f>
        <v>18</v>
      </c>
      <c r="D27" s="42">
        <f t="shared" si="4"/>
        <v>2037</v>
      </c>
      <c r="E27" s="42">
        <f t="shared" si="4"/>
        <v>153</v>
      </c>
      <c r="F27" s="42">
        <f t="shared" si="4"/>
        <v>1884</v>
      </c>
      <c r="G27" s="42">
        <f t="shared" si="4"/>
        <v>0</v>
      </c>
      <c r="H27" s="42">
        <f t="shared" si="4"/>
        <v>167</v>
      </c>
      <c r="I27" s="147">
        <f t="shared" si="4"/>
        <v>76</v>
      </c>
      <c r="J27" s="42">
        <f t="shared" si="4"/>
        <v>7</v>
      </c>
      <c r="K27" s="42">
        <f t="shared" si="4"/>
        <v>230</v>
      </c>
      <c r="L27" s="42">
        <f t="shared" si="4"/>
        <v>89</v>
      </c>
      <c r="M27" s="42">
        <f t="shared" si="4"/>
        <v>141</v>
      </c>
      <c r="N27" s="42">
        <f t="shared" si="4"/>
        <v>17</v>
      </c>
      <c r="O27" s="42">
        <f t="shared" si="4"/>
        <v>2</v>
      </c>
    </row>
    <row r="28" spans="2:15" s="4" customFormat="1" ht="15" customHeight="1">
      <c r="B28" s="28" t="s">
        <v>12</v>
      </c>
      <c r="C28" s="143">
        <v>5</v>
      </c>
      <c r="D28" s="42">
        <f>SUM(E28:G28)</f>
        <v>448</v>
      </c>
      <c r="E28" s="41">
        <v>0</v>
      </c>
      <c r="F28" s="41">
        <v>448</v>
      </c>
      <c r="G28" s="41">
        <v>0</v>
      </c>
      <c r="H28" s="41">
        <v>32</v>
      </c>
      <c r="I28" s="145">
        <v>18</v>
      </c>
      <c r="J28" s="41">
        <v>3</v>
      </c>
      <c r="K28" s="42">
        <f aca="true" t="shared" si="5" ref="K28:K37">SUM(L28:M28)</f>
        <v>18</v>
      </c>
      <c r="L28" s="41">
        <v>5</v>
      </c>
      <c r="M28" s="41">
        <v>13</v>
      </c>
      <c r="N28" s="41">
        <v>2</v>
      </c>
      <c r="O28" s="41">
        <v>1</v>
      </c>
    </row>
    <row r="29" spans="2:15" s="4" customFormat="1" ht="15" customHeight="1">
      <c r="B29" s="28" t="s">
        <v>14</v>
      </c>
      <c r="C29" s="143">
        <v>2</v>
      </c>
      <c r="D29" s="42">
        <f aca="true" t="shared" si="6" ref="D29:D37">SUM(E29:G29)</f>
        <v>263</v>
      </c>
      <c r="E29" s="41">
        <v>0</v>
      </c>
      <c r="F29" s="41">
        <v>263</v>
      </c>
      <c r="G29" s="41">
        <v>0</v>
      </c>
      <c r="H29" s="41">
        <v>23</v>
      </c>
      <c r="I29" s="145">
        <v>7</v>
      </c>
      <c r="J29" s="41">
        <v>1</v>
      </c>
      <c r="K29" s="42">
        <f t="shared" si="5"/>
        <v>39</v>
      </c>
      <c r="L29" s="41">
        <v>0</v>
      </c>
      <c r="M29" s="41">
        <v>39</v>
      </c>
      <c r="N29" s="41">
        <v>3</v>
      </c>
      <c r="O29" s="41">
        <v>0</v>
      </c>
    </row>
    <row r="30" spans="2:15" s="4" customFormat="1" ht="15" customHeight="1">
      <c r="B30" s="28" t="s">
        <v>15</v>
      </c>
      <c r="C30" s="143">
        <v>2</v>
      </c>
      <c r="D30" s="42">
        <f t="shared" si="6"/>
        <v>155</v>
      </c>
      <c r="E30" s="41">
        <v>108</v>
      </c>
      <c r="F30" s="41">
        <v>47</v>
      </c>
      <c r="G30" s="41">
        <v>0</v>
      </c>
      <c r="H30" s="41">
        <v>13</v>
      </c>
      <c r="I30" s="145">
        <v>7</v>
      </c>
      <c r="J30" s="41">
        <v>0</v>
      </c>
      <c r="K30" s="42">
        <f t="shared" si="5"/>
        <v>0</v>
      </c>
      <c r="L30" s="41">
        <v>0</v>
      </c>
      <c r="M30" s="41">
        <v>0</v>
      </c>
      <c r="N30" s="41">
        <v>0</v>
      </c>
      <c r="O30" s="41">
        <v>0</v>
      </c>
    </row>
    <row r="31" spans="2:15" s="4" customFormat="1" ht="15" customHeight="1">
      <c r="B31" s="28" t="s">
        <v>18</v>
      </c>
      <c r="C31" s="143">
        <v>5</v>
      </c>
      <c r="D31" s="42">
        <f t="shared" si="6"/>
        <v>513</v>
      </c>
      <c r="E31" s="41">
        <v>45</v>
      </c>
      <c r="F31" s="41">
        <v>468</v>
      </c>
      <c r="G31" s="41">
        <v>0</v>
      </c>
      <c r="H31" s="41">
        <v>51</v>
      </c>
      <c r="I31" s="145">
        <v>34</v>
      </c>
      <c r="J31" s="41">
        <v>3</v>
      </c>
      <c r="K31" s="42">
        <f t="shared" si="5"/>
        <v>173</v>
      </c>
      <c r="L31" s="41">
        <v>84</v>
      </c>
      <c r="M31" s="41">
        <v>89</v>
      </c>
      <c r="N31" s="41">
        <v>12</v>
      </c>
      <c r="O31" s="41">
        <v>1</v>
      </c>
    </row>
    <row r="32" spans="2:15" s="4" customFormat="1" ht="15" customHeight="1">
      <c r="B32" s="28" t="s">
        <v>23</v>
      </c>
      <c r="C32" s="143">
        <v>1</v>
      </c>
      <c r="D32" s="42">
        <f t="shared" si="6"/>
        <v>92</v>
      </c>
      <c r="E32" s="41">
        <v>0</v>
      </c>
      <c r="F32" s="41">
        <v>92</v>
      </c>
      <c r="G32" s="41">
        <v>0</v>
      </c>
      <c r="H32" s="41">
        <v>10</v>
      </c>
      <c r="I32" s="145">
        <v>4</v>
      </c>
      <c r="J32" s="41">
        <v>0</v>
      </c>
      <c r="K32" s="42">
        <f t="shared" si="5"/>
        <v>0</v>
      </c>
      <c r="L32" s="41">
        <v>0</v>
      </c>
      <c r="M32" s="41">
        <v>0</v>
      </c>
      <c r="N32" s="41">
        <v>0</v>
      </c>
      <c r="O32" s="41">
        <v>0</v>
      </c>
    </row>
    <row r="33" spans="2:15" s="4" customFormat="1" ht="15" customHeight="1">
      <c r="B33" s="28" t="s">
        <v>26</v>
      </c>
      <c r="C33" s="143">
        <v>0</v>
      </c>
      <c r="D33" s="42">
        <f t="shared" si="6"/>
        <v>0</v>
      </c>
      <c r="E33" s="41">
        <v>0</v>
      </c>
      <c r="F33" s="41">
        <v>0</v>
      </c>
      <c r="G33" s="41">
        <v>0</v>
      </c>
      <c r="H33" s="41">
        <v>0</v>
      </c>
      <c r="I33" s="145">
        <v>0</v>
      </c>
      <c r="J33" s="41">
        <v>0</v>
      </c>
      <c r="K33" s="42">
        <f t="shared" si="5"/>
        <v>0</v>
      </c>
      <c r="L33" s="41">
        <v>0</v>
      </c>
      <c r="M33" s="41">
        <v>0</v>
      </c>
      <c r="N33" s="41">
        <v>0</v>
      </c>
      <c r="O33" s="41">
        <v>0</v>
      </c>
    </row>
    <row r="34" spans="2:15" s="4" customFormat="1" ht="15" customHeight="1">
      <c r="B34" s="28" t="s">
        <v>33</v>
      </c>
      <c r="C34" s="143">
        <v>0</v>
      </c>
      <c r="D34" s="42">
        <f t="shared" si="6"/>
        <v>0</v>
      </c>
      <c r="E34" s="41">
        <v>0</v>
      </c>
      <c r="F34" s="41">
        <v>0</v>
      </c>
      <c r="G34" s="41">
        <v>0</v>
      </c>
      <c r="H34" s="41">
        <v>0</v>
      </c>
      <c r="I34" s="145">
        <v>0</v>
      </c>
      <c r="J34" s="41">
        <v>0</v>
      </c>
      <c r="K34" s="42">
        <f t="shared" si="5"/>
        <v>0</v>
      </c>
      <c r="L34" s="41">
        <v>0</v>
      </c>
      <c r="M34" s="41">
        <v>0</v>
      </c>
      <c r="N34" s="41">
        <v>0</v>
      </c>
      <c r="O34" s="41">
        <v>0</v>
      </c>
    </row>
    <row r="35" spans="2:15" s="4" customFormat="1" ht="15" customHeight="1">
      <c r="B35" s="28" t="s">
        <v>34</v>
      </c>
      <c r="C35" s="143">
        <v>2</v>
      </c>
      <c r="D35" s="42">
        <f t="shared" si="6"/>
        <v>515</v>
      </c>
      <c r="E35" s="41">
        <v>0</v>
      </c>
      <c r="F35" s="41">
        <v>515</v>
      </c>
      <c r="G35" s="41">
        <v>0</v>
      </c>
      <c r="H35" s="41">
        <v>34</v>
      </c>
      <c r="I35" s="145">
        <v>5</v>
      </c>
      <c r="J35" s="41">
        <v>0</v>
      </c>
      <c r="K35" s="42">
        <f t="shared" si="5"/>
        <v>0</v>
      </c>
      <c r="L35" s="41">
        <v>0</v>
      </c>
      <c r="M35" s="41">
        <v>0</v>
      </c>
      <c r="N35" s="41">
        <v>0</v>
      </c>
      <c r="O35" s="41">
        <v>0</v>
      </c>
    </row>
    <row r="36" spans="2:15" s="4" customFormat="1" ht="15" customHeight="1">
      <c r="B36" s="28" t="s">
        <v>35</v>
      </c>
      <c r="C36" s="143">
        <v>0</v>
      </c>
      <c r="D36" s="42">
        <f t="shared" si="6"/>
        <v>0</v>
      </c>
      <c r="E36" s="41">
        <v>0</v>
      </c>
      <c r="F36" s="41">
        <v>0</v>
      </c>
      <c r="G36" s="41">
        <v>0</v>
      </c>
      <c r="H36" s="41">
        <v>0</v>
      </c>
      <c r="I36" s="145">
        <v>0</v>
      </c>
      <c r="J36" s="41">
        <v>0</v>
      </c>
      <c r="K36" s="42">
        <f t="shared" si="5"/>
        <v>0</v>
      </c>
      <c r="L36" s="41">
        <v>0</v>
      </c>
      <c r="M36" s="41">
        <v>0</v>
      </c>
      <c r="N36" s="41">
        <v>0</v>
      </c>
      <c r="O36" s="41">
        <v>0</v>
      </c>
    </row>
    <row r="37" spans="2:15" s="4" customFormat="1" ht="15" customHeight="1">
      <c r="B37" s="28" t="s">
        <v>36</v>
      </c>
      <c r="C37" s="143">
        <v>1</v>
      </c>
      <c r="D37" s="42">
        <f t="shared" si="6"/>
        <v>51</v>
      </c>
      <c r="E37" s="41">
        <v>0</v>
      </c>
      <c r="F37" s="41">
        <v>51</v>
      </c>
      <c r="G37" s="41">
        <v>0</v>
      </c>
      <c r="H37" s="41">
        <v>4</v>
      </c>
      <c r="I37" s="145">
        <v>1</v>
      </c>
      <c r="J37" s="41">
        <v>0</v>
      </c>
      <c r="K37" s="42">
        <f t="shared" si="5"/>
        <v>0</v>
      </c>
      <c r="L37" s="41">
        <v>0</v>
      </c>
      <c r="M37" s="41">
        <v>0</v>
      </c>
      <c r="N37" s="41">
        <v>0</v>
      </c>
      <c r="O37" s="41">
        <v>0</v>
      </c>
    </row>
    <row r="38" spans="2:15" s="4" customFormat="1" ht="15" customHeight="1">
      <c r="B38" s="28"/>
      <c r="C38" s="143"/>
      <c r="D38" s="42"/>
      <c r="E38" s="41"/>
      <c r="F38" s="41"/>
      <c r="G38" s="41"/>
      <c r="H38" s="41"/>
      <c r="I38" s="145"/>
      <c r="J38" s="41"/>
      <c r="K38" s="42"/>
      <c r="L38" s="41"/>
      <c r="M38" s="41"/>
      <c r="N38" s="41"/>
      <c r="O38" s="41"/>
    </row>
    <row r="39" spans="1:15" s="56" customFormat="1" ht="15" customHeight="1">
      <c r="A39" s="166" t="s">
        <v>137</v>
      </c>
      <c r="B39" s="167"/>
      <c r="C39" s="142">
        <f aca="true" t="shared" si="7" ref="C39:O39">SUM(C40:C40)</f>
        <v>30</v>
      </c>
      <c r="D39" s="42">
        <f t="shared" si="7"/>
        <v>4450</v>
      </c>
      <c r="E39" s="42">
        <f t="shared" si="7"/>
        <v>250</v>
      </c>
      <c r="F39" s="42">
        <f t="shared" si="7"/>
        <v>3993</v>
      </c>
      <c r="G39" s="42">
        <f t="shared" si="7"/>
        <v>207</v>
      </c>
      <c r="H39" s="42">
        <f t="shared" si="7"/>
        <v>295</v>
      </c>
      <c r="I39" s="147">
        <f t="shared" si="7"/>
        <v>91</v>
      </c>
      <c r="J39" s="42">
        <f t="shared" si="7"/>
        <v>13</v>
      </c>
      <c r="K39" s="42">
        <f t="shared" si="7"/>
        <v>556</v>
      </c>
      <c r="L39" s="42">
        <f t="shared" si="7"/>
        <v>262</v>
      </c>
      <c r="M39" s="42">
        <f t="shared" si="7"/>
        <v>294</v>
      </c>
      <c r="N39" s="42">
        <f t="shared" si="7"/>
        <v>43</v>
      </c>
      <c r="O39" s="42">
        <f t="shared" si="7"/>
        <v>14</v>
      </c>
    </row>
    <row r="40" spans="2:15" s="4" customFormat="1" ht="15" customHeight="1">
      <c r="B40" s="28" t="s">
        <v>10</v>
      </c>
      <c r="C40" s="143">
        <v>30</v>
      </c>
      <c r="D40" s="42">
        <f>SUM(E40:G40)</f>
        <v>4450</v>
      </c>
      <c r="E40" s="41">
        <v>250</v>
      </c>
      <c r="F40" s="41">
        <v>3993</v>
      </c>
      <c r="G40" s="41">
        <v>207</v>
      </c>
      <c r="H40" s="41">
        <v>295</v>
      </c>
      <c r="I40" s="145">
        <v>91</v>
      </c>
      <c r="J40" s="41">
        <v>13</v>
      </c>
      <c r="K40" s="42">
        <f>SUM(L40:M40)</f>
        <v>556</v>
      </c>
      <c r="L40" s="41">
        <v>262</v>
      </c>
      <c r="M40" s="41">
        <v>294</v>
      </c>
      <c r="N40" s="41">
        <v>43</v>
      </c>
      <c r="O40" s="41">
        <v>14</v>
      </c>
    </row>
    <row r="41" spans="2:15" s="4" customFormat="1" ht="15" customHeight="1">
      <c r="B41" s="28"/>
      <c r="C41" s="143"/>
      <c r="D41" s="42"/>
      <c r="E41" s="41"/>
      <c r="F41" s="41"/>
      <c r="G41" s="41"/>
      <c r="H41" s="41"/>
      <c r="I41" s="145"/>
      <c r="J41" s="41"/>
      <c r="K41" s="42"/>
      <c r="L41" s="41"/>
      <c r="M41" s="41"/>
      <c r="N41" s="41"/>
      <c r="O41" s="41"/>
    </row>
    <row r="42" spans="1:15" s="56" customFormat="1" ht="15" customHeight="1">
      <c r="A42" s="211" t="s">
        <v>138</v>
      </c>
      <c r="B42" s="212"/>
      <c r="C42" s="142">
        <f>SUM(C43:C54)</f>
        <v>13</v>
      </c>
      <c r="D42" s="42">
        <f>SUM(D43:D54)</f>
        <v>1536</v>
      </c>
      <c r="E42" s="42">
        <f>SUM(E43:E54)</f>
        <v>540</v>
      </c>
      <c r="F42" s="42">
        <f>SUM(F43:F54)</f>
        <v>973</v>
      </c>
      <c r="G42" s="42">
        <f>SUM(G43:G54)</f>
        <v>23</v>
      </c>
      <c r="H42" s="42">
        <f aca="true" t="shared" si="8" ref="H42:O42">SUM(H43:H54)</f>
        <v>143</v>
      </c>
      <c r="I42" s="147">
        <f t="shared" si="8"/>
        <v>52</v>
      </c>
      <c r="J42" s="42">
        <f t="shared" si="8"/>
        <v>4</v>
      </c>
      <c r="K42" s="42">
        <f t="shared" si="8"/>
        <v>116</v>
      </c>
      <c r="L42" s="42">
        <f t="shared" si="8"/>
        <v>53</v>
      </c>
      <c r="M42" s="42">
        <f t="shared" si="8"/>
        <v>63</v>
      </c>
      <c r="N42" s="42">
        <f t="shared" si="8"/>
        <v>6</v>
      </c>
      <c r="O42" s="42">
        <f t="shared" si="8"/>
        <v>1</v>
      </c>
    </row>
    <row r="43" spans="2:15" s="4" customFormat="1" ht="15" customHeight="1">
      <c r="B43" s="28" t="s">
        <v>17</v>
      </c>
      <c r="C43" s="143">
        <v>2</v>
      </c>
      <c r="D43" s="42">
        <f>SUM(E43:G43)</f>
        <v>387</v>
      </c>
      <c r="E43" s="41">
        <v>268</v>
      </c>
      <c r="F43" s="41">
        <v>119</v>
      </c>
      <c r="G43" s="41">
        <v>0</v>
      </c>
      <c r="H43" s="41">
        <v>27</v>
      </c>
      <c r="I43" s="145">
        <v>5</v>
      </c>
      <c r="J43" s="41">
        <v>1</v>
      </c>
      <c r="K43" s="42">
        <f aca="true" t="shared" si="9" ref="K43:K54">SUM(L43:M43)</f>
        <v>12</v>
      </c>
      <c r="L43" s="41">
        <v>0</v>
      </c>
      <c r="M43" s="41">
        <v>12</v>
      </c>
      <c r="N43" s="41">
        <v>2</v>
      </c>
      <c r="O43" s="41">
        <v>0</v>
      </c>
    </row>
    <row r="44" spans="2:15" s="4" customFormat="1" ht="15" customHeight="1">
      <c r="B44" s="28" t="s">
        <v>19</v>
      </c>
      <c r="C44" s="143">
        <v>5</v>
      </c>
      <c r="D44" s="42">
        <f aca="true" t="shared" si="10" ref="D44:D52">SUM(E44:G44)</f>
        <v>651</v>
      </c>
      <c r="E44" s="41">
        <v>151</v>
      </c>
      <c r="F44" s="41">
        <v>500</v>
      </c>
      <c r="G44" s="41">
        <v>0</v>
      </c>
      <c r="H44" s="41">
        <v>71</v>
      </c>
      <c r="I44" s="145">
        <v>23</v>
      </c>
      <c r="J44" s="41">
        <v>1</v>
      </c>
      <c r="K44" s="42">
        <f t="shared" si="9"/>
        <v>0</v>
      </c>
      <c r="L44" s="41">
        <v>0</v>
      </c>
      <c r="M44" s="41">
        <v>0</v>
      </c>
      <c r="N44" s="41">
        <v>0</v>
      </c>
      <c r="O44" s="41">
        <v>0</v>
      </c>
    </row>
    <row r="45" spans="2:15" s="4" customFormat="1" ht="15" customHeight="1">
      <c r="B45" s="28" t="s">
        <v>20</v>
      </c>
      <c r="C45" s="143">
        <v>1</v>
      </c>
      <c r="D45" s="42">
        <f t="shared" si="10"/>
        <v>128</v>
      </c>
      <c r="E45" s="41">
        <v>0</v>
      </c>
      <c r="F45" s="41">
        <v>128</v>
      </c>
      <c r="G45" s="41">
        <v>0</v>
      </c>
      <c r="H45" s="41">
        <v>12</v>
      </c>
      <c r="I45" s="145">
        <v>16</v>
      </c>
      <c r="J45" s="41">
        <v>0</v>
      </c>
      <c r="K45" s="42">
        <f t="shared" si="9"/>
        <v>0</v>
      </c>
      <c r="L45" s="41">
        <v>0</v>
      </c>
      <c r="M45" s="41">
        <v>0</v>
      </c>
      <c r="N45" s="41">
        <v>0</v>
      </c>
      <c r="O45" s="41">
        <v>0</v>
      </c>
    </row>
    <row r="46" spans="2:15" s="4" customFormat="1" ht="15" customHeight="1">
      <c r="B46" s="28" t="s">
        <v>21</v>
      </c>
      <c r="C46" s="143">
        <v>1</v>
      </c>
      <c r="D46" s="42">
        <f t="shared" si="10"/>
        <v>35</v>
      </c>
      <c r="E46" s="141">
        <v>4</v>
      </c>
      <c r="F46" s="141">
        <v>31</v>
      </c>
      <c r="G46" s="41">
        <v>0</v>
      </c>
      <c r="H46" s="41">
        <v>4</v>
      </c>
      <c r="I46" s="145">
        <v>1</v>
      </c>
      <c r="J46" s="41">
        <v>0</v>
      </c>
      <c r="K46" s="42">
        <f t="shared" si="9"/>
        <v>0</v>
      </c>
      <c r="L46" s="41">
        <v>0</v>
      </c>
      <c r="M46" s="41">
        <v>0</v>
      </c>
      <c r="N46" s="41">
        <v>0</v>
      </c>
      <c r="O46" s="41">
        <v>0</v>
      </c>
    </row>
    <row r="47" spans="2:15" s="4" customFormat="1" ht="15" customHeight="1">
      <c r="B47" s="28" t="s">
        <v>22</v>
      </c>
      <c r="C47" s="143">
        <v>1</v>
      </c>
      <c r="D47" s="42">
        <f t="shared" si="10"/>
        <v>93</v>
      </c>
      <c r="E47" s="41">
        <v>93</v>
      </c>
      <c r="F47" s="41">
        <v>0</v>
      </c>
      <c r="G47" s="41">
        <v>0</v>
      </c>
      <c r="H47" s="41">
        <v>6</v>
      </c>
      <c r="I47" s="145">
        <v>1</v>
      </c>
      <c r="J47" s="41">
        <v>0</v>
      </c>
      <c r="K47" s="42">
        <f t="shared" si="9"/>
        <v>0</v>
      </c>
      <c r="L47" s="41">
        <v>0</v>
      </c>
      <c r="M47" s="41">
        <v>0</v>
      </c>
      <c r="N47" s="41">
        <v>0</v>
      </c>
      <c r="O47" s="41">
        <v>0</v>
      </c>
    </row>
    <row r="48" spans="2:15" s="4" customFormat="1" ht="15" customHeight="1">
      <c r="B48" s="28" t="s">
        <v>24</v>
      </c>
      <c r="C48" s="143">
        <v>1</v>
      </c>
      <c r="D48" s="42">
        <f t="shared" si="10"/>
        <v>190</v>
      </c>
      <c r="E48" s="41">
        <v>0</v>
      </c>
      <c r="F48" s="41">
        <v>190</v>
      </c>
      <c r="G48" s="41">
        <v>0</v>
      </c>
      <c r="H48" s="41">
        <v>17</v>
      </c>
      <c r="I48" s="145">
        <v>6</v>
      </c>
      <c r="J48" s="41">
        <v>1</v>
      </c>
      <c r="K48" s="42">
        <f t="shared" si="9"/>
        <v>28</v>
      </c>
      <c r="L48" s="41">
        <v>16</v>
      </c>
      <c r="M48" s="41">
        <v>12</v>
      </c>
      <c r="N48" s="41">
        <v>1</v>
      </c>
      <c r="O48" s="41">
        <v>1</v>
      </c>
    </row>
    <row r="49" spans="2:15" s="4" customFormat="1" ht="15" customHeight="1">
      <c r="B49" s="28" t="s">
        <v>98</v>
      </c>
      <c r="C49" s="143">
        <v>1</v>
      </c>
      <c r="D49" s="42">
        <f t="shared" si="10"/>
        <v>50</v>
      </c>
      <c r="E49" s="41">
        <v>24</v>
      </c>
      <c r="F49" s="41">
        <v>5</v>
      </c>
      <c r="G49" s="41">
        <v>21</v>
      </c>
      <c r="H49" s="41">
        <v>5</v>
      </c>
      <c r="I49" s="145">
        <v>0</v>
      </c>
      <c r="J49" s="41">
        <v>0</v>
      </c>
      <c r="K49" s="42">
        <f t="shared" si="9"/>
        <v>0</v>
      </c>
      <c r="L49" s="41">
        <v>0</v>
      </c>
      <c r="M49" s="41">
        <v>0</v>
      </c>
      <c r="N49" s="41">
        <v>0</v>
      </c>
      <c r="O49" s="41">
        <v>0</v>
      </c>
    </row>
    <row r="50" spans="2:15" s="4" customFormat="1" ht="15" customHeight="1">
      <c r="B50" s="28" t="s">
        <v>103</v>
      </c>
      <c r="C50" s="143">
        <v>0</v>
      </c>
      <c r="D50" s="42">
        <f t="shared" si="10"/>
        <v>0</v>
      </c>
      <c r="E50" s="41">
        <v>0</v>
      </c>
      <c r="F50" s="41">
        <v>0</v>
      </c>
      <c r="G50" s="41">
        <v>0</v>
      </c>
      <c r="H50" s="41">
        <v>0</v>
      </c>
      <c r="I50" s="145">
        <v>0</v>
      </c>
      <c r="J50" s="41">
        <v>1</v>
      </c>
      <c r="K50" s="42">
        <f t="shared" si="9"/>
        <v>76</v>
      </c>
      <c r="L50" s="41">
        <v>37</v>
      </c>
      <c r="M50" s="41">
        <v>39</v>
      </c>
      <c r="N50" s="41">
        <v>3</v>
      </c>
      <c r="O50" s="41">
        <v>0</v>
      </c>
    </row>
    <row r="51" spans="2:15" s="4" customFormat="1" ht="15" customHeight="1">
      <c r="B51" s="28" t="s">
        <v>101</v>
      </c>
      <c r="C51" s="143">
        <v>1</v>
      </c>
      <c r="D51" s="42">
        <f t="shared" si="10"/>
        <v>2</v>
      </c>
      <c r="E51" s="41">
        <v>0</v>
      </c>
      <c r="F51" s="41">
        <v>0</v>
      </c>
      <c r="G51" s="41">
        <v>2</v>
      </c>
      <c r="H51" s="41">
        <v>1</v>
      </c>
      <c r="I51" s="145">
        <v>0</v>
      </c>
      <c r="J51" s="41">
        <v>0</v>
      </c>
      <c r="K51" s="42">
        <f t="shared" si="9"/>
        <v>0</v>
      </c>
      <c r="L51" s="41">
        <v>0</v>
      </c>
      <c r="M51" s="41">
        <v>0</v>
      </c>
      <c r="N51" s="41">
        <v>0</v>
      </c>
      <c r="O51" s="41">
        <v>0</v>
      </c>
    </row>
    <row r="52" spans="2:15" s="4" customFormat="1" ht="15" customHeight="1">
      <c r="B52" s="28" t="s">
        <v>37</v>
      </c>
      <c r="C52" s="143">
        <v>0</v>
      </c>
      <c r="D52" s="42">
        <f t="shared" si="10"/>
        <v>0</v>
      </c>
      <c r="E52" s="41">
        <v>0</v>
      </c>
      <c r="F52" s="41">
        <v>0</v>
      </c>
      <c r="G52" s="41">
        <v>0</v>
      </c>
      <c r="H52" s="41">
        <v>0</v>
      </c>
      <c r="I52" s="145">
        <v>0</v>
      </c>
      <c r="J52" s="41">
        <v>0</v>
      </c>
      <c r="K52" s="42">
        <f t="shared" si="9"/>
        <v>0</v>
      </c>
      <c r="L52" s="41">
        <v>0</v>
      </c>
      <c r="M52" s="41">
        <v>0</v>
      </c>
      <c r="N52" s="41">
        <v>0</v>
      </c>
      <c r="O52" s="41">
        <v>0</v>
      </c>
    </row>
    <row r="53" spans="2:15" s="4" customFormat="1" ht="15" customHeight="1">
      <c r="B53" s="28" t="s">
        <v>102</v>
      </c>
      <c r="C53" s="143">
        <v>0</v>
      </c>
      <c r="D53" s="42">
        <f>SUM(E53:G53)</f>
        <v>0</v>
      </c>
      <c r="E53" s="41">
        <v>0</v>
      </c>
      <c r="F53" s="41">
        <v>0</v>
      </c>
      <c r="G53" s="41">
        <v>0</v>
      </c>
      <c r="H53" s="41">
        <v>0</v>
      </c>
      <c r="I53" s="145">
        <v>0</v>
      </c>
      <c r="J53" s="41">
        <v>0</v>
      </c>
      <c r="K53" s="42">
        <f t="shared" si="9"/>
        <v>0</v>
      </c>
      <c r="L53" s="41">
        <v>0</v>
      </c>
      <c r="M53" s="41">
        <v>0</v>
      </c>
      <c r="N53" s="41">
        <v>0</v>
      </c>
      <c r="O53" s="41">
        <v>0</v>
      </c>
    </row>
    <row r="54" spans="2:15" s="4" customFormat="1" ht="15" customHeight="1">
      <c r="B54" s="28" t="s">
        <v>38</v>
      </c>
      <c r="C54" s="143">
        <v>0</v>
      </c>
      <c r="D54" s="42">
        <f>SUM(E54:G54)</f>
        <v>0</v>
      </c>
      <c r="E54" s="41">
        <v>0</v>
      </c>
      <c r="F54" s="41">
        <v>0</v>
      </c>
      <c r="G54" s="41">
        <v>0</v>
      </c>
      <c r="H54" s="41">
        <v>0</v>
      </c>
      <c r="I54" s="145">
        <v>0</v>
      </c>
      <c r="J54" s="41">
        <v>0</v>
      </c>
      <c r="K54" s="42">
        <f t="shared" si="9"/>
        <v>0</v>
      </c>
      <c r="L54" s="41">
        <v>0</v>
      </c>
      <c r="M54" s="41">
        <v>0</v>
      </c>
      <c r="N54" s="41">
        <v>0</v>
      </c>
      <c r="O54" s="41">
        <v>0</v>
      </c>
    </row>
    <row r="55" spans="2:15" s="4" customFormat="1" ht="15" customHeight="1">
      <c r="B55" s="28"/>
      <c r="C55" s="143"/>
      <c r="D55" s="42"/>
      <c r="E55" s="41"/>
      <c r="F55" s="41"/>
      <c r="G55" s="41"/>
      <c r="H55" s="41"/>
      <c r="I55" s="145"/>
      <c r="J55" s="41"/>
      <c r="K55" s="42"/>
      <c r="L55" s="41"/>
      <c r="M55" s="41"/>
      <c r="N55" s="41"/>
      <c r="O55" s="41"/>
    </row>
    <row r="56" spans="1:15" s="56" customFormat="1" ht="15" customHeight="1">
      <c r="A56" s="166" t="s">
        <v>139</v>
      </c>
      <c r="B56" s="213"/>
      <c r="C56" s="142">
        <f aca="true" t="shared" si="11" ref="C56:O56">SUM(C57:C58)</f>
        <v>26</v>
      </c>
      <c r="D56" s="42">
        <f t="shared" si="11"/>
        <v>4073</v>
      </c>
      <c r="E56" s="42">
        <f t="shared" si="11"/>
        <v>420</v>
      </c>
      <c r="F56" s="42">
        <f t="shared" si="11"/>
        <v>3613</v>
      </c>
      <c r="G56" s="42">
        <f t="shared" si="11"/>
        <v>40</v>
      </c>
      <c r="H56" s="42">
        <f t="shared" si="11"/>
        <v>292</v>
      </c>
      <c r="I56" s="147">
        <f t="shared" si="11"/>
        <v>91</v>
      </c>
      <c r="J56" s="42">
        <f t="shared" si="11"/>
        <v>13</v>
      </c>
      <c r="K56" s="42">
        <f t="shared" si="11"/>
        <v>717</v>
      </c>
      <c r="L56" s="42">
        <f t="shared" si="11"/>
        <v>343</v>
      </c>
      <c r="M56" s="42">
        <f t="shared" si="11"/>
        <v>374</v>
      </c>
      <c r="N56" s="42">
        <f t="shared" si="11"/>
        <v>58</v>
      </c>
      <c r="O56" s="42">
        <f t="shared" si="11"/>
        <v>14</v>
      </c>
    </row>
    <row r="57" spans="2:15" s="4" customFormat="1" ht="15" customHeight="1">
      <c r="B57" s="28" t="s">
        <v>11</v>
      </c>
      <c r="C57" s="143">
        <v>26</v>
      </c>
      <c r="D57" s="42">
        <f>SUM(E57:G57)</f>
        <v>4073</v>
      </c>
      <c r="E57" s="41">
        <v>420</v>
      </c>
      <c r="F57" s="41">
        <v>3613</v>
      </c>
      <c r="G57" s="41">
        <v>40</v>
      </c>
      <c r="H57" s="41">
        <v>292</v>
      </c>
      <c r="I57" s="145">
        <v>91</v>
      </c>
      <c r="J57" s="41">
        <v>13</v>
      </c>
      <c r="K57" s="42">
        <f>SUM(L57:M57)</f>
        <v>717</v>
      </c>
      <c r="L57" s="41">
        <v>343</v>
      </c>
      <c r="M57" s="41">
        <v>374</v>
      </c>
      <c r="N57" s="41">
        <v>58</v>
      </c>
      <c r="O57" s="41">
        <v>14</v>
      </c>
    </row>
    <row r="58" spans="2:15" s="4" customFormat="1" ht="15" customHeight="1">
      <c r="B58" s="28" t="s">
        <v>27</v>
      </c>
      <c r="C58" s="143">
        <v>0</v>
      </c>
      <c r="D58" s="42">
        <f>SUM(E58:G58)</f>
        <v>0</v>
      </c>
      <c r="E58" s="41">
        <v>0</v>
      </c>
      <c r="F58" s="41">
        <v>0</v>
      </c>
      <c r="G58" s="41">
        <v>0</v>
      </c>
      <c r="H58" s="41">
        <v>0</v>
      </c>
      <c r="I58" s="145">
        <v>0</v>
      </c>
      <c r="J58" s="41">
        <v>0</v>
      </c>
      <c r="K58" s="42">
        <f>SUM(L58:M58)</f>
        <v>0</v>
      </c>
      <c r="L58" s="41">
        <v>0</v>
      </c>
      <c r="M58" s="41">
        <v>0</v>
      </c>
      <c r="N58" s="41">
        <v>0</v>
      </c>
      <c r="O58" s="41">
        <v>0</v>
      </c>
    </row>
    <row r="59" spans="1:15" s="4" customFormat="1" ht="15" customHeight="1" thickBot="1">
      <c r="A59" s="82"/>
      <c r="B59" s="44"/>
      <c r="C59" s="144"/>
      <c r="D59" s="45"/>
      <c r="E59" s="45"/>
      <c r="F59" s="45"/>
      <c r="G59" s="45"/>
      <c r="H59" s="45"/>
      <c r="I59" s="148"/>
      <c r="J59" s="45"/>
      <c r="K59" s="45"/>
      <c r="L59" s="45"/>
      <c r="M59" s="45"/>
      <c r="N59" s="45"/>
      <c r="O59" s="45"/>
    </row>
    <row r="60" spans="2:9" s="4" customFormat="1" ht="15" customHeight="1">
      <c r="B60" s="6"/>
      <c r="C60" s="6"/>
      <c r="D60" s="6"/>
      <c r="E60" s="6"/>
      <c r="F60" s="6"/>
      <c r="G60" s="6"/>
      <c r="H60" s="6"/>
      <c r="I60" s="6"/>
    </row>
    <row r="61" spans="2:9" s="4" customFormat="1" ht="15" customHeight="1">
      <c r="B61" s="6"/>
      <c r="C61" s="6"/>
      <c r="D61" s="6"/>
      <c r="E61" s="6"/>
      <c r="F61" s="6"/>
      <c r="G61" s="6"/>
      <c r="H61" s="6"/>
      <c r="I61" s="6"/>
    </row>
    <row r="62" spans="2:9" s="4" customFormat="1" ht="15" customHeight="1">
      <c r="B62" s="6"/>
      <c r="C62" s="6"/>
      <c r="D62" s="6"/>
      <c r="E62" s="6"/>
      <c r="F62" s="6"/>
      <c r="G62" s="6"/>
      <c r="H62" s="6"/>
      <c r="I62" s="6"/>
    </row>
    <row r="63" spans="2:9" s="4" customFormat="1" ht="15" customHeight="1">
      <c r="B63" s="6"/>
      <c r="C63" s="6"/>
      <c r="D63" s="6"/>
      <c r="E63" s="6"/>
      <c r="F63" s="6"/>
      <c r="G63" s="6"/>
      <c r="H63" s="6"/>
      <c r="I63" s="6"/>
    </row>
    <row r="64" spans="2:9" s="4" customFormat="1" ht="15" customHeight="1">
      <c r="B64" s="6"/>
      <c r="C64" s="6"/>
      <c r="D64" s="6"/>
      <c r="E64" s="6"/>
      <c r="F64" s="6"/>
      <c r="G64" s="6"/>
      <c r="H64" s="6"/>
      <c r="I64" s="6"/>
    </row>
    <row r="65" s="4" customFormat="1" ht="15" customHeight="1"/>
  </sheetData>
  <mergeCells count="23">
    <mergeCell ref="A56:B56"/>
    <mergeCell ref="A13:B13"/>
    <mergeCell ref="A15:B15"/>
    <mergeCell ref="A27:B27"/>
    <mergeCell ref="A39:B39"/>
    <mergeCell ref="A9:B9"/>
    <mergeCell ref="A10:B10"/>
    <mergeCell ref="A12:B12"/>
    <mergeCell ref="A42:B42"/>
    <mergeCell ref="A11:B11"/>
    <mergeCell ref="A7:B7"/>
    <mergeCell ref="A5:B5"/>
    <mergeCell ref="A8:B8"/>
    <mergeCell ref="C4:I4"/>
    <mergeCell ref="D5:G5"/>
    <mergeCell ref="C5:C6"/>
    <mergeCell ref="H5:H6"/>
    <mergeCell ref="I5:I6"/>
    <mergeCell ref="J4:O4"/>
    <mergeCell ref="J5:J6"/>
    <mergeCell ref="K5:M5"/>
    <mergeCell ref="N5:N6"/>
    <mergeCell ref="O5:O6"/>
  </mergeCells>
  <printOptions/>
  <pageMargins left="0.4724409448818898" right="0.2755905511811024" top="0.7874015748031497" bottom="0.5905511811023623" header="0.2362204724409449" footer="0.4724409448818898"/>
  <pageSetup firstPageNumber="21" useFirstPageNumber="1" horizontalDpi="600" verticalDpi="600" orientation="portrait" paperSize="9" scale="82" r:id="rId2"/>
  <headerFooter alignWithMargins="0">
    <oddFooter>&amp;C&amp;"ＭＳ 明朝,標準"&amp;14&amp;P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showOutlineSymbols="0" zoomScale="90" zoomScaleNormal="90" zoomScaleSheetLayoutView="85" workbookViewId="0" topLeftCell="A1">
      <pane xSplit="2" ySplit="14" topLeftCell="C5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62" sqref="B62:N62"/>
    </sheetView>
  </sheetViews>
  <sheetFormatPr defaultColWidth="9.00390625" defaultRowHeight="15" customHeight="1"/>
  <cols>
    <col min="1" max="1" width="2.625" style="92" customWidth="1"/>
    <col min="2" max="2" width="13.125" style="105" customWidth="1"/>
    <col min="3" max="7" width="8.625" style="92" customWidth="1"/>
    <col min="8" max="10" width="6.625" style="92" customWidth="1"/>
    <col min="11" max="11" width="8.125" style="92" customWidth="1"/>
    <col min="12" max="12" width="7.625" style="92" customWidth="1"/>
    <col min="13" max="13" width="7.00390625" style="92" customWidth="1"/>
    <col min="14" max="14" width="7.00390625" style="101" customWidth="1"/>
    <col min="15" max="16" width="7.625" style="92" customWidth="1"/>
    <col min="17" max="16384" width="14.00390625" style="92" customWidth="1"/>
  </cols>
  <sheetData>
    <row r="1" spans="2:15" s="6" customFormat="1" ht="24">
      <c r="B1" s="15" t="s">
        <v>180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6" customFormat="1" ht="3.75" customHeight="1"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90" customFormat="1" ht="15" customHeight="1">
      <c r="N3" s="91"/>
    </row>
    <row r="4" spans="1:14" ht="17.25" customHeight="1">
      <c r="A4" s="224" t="s">
        <v>42</v>
      </c>
      <c r="B4" s="219"/>
      <c r="C4" s="219" t="s">
        <v>3</v>
      </c>
      <c r="D4" s="218" t="s">
        <v>159</v>
      </c>
      <c r="E4" s="218" t="s">
        <v>160</v>
      </c>
      <c r="F4" s="218" t="s">
        <v>161</v>
      </c>
      <c r="G4" s="218" t="s">
        <v>162</v>
      </c>
      <c r="H4" s="218" t="s">
        <v>163</v>
      </c>
      <c r="I4" s="218" t="s">
        <v>164</v>
      </c>
      <c r="J4" s="218" t="s">
        <v>165</v>
      </c>
      <c r="K4" s="218" t="s">
        <v>166</v>
      </c>
      <c r="L4" s="221" t="s">
        <v>167</v>
      </c>
      <c r="M4" s="218" t="s">
        <v>168</v>
      </c>
      <c r="N4" s="220" t="s">
        <v>169</v>
      </c>
    </row>
    <row r="5" spans="1:14" ht="17.25" customHeight="1">
      <c r="A5" s="224"/>
      <c r="B5" s="219"/>
      <c r="C5" s="219"/>
      <c r="D5" s="218"/>
      <c r="E5" s="218"/>
      <c r="F5" s="218"/>
      <c r="G5" s="218"/>
      <c r="H5" s="218"/>
      <c r="I5" s="218"/>
      <c r="J5" s="218"/>
      <c r="K5" s="218"/>
      <c r="L5" s="221"/>
      <c r="M5" s="218"/>
      <c r="N5" s="220"/>
    </row>
    <row r="6" spans="1:14" ht="21" customHeight="1">
      <c r="A6" s="224"/>
      <c r="B6" s="219"/>
      <c r="C6" s="219"/>
      <c r="D6" s="218"/>
      <c r="E6" s="218"/>
      <c r="F6" s="218"/>
      <c r="G6" s="218"/>
      <c r="H6" s="218"/>
      <c r="I6" s="218"/>
      <c r="J6" s="218"/>
      <c r="K6" s="218"/>
      <c r="L6" s="221"/>
      <c r="M6" s="218"/>
      <c r="N6" s="220"/>
    </row>
    <row r="7" spans="1:14" ht="15" customHeight="1">
      <c r="A7" s="225" t="s">
        <v>216</v>
      </c>
      <c r="B7" s="226"/>
      <c r="C7" s="95">
        <v>36786</v>
      </c>
      <c r="D7" s="95">
        <v>35719</v>
      </c>
      <c r="E7" s="95">
        <v>99</v>
      </c>
      <c r="F7" s="95">
        <v>8</v>
      </c>
      <c r="G7" s="96">
        <v>35</v>
      </c>
      <c r="H7" s="95">
        <v>348</v>
      </c>
      <c r="I7" s="95">
        <v>574</v>
      </c>
      <c r="J7" s="95">
        <v>3</v>
      </c>
      <c r="K7" s="95">
        <v>776</v>
      </c>
      <c r="L7" s="95">
        <v>85</v>
      </c>
      <c r="M7" s="97">
        <v>97.09944000434947</v>
      </c>
      <c r="N7" s="98">
        <v>1.1770782362855434</v>
      </c>
    </row>
    <row r="8" spans="1:14" ht="15" customHeight="1">
      <c r="A8" s="225" t="s">
        <v>202</v>
      </c>
      <c r="B8" s="226"/>
      <c r="C8" s="99">
        <v>37360</v>
      </c>
      <c r="D8" s="99">
        <v>36329</v>
      </c>
      <c r="E8" s="99">
        <v>88</v>
      </c>
      <c r="F8" s="99">
        <v>9</v>
      </c>
      <c r="G8" s="99">
        <v>28</v>
      </c>
      <c r="H8" s="99">
        <v>407</v>
      </c>
      <c r="I8" s="99">
        <v>497</v>
      </c>
      <c r="J8" s="99">
        <v>2</v>
      </c>
      <c r="K8" s="99">
        <v>857</v>
      </c>
      <c r="L8" s="99">
        <v>96</v>
      </c>
      <c r="M8" s="100">
        <v>97.24036402569594</v>
      </c>
      <c r="N8" s="101">
        <v>1.346359743040685</v>
      </c>
    </row>
    <row r="9" spans="1:14" ht="15" customHeight="1">
      <c r="A9" s="225" t="s">
        <v>217</v>
      </c>
      <c r="B9" s="226"/>
      <c r="C9" s="99">
        <v>35564</v>
      </c>
      <c r="D9" s="99">
        <v>34622</v>
      </c>
      <c r="E9" s="99">
        <v>89</v>
      </c>
      <c r="F9" s="99">
        <v>14</v>
      </c>
      <c r="G9" s="99">
        <v>26</v>
      </c>
      <c r="H9" s="99">
        <v>328</v>
      </c>
      <c r="I9" s="99">
        <v>484</v>
      </c>
      <c r="J9" s="99">
        <v>1</v>
      </c>
      <c r="K9" s="99">
        <v>773</v>
      </c>
      <c r="L9" s="99">
        <v>61</v>
      </c>
      <c r="M9" s="100">
        <v>97.35125407715668</v>
      </c>
      <c r="N9" s="100">
        <v>1.0938027218535598</v>
      </c>
    </row>
    <row r="10" spans="1:14" ht="15" customHeight="1">
      <c r="A10" s="227" t="s">
        <v>203</v>
      </c>
      <c r="B10" s="228"/>
      <c r="C10" s="92">
        <v>36299</v>
      </c>
      <c r="D10" s="92">
        <v>35323</v>
      </c>
      <c r="E10" s="92">
        <v>131</v>
      </c>
      <c r="F10" s="92">
        <v>19</v>
      </c>
      <c r="G10" s="92">
        <v>46</v>
      </c>
      <c r="H10" s="92">
        <v>269</v>
      </c>
      <c r="I10" s="92">
        <v>508</v>
      </c>
      <c r="J10" s="92">
        <v>3</v>
      </c>
      <c r="K10" s="92">
        <v>846</v>
      </c>
      <c r="L10" s="92">
        <v>42</v>
      </c>
      <c r="M10" s="132">
        <v>97.31122069478498</v>
      </c>
      <c r="N10" s="101">
        <v>0.8567729138543762</v>
      </c>
    </row>
    <row r="11" spans="1:16" s="108" customFormat="1" ht="15" customHeight="1">
      <c r="A11" s="214" t="s">
        <v>218</v>
      </c>
      <c r="B11" s="215"/>
      <c r="C11" s="106">
        <f>SUM(D11:J11)</f>
        <v>37199</v>
      </c>
      <c r="D11" s="106">
        <f aca="true" t="shared" si="0" ref="D11:L11">SUM(D16,D28,D40,D43,D57)</f>
        <v>36336</v>
      </c>
      <c r="E11" s="106">
        <f t="shared" si="0"/>
        <v>130</v>
      </c>
      <c r="F11" s="106">
        <f t="shared" si="0"/>
        <v>9</v>
      </c>
      <c r="G11" s="106">
        <f t="shared" si="0"/>
        <v>25</v>
      </c>
      <c r="H11" s="106">
        <f t="shared" si="0"/>
        <v>231</v>
      </c>
      <c r="I11" s="106">
        <f t="shared" si="0"/>
        <v>468</v>
      </c>
      <c r="J11" s="106">
        <f t="shared" si="0"/>
        <v>0</v>
      </c>
      <c r="K11" s="106">
        <f t="shared" si="0"/>
        <v>953</v>
      </c>
      <c r="L11" s="106">
        <f t="shared" si="0"/>
        <v>46</v>
      </c>
      <c r="M11" s="107">
        <f>ROUND(D11/C11*100,1)</f>
        <v>97.7</v>
      </c>
      <c r="N11" s="138">
        <f>ROUND((H11+L11)/C11*100,1)</f>
        <v>0.7</v>
      </c>
      <c r="O11" s="137"/>
      <c r="P11" s="136"/>
    </row>
    <row r="12" spans="1:14" s="108" customFormat="1" ht="15" customHeight="1">
      <c r="A12" s="214" t="s">
        <v>142</v>
      </c>
      <c r="B12" s="215"/>
      <c r="C12" s="106">
        <f>SUM(D12:J12)</f>
        <v>397</v>
      </c>
      <c r="D12" s="106">
        <v>397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12</v>
      </c>
      <c r="L12" s="106">
        <v>0</v>
      </c>
      <c r="M12" s="107">
        <v>100</v>
      </c>
      <c r="N12" s="138">
        <v>0</v>
      </c>
    </row>
    <row r="13" spans="1:14" s="108" customFormat="1" ht="15" customHeight="1">
      <c r="A13" s="214" t="s">
        <v>143</v>
      </c>
      <c r="B13" s="215"/>
      <c r="C13" s="106">
        <f>SUM(D13:J13)</f>
        <v>35084</v>
      </c>
      <c r="D13" s="106">
        <v>34229</v>
      </c>
      <c r="E13" s="106">
        <v>127</v>
      </c>
      <c r="F13" s="106">
        <v>9</v>
      </c>
      <c r="G13" s="106">
        <v>25</v>
      </c>
      <c r="H13" s="106">
        <v>231</v>
      </c>
      <c r="I13" s="106">
        <v>463</v>
      </c>
      <c r="J13" s="106">
        <v>0</v>
      </c>
      <c r="K13" s="106">
        <v>915</v>
      </c>
      <c r="L13" s="106">
        <v>46</v>
      </c>
      <c r="M13" s="107">
        <v>97.56299167711776</v>
      </c>
      <c r="N13" s="138">
        <v>0.7895336905712005</v>
      </c>
    </row>
    <row r="14" spans="1:14" s="108" customFormat="1" ht="15" customHeight="1">
      <c r="A14" s="214" t="s">
        <v>144</v>
      </c>
      <c r="B14" s="215"/>
      <c r="C14" s="106">
        <f>SUM(D14:J14)</f>
        <v>1718</v>
      </c>
      <c r="D14" s="106">
        <v>1710</v>
      </c>
      <c r="E14" s="106">
        <v>3</v>
      </c>
      <c r="F14" s="106">
        <v>0</v>
      </c>
      <c r="G14" s="106">
        <v>0</v>
      </c>
      <c r="H14" s="106">
        <v>0</v>
      </c>
      <c r="I14" s="106">
        <v>5</v>
      </c>
      <c r="J14" s="106">
        <v>0</v>
      </c>
      <c r="K14" s="106">
        <v>26</v>
      </c>
      <c r="L14" s="106">
        <v>0</v>
      </c>
      <c r="M14" s="107">
        <v>99.53434225844</v>
      </c>
      <c r="N14" s="138">
        <v>0</v>
      </c>
    </row>
    <row r="15" spans="1:14" ht="15" customHeight="1">
      <c r="A15" s="93"/>
      <c r="B15" s="94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102"/>
    </row>
    <row r="16" spans="1:14" s="108" customFormat="1" ht="15" customHeight="1">
      <c r="A16" s="214" t="s">
        <v>154</v>
      </c>
      <c r="B16" s="215"/>
      <c r="C16" s="106">
        <f>SUM(D16:J16)</f>
        <v>2390</v>
      </c>
      <c r="D16" s="106">
        <f>SUM(D17:D26)</f>
        <v>2334</v>
      </c>
      <c r="E16" s="106">
        <f aca="true" t="shared" si="1" ref="E16:L16">SUM(E17:E26)</f>
        <v>3</v>
      </c>
      <c r="F16" s="106">
        <f t="shared" si="1"/>
        <v>0</v>
      </c>
      <c r="G16" s="106">
        <f t="shared" si="1"/>
        <v>2</v>
      </c>
      <c r="H16" s="106">
        <f t="shared" si="1"/>
        <v>22</v>
      </c>
      <c r="I16" s="106">
        <f t="shared" si="1"/>
        <v>29</v>
      </c>
      <c r="J16" s="106">
        <f t="shared" si="1"/>
        <v>0</v>
      </c>
      <c r="K16" s="106">
        <f t="shared" si="1"/>
        <v>34</v>
      </c>
      <c r="L16" s="106">
        <f t="shared" si="1"/>
        <v>5</v>
      </c>
      <c r="M16" s="107">
        <f>ROUND(D16/C16*100,1)</f>
        <v>97.7</v>
      </c>
      <c r="N16" s="107">
        <f>ROUND((H16+L16)/C16*100,1)</f>
        <v>1.1</v>
      </c>
    </row>
    <row r="17" spans="2:14" ht="15" customHeight="1">
      <c r="B17" s="94" t="s">
        <v>13</v>
      </c>
      <c r="C17" s="99">
        <f aca="true" t="shared" si="2" ref="C17:C59">SUM(D17:J17)</f>
        <v>277</v>
      </c>
      <c r="D17" s="99">
        <v>275</v>
      </c>
      <c r="E17" s="99">
        <v>0</v>
      </c>
      <c r="F17" s="99">
        <v>0</v>
      </c>
      <c r="G17" s="99">
        <v>1</v>
      </c>
      <c r="H17" s="99">
        <v>0</v>
      </c>
      <c r="I17" s="99">
        <v>1</v>
      </c>
      <c r="J17" s="99">
        <v>0</v>
      </c>
      <c r="K17" s="99">
        <v>5</v>
      </c>
      <c r="L17" s="99">
        <v>0</v>
      </c>
      <c r="M17" s="102">
        <v>99.27797833935018</v>
      </c>
      <c r="N17" s="150">
        <v>0</v>
      </c>
    </row>
    <row r="18" spans="2:14" ht="15" customHeight="1">
      <c r="B18" s="94" t="s">
        <v>16</v>
      </c>
      <c r="C18" s="99">
        <f t="shared" si="2"/>
        <v>634</v>
      </c>
      <c r="D18" s="99">
        <v>606</v>
      </c>
      <c r="E18" s="99">
        <v>1</v>
      </c>
      <c r="F18" s="99">
        <v>0</v>
      </c>
      <c r="G18" s="99">
        <v>0</v>
      </c>
      <c r="H18" s="99">
        <v>13</v>
      </c>
      <c r="I18" s="99">
        <v>14</v>
      </c>
      <c r="J18" s="99">
        <v>0</v>
      </c>
      <c r="K18" s="99">
        <v>14</v>
      </c>
      <c r="L18" s="99">
        <v>5</v>
      </c>
      <c r="M18" s="102">
        <v>95.583596214511</v>
      </c>
      <c r="N18" s="150">
        <v>2.8391167192429</v>
      </c>
    </row>
    <row r="19" spans="2:14" ht="15" customHeight="1">
      <c r="B19" s="94" t="s">
        <v>25</v>
      </c>
      <c r="C19" s="99">
        <f t="shared" si="2"/>
        <v>220</v>
      </c>
      <c r="D19" s="99">
        <v>218</v>
      </c>
      <c r="E19" s="99">
        <v>0</v>
      </c>
      <c r="F19" s="99">
        <v>0</v>
      </c>
      <c r="G19" s="99">
        <v>0</v>
      </c>
      <c r="H19" s="99">
        <v>2</v>
      </c>
      <c r="I19" s="99">
        <v>0</v>
      </c>
      <c r="J19" s="99">
        <v>0</v>
      </c>
      <c r="K19" s="99">
        <v>2</v>
      </c>
      <c r="L19" s="99">
        <v>0</v>
      </c>
      <c r="M19" s="102">
        <v>99.0909090909091</v>
      </c>
      <c r="N19" s="150">
        <v>0.9090909090909</v>
      </c>
    </row>
    <row r="20" spans="2:14" ht="15" customHeight="1">
      <c r="B20" s="94" t="s">
        <v>145</v>
      </c>
      <c r="C20" s="99">
        <f t="shared" si="2"/>
        <v>371</v>
      </c>
      <c r="D20" s="99">
        <v>365</v>
      </c>
      <c r="E20" s="99">
        <v>1</v>
      </c>
      <c r="F20" s="99">
        <v>0</v>
      </c>
      <c r="G20" s="99">
        <v>0</v>
      </c>
      <c r="H20" s="99">
        <v>0</v>
      </c>
      <c r="I20" s="99">
        <v>5</v>
      </c>
      <c r="J20" s="99">
        <v>0</v>
      </c>
      <c r="K20" s="99">
        <v>2</v>
      </c>
      <c r="L20" s="99">
        <v>0</v>
      </c>
      <c r="M20" s="102">
        <v>98.3827493261455</v>
      </c>
      <c r="N20" s="150">
        <v>0</v>
      </c>
    </row>
    <row r="21" spans="2:14" ht="15" customHeight="1">
      <c r="B21" s="94" t="s">
        <v>148</v>
      </c>
      <c r="C21" s="99">
        <f t="shared" si="2"/>
        <v>499</v>
      </c>
      <c r="D21" s="99">
        <v>488</v>
      </c>
      <c r="E21" s="99">
        <v>0</v>
      </c>
      <c r="F21" s="99">
        <v>0</v>
      </c>
      <c r="G21" s="99">
        <v>1</v>
      </c>
      <c r="H21" s="99">
        <v>3</v>
      </c>
      <c r="I21" s="99">
        <v>7</v>
      </c>
      <c r="J21" s="99">
        <v>0</v>
      </c>
      <c r="K21" s="99">
        <v>4</v>
      </c>
      <c r="L21" s="99">
        <v>0</v>
      </c>
      <c r="M21" s="102">
        <v>97.7955911823647</v>
      </c>
      <c r="N21" s="150">
        <v>0.60120240480961</v>
      </c>
    </row>
    <row r="22" spans="2:14" ht="15" customHeight="1">
      <c r="B22" s="94" t="s">
        <v>28</v>
      </c>
      <c r="C22" s="99">
        <f t="shared" si="2"/>
        <v>123</v>
      </c>
      <c r="D22" s="99">
        <v>121</v>
      </c>
      <c r="E22" s="99">
        <v>0</v>
      </c>
      <c r="F22" s="99">
        <v>0</v>
      </c>
      <c r="G22" s="99">
        <v>0</v>
      </c>
      <c r="H22" s="99">
        <v>2</v>
      </c>
      <c r="I22" s="99">
        <v>0</v>
      </c>
      <c r="J22" s="99">
        <v>0</v>
      </c>
      <c r="K22" s="99">
        <v>1</v>
      </c>
      <c r="L22" s="99">
        <v>0</v>
      </c>
      <c r="M22" s="102">
        <v>98.3739837398374</v>
      </c>
      <c r="N22" s="150">
        <v>1.6260162601626</v>
      </c>
    </row>
    <row r="23" spans="2:14" ht="15" customHeight="1">
      <c r="B23" s="94" t="s">
        <v>29</v>
      </c>
      <c r="C23" s="99">
        <f t="shared" si="2"/>
        <v>64</v>
      </c>
      <c r="D23" s="99">
        <v>63</v>
      </c>
      <c r="E23" s="99">
        <v>1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102">
        <v>98.4375</v>
      </c>
      <c r="N23" s="150">
        <v>0</v>
      </c>
    </row>
    <row r="24" spans="2:14" ht="15" customHeight="1">
      <c r="B24" s="94" t="s">
        <v>30</v>
      </c>
      <c r="C24" s="99">
        <f t="shared" si="2"/>
        <v>73</v>
      </c>
      <c r="D24" s="99">
        <v>70</v>
      </c>
      <c r="E24" s="99">
        <v>0</v>
      </c>
      <c r="F24" s="99">
        <v>0</v>
      </c>
      <c r="G24" s="99">
        <v>0</v>
      </c>
      <c r="H24" s="99">
        <v>2</v>
      </c>
      <c r="I24" s="99">
        <v>1</v>
      </c>
      <c r="J24" s="99">
        <v>0</v>
      </c>
      <c r="K24" s="99">
        <v>3</v>
      </c>
      <c r="L24" s="99">
        <v>0</v>
      </c>
      <c r="M24" s="102">
        <v>95.8904109589041</v>
      </c>
      <c r="N24" s="150">
        <v>2.73972602739726</v>
      </c>
    </row>
    <row r="25" spans="2:14" ht="15" customHeight="1">
      <c r="B25" s="94" t="s">
        <v>31</v>
      </c>
      <c r="C25" s="99">
        <f t="shared" si="2"/>
        <v>53</v>
      </c>
      <c r="D25" s="99">
        <v>53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1</v>
      </c>
      <c r="L25" s="99">
        <v>0</v>
      </c>
      <c r="M25" s="102">
        <v>100</v>
      </c>
      <c r="N25" s="150">
        <v>0</v>
      </c>
    </row>
    <row r="26" spans="2:14" ht="15" customHeight="1">
      <c r="B26" s="94" t="s">
        <v>32</v>
      </c>
      <c r="C26" s="99">
        <f t="shared" si="2"/>
        <v>76</v>
      </c>
      <c r="D26" s="99">
        <v>75</v>
      </c>
      <c r="E26" s="99">
        <v>0</v>
      </c>
      <c r="F26" s="99">
        <v>0</v>
      </c>
      <c r="G26" s="99">
        <v>0</v>
      </c>
      <c r="H26" s="99">
        <v>0</v>
      </c>
      <c r="I26" s="99">
        <v>1</v>
      </c>
      <c r="J26" s="99">
        <v>0</v>
      </c>
      <c r="K26" s="99">
        <v>2</v>
      </c>
      <c r="L26" s="99">
        <v>0</v>
      </c>
      <c r="M26" s="102">
        <v>98.6842105263158</v>
      </c>
      <c r="N26" s="150">
        <v>0</v>
      </c>
    </row>
    <row r="27" spans="2:14" ht="15" customHeight="1">
      <c r="B27" s="94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2"/>
      <c r="N27" s="103"/>
    </row>
    <row r="28" spans="1:14" s="108" customFormat="1" ht="15" customHeight="1">
      <c r="A28" s="214" t="s">
        <v>155</v>
      </c>
      <c r="B28" s="215"/>
      <c r="C28" s="106">
        <f>SUM(D28:J28)</f>
        <v>10027</v>
      </c>
      <c r="D28" s="106">
        <f aca="true" t="shared" si="3" ref="D28:L28">SUM(D29:D38)</f>
        <v>9787</v>
      </c>
      <c r="E28" s="106">
        <f t="shared" si="3"/>
        <v>9</v>
      </c>
      <c r="F28" s="106">
        <f t="shared" si="3"/>
        <v>2</v>
      </c>
      <c r="G28" s="106">
        <f t="shared" si="3"/>
        <v>4</v>
      </c>
      <c r="H28" s="106">
        <f t="shared" si="3"/>
        <v>96</v>
      </c>
      <c r="I28" s="106">
        <f t="shared" si="3"/>
        <v>129</v>
      </c>
      <c r="J28" s="106">
        <f t="shared" si="3"/>
        <v>0</v>
      </c>
      <c r="K28" s="106">
        <f t="shared" si="3"/>
        <v>174</v>
      </c>
      <c r="L28" s="106">
        <f t="shared" si="3"/>
        <v>16</v>
      </c>
      <c r="M28" s="107">
        <f>ROUND(D28/C28*100,1)</f>
        <v>97.6</v>
      </c>
      <c r="N28" s="107">
        <f>ROUND((H28+L28)/C28*100,1)</f>
        <v>1.1</v>
      </c>
    </row>
    <row r="29" spans="2:14" ht="15" customHeight="1">
      <c r="B29" s="94" t="s">
        <v>12</v>
      </c>
      <c r="C29" s="99">
        <f t="shared" si="2"/>
        <v>2053</v>
      </c>
      <c r="D29" s="99">
        <v>2010</v>
      </c>
      <c r="E29" s="99">
        <v>0</v>
      </c>
      <c r="F29" s="99">
        <v>0</v>
      </c>
      <c r="G29" s="99">
        <v>0</v>
      </c>
      <c r="H29" s="99">
        <v>16</v>
      </c>
      <c r="I29" s="99">
        <v>27</v>
      </c>
      <c r="J29" s="99">
        <v>0</v>
      </c>
      <c r="K29" s="99">
        <v>30</v>
      </c>
      <c r="L29" s="99">
        <v>2</v>
      </c>
      <c r="M29" s="102">
        <v>97.9055041402825</v>
      </c>
      <c r="N29" s="150">
        <v>0.87676570871894</v>
      </c>
    </row>
    <row r="30" spans="2:14" ht="15" customHeight="1">
      <c r="B30" s="94" t="s">
        <v>14</v>
      </c>
      <c r="C30" s="99">
        <f t="shared" si="2"/>
        <v>1140</v>
      </c>
      <c r="D30" s="99">
        <v>1125</v>
      </c>
      <c r="E30" s="99">
        <v>1</v>
      </c>
      <c r="F30" s="99">
        <v>0</v>
      </c>
      <c r="G30" s="99">
        <v>0</v>
      </c>
      <c r="H30" s="99">
        <v>5</v>
      </c>
      <c r="I30" s="99">
        <v>9</v>
      </c>
      <c r="J30" s="99">
        <v>0</v>
      </c>
      <c r="K30" s="99">
        <v>16</v>
      </c>
      <c r="L30" s="99">
        <v>0</v>
      </c>
      <c r="M30" s="102">
        <v>98.6842105263158</v>
      </c>
      <c r="N30" s="150">
        <v>0.43859649122807</v>
      </c>
    </row>
    <row r="31" spans="2:14" ht="15" customHeight="1">
      <c r="B31" s="94" t="s">
        <v>15</v>
      </c>
      <c r="C31" s="99">
        <f t="shared" si="2"/>
        <v>1394</v>
      </c>
      <c r="D31" s="99">
        <v>1361</v>
      </c>
      <c r="E31" s="99">
        <v>1</v>
      </c>
      <c r="F31" s="99">
        <v>2</v>
      </c>
      <c r="G31" s="99">
        <v>0</v>
      </c>
      <c r="H31" s="99">
        <v>12</v>
      </c>
      <c r="I31" s="99">
        <v>18</v>
      </c>
      <c r="J31" s="99">
        <v>0</v>
      </c>
      <c r="K31" s="99">
        <v>43</v>
      </c>
      <c r="L31" s="99">
        <v>0</v>
      </c>
      <c r="M31" s="102">
        <v>97.63271162123385</v>
      </c>
      <c r="N31" s="150">
        <v>0.860832137733142</v>
      </c>
    </row>
    <row r="32" spans="2:14" ht="15" customHeight="1">
      <c r="B32" s="94" t="s">
        <v>18</v>
      </c>
      <c r="C32" s="99">
        <f t="shared" si="2"/>
        <v>2698</v>
      </c>
      <c r="D32" s="99">
        <v>2588</v>
      </c>
      <c r="E32" s="99">
        <v>5</v>
      </c>
      <c r="F32" s="99">
        <v>0</v>
      </c>
      <c r="G32" s="99">
        <v>3</v>
      </c>
      <c r="H32" s="99">
        <v>47</v>
      </c>
      <c r="I32" s="99">
        <v>55</v>
      </c>
      <c r="J32" s="99">
        <v>0</v>
      </c>
      <c r="K32" s="99">
        <v>42</v>
      </c>
      <c r="L32" s="99">
        <v>7</v>
      </c>
      <c r="M32" s="102">
        <v>95.92290585618977</v>
      </c>
      <c r="N32" s="150">
        <v>2.001482579688658</v>
      </c>
    </row>
    <row r="33" spans="2:14" ht="15" customHeight="1">
      <c r="B33" s="94" t="s">
        <v>23</v>
      </c>
      <c r="C33" s="99">
        <f t="shared" si="2"/>
        <v>866</v>
      </c>
      <c r="D33" s="99">
        <v>851</v>
      </c>
      <c r="E33" s="99">
        <v>0</v>
      </c>
      <c r="F33" s="99">
        <v>0</v>
      </c>
      <c r="G33" s="99">
        <v>0</v>
      </c>
      <c r="H33" s="99">
        <v>7</v>
      </c>
      <c r="I33" s="99">
        <v>8</v>
      </c>
      <c r="J33" s="99">
        <v>0</v>
      </c>
      <c r="K33" s="99">
        <v>15</v>
      </c>
      <c r="L33" s="99">
        <v>6</v>
      </c>
      <c r="M33" s="102">
        <v>98.2678983833718</v>
      </c>
      <c r="N33" s="150">
        <v>1.50115473441108</v>
      </c>
    </row>
    <row r="34" spans="2:14" ht="15" customHeight="1">
      <c r="B34" s="94" t="s">
        <v>26</v>
      </c>
      <c r="C34" s="99">
        <f t="shared" si="2"/>
        <v>585</v>
      </c>
      <c r="D34" s="99">
        <v>582</v>
      </c>
      <c r="E34" s="99">
        <v>0</v>
      </c>
      <c r="F34" s="99">
        <v>0</v>
      </c>
      <c r="G34" s="99">
        <v>0</v>
      </c>
      <c r="H34" s="99">
        <v>0</v>
      </c>
      <c r="I34" s="99">
        <v>3</v>
      </c>
      <c r="J34" s="99">
        <v>0</v>
      </c>
      <c r="K34" s="99">
        <v>6</v>
      </c>
      <c r="L34" s="99">
        <v>1</v>
      </c>
      <c r="M34" s="102">
        <v>99.4871794871795</v>
      </c>
      <c r="N34" s="150">
        <v>0.17094017094017</v>
      </c>
    </row>
    <row r="35" spans="2:14" ht="15" customHeight="1">
      <c r="B35" s="94" t="s">
        <v>33</v>
      </c>
      <c r="C35" s="99">
        <f t="shared" si="2"/>
        <v>362</v>
      </c>
      <c r="D35" s="99">
        <v>356</v>
      </c>
      <c r="E35" s="99">
        <v>0</v>
      </c>
      <c r="F35" s="99">
        <v>0</v>
      </c>
      <c r="G35" s="99">
        <v>0</v>
      </c>
      <c r="H35" s="99">
        <v>5</v>
      </c>
      <c r="I35" s="99">
        <v>1</v>
      </c>
      <c r="J35" s="99">
        <v>0</v>
      </c>
      <c r="K35" s="99">
        <v>4</v>
      </c>
      <c r="L35" s="99">
        <v>0</v>
      </c>
      <c r="M35" s="102">
        <v>98.3425414364641</v>
      </c>
      <c r="N35" s="150">
        <v>1.38121546961325</v>
      </c>
    </row>
    <row r="36" spans="2:14" ht="15" customHeight="1">
      <c r="B36" s="94" t="s">
        <v>34</v>
      </c>
      <c r="C36" s="99">
        <f t="shared" si="2"/>
        <v>357</v>
      </c>
      <c r="D36" s="99">
        <v>348</v>
      </c>
      <c r="E36" s="99">
        <v>1</v>
      </c>
      <c r="F36" s="99">
        <v>0</v>
      </c>
      <c r="G36" s="99">
        <v>1</v>
      </c>
      <c r="H36" s="99">
        <v>2</v>
      </c>
      <c r="I36" s="99">
        <v>5</v>
      </c>
      <c r="J36" s="99">
        <v>0</v>
      </c>
      <c r="K36" s="99">
        <v>8</v>
      </c>
      <c r="L36" s="99">
        <v>0</v>
      </c>
      <c r="M36" s="102">
        <v>97.4789915966386</v>
      </c>
      <c r="N36" s="150">
        <v>0.56022408963585</v>
      </c>
    </row>
    <row r="37" spans="2:14" ht="15" customHeight="1">
      <c r="B37" s="94" t="s">
        <v>35</v>
      </c>
      <c r="C37" s="99">
        <f t="shared" si="2"/>
        <v>354</v>
      </c>
      <c r="D37" s="99">
        <v>351</v>
      </c>
      <c r="E37" s="99">
        <v>0</v>
      </c>
      <c r="F37" s="99">
        <v>0</v>
      </c>
      <c r="G37" s="99">
        <v>0</v>
      </c>
      <c r="H37" s="99">
        <v>1</v>
      </c>
      <c r="I37" s="99">
        <v>2</v>
      </c>
      <c r="J37" s="99">
        <v>0</v>
      </c>
      <c r="K37" s="99">
        <v>3</v>
      </c>
      <c r="L37" s="99">
        <v>0</v>
      </c>
      <c r="M37" s="102">
        <v>99.1525423728813</v>
      </c>
      <c r="N37" s="150">
        <v>0.28248587570621</v>
      </c>
    </row>
    <row r="38" spans="2:14" ht="15" customHeight="1">
      <c r="B38" s="94" t="s">
        <v>36</v>
      </c>
      <c r="C38" s="99">
        <f t="shared" si="2"/>
        <v>218</v>
      </c>
      <c r="D38" s="99">
        <v>215</v>
      </c>
      <c r="E38" s="99">
        <v>1</v>
      </c>
      <c r="F38" s="99">
        <v>0</v>
      </c>
      <c r="G38" s="99">
        <v>0</v>
      </c>
      <c r="H38" s="99">
        <v>1</v>
      </c>
      <c r="I38" s="99">
        <v>1</v>
      </c>
      <c r="J38" s="99">
        <v>0</v>
      </c>
      <c r="K38" s="99">
        <v>7</v>
      </c>
      <c r="L38" s="99">
        <v>0</v>
      </c>
      <c r="M38" s="102">
        <v>98.6238532110092</v>
      </c>
      <c r="N38" s="150">
        <v>0.45871559633027</v>
      </c>
    </row>
    <row r="39" spans="2:14" ht="15" customHeight="1">
      <c r="B39" s="94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2"/>
      <c r="N39" s="103"/>
    </row>
    <row r="40" spans="1:14" s="108" customFormat="1" ht="15" customHeight="1">
      <c r="A40" s="214" t="s">
        <v>156</v>
      </c>
      <c r="B40" s="215"/>
      <c r="C40" s="106">
        <f>SUM(D40:J40)</f>
        <v>7021</v>
      </c>
      <c r="D40" s="106">
        <f aca="true" t="shared" si="4" ref="D40:L40">SUM(D41:D41)</f>
        <v>6871</v>
      </c>
      <c r="E40" s="106">
        <f t="shared" si="4"/>
        <v>32</v>
      </c>
      <c r="F40" s="106">
        <f t="shared" si="4"/>
        <v>2</v>
      </c>
      <c r="G40" s="106">
        <f t="shared" si="4"/>
        <v>5</v>
      </c>
      <c r="H40" s="106">
        <f t="shared" si="4"/>
        <v>39</v>
      </c>
      <c r="I40" s="106">
        <f t="shared" si="4"/>
        <v>72</v>
      </c>
      <c r="J40" s="106">
        <f t="shared" si="4"/>
        <v>0</v>
      </c>
      <c r="K40" s="106">
        <f t="shared" si="4"/>
        <v>210</v>
      </c>
      <c r="L40" s="106">
        <f t="shared" si="4"/>
        <v>11</v>
      </c>
      <c r="M40" s="107">
        <f>ROUND(D40/C40*100,1)</f>
        <v>97.9</v>
      </c>
      <c r="N40" s="109">
        <f>ROUND((H40+L40)/C40*100,1)</f>
        <v>0.7</v>
      </c>
    </row>
    <row r="41" spans="2:14" ht="15" customHeight="1">
      <c r="B41" s="94" t="s">
        <v>10</v>
      </c>
      <c r="C41" s="99">
        <f t="shared" si="2"/>
        <v>7021</v>
      </c>
      <c r="D41" s="99">
        <v>6871</v>
      </c>
      <c r="E41" s="99">
        <v>32</v>
      </c>
      <c r="F41" s="99">
        <v>2</v>
      </c>
      <c r="G41" s="99">
        <v>5</v>
      </c>
      <c r="H41" s="99">
        <v>39</v>
      </c>
      <c r="I41" s="99">
        <v>72</v>
      </c>
      <c r="J41" s="99">
        <v>0</v>
      </c>
      <c r="K41" s="99">
        <v>210</v>
      </c>
      <c r="L41" s="99">
        <v>11</v>
      </c>
      <c r="M41" s="102">
        <v>97.86355220054124</v>
      </c>
      <c r="N41" s="102">
        <v>0.7121492664862555</v>
      </c>
    </row>
    <row r="42" spans="2:14" ht="15" customHeight="1">
      <c r="B42" s="94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2"/>
      <c r="N42" s="102"/>
    </row>
    <row r="43" spans="1:14" s="108" customFormat="1" ht="15" customHeight="1">
      <c r="A43" s="216" t="s">
        <v>157</v>
      </c>
      <c r="B43" s="217"/>
      <c r="C43" s="106">
        <f>SUM(D43:J43)</f>
        <v>9361</v>
      </c>
      <c r="D43" s="106">
        <f>SUM(D44:D55)</f>
        <v>9097</v>
      </c>
      <c r="E43" s="106">
        <f aca="true" t="shared" si="5" ref="E43:L43">SUM(E44:E55)</f>
        <v>83</v>
      </c>
      <c r="F43" s="106">
        <f t="shared" si="5"/>
        <v>5</v>
      </c>
      <c r="G43" s="106">
        <f t="shared" si="5"/>
        <v>11</v>
      </c>
      <c r="H43" s="106">
        <f t="shared" si="5"/>
        <v>52</v>
      </c>
      <c r="I43" s="106">
        <f t="shared" si="5"/>
        <v>113</v>
      </c>
      <c r="J43" s="106">
        <f t="shared" si="5"/>
        <v>0</v>
      </c>
      <c r="K43" s="106">
        <f t="shared" si="5"/>
        <v>285</v>
      </c>
      <c r="L43" s="106">
        <f t="shared" si="5"/>
        <v>10</v>
      </c>
      <c r="M43" s="107">
        <f>ROUND(D43/C43*100,1)</f>
        <v>97.2</v>
      </c>
      <c r="N43" s="109">
        <f>ROUND((H43+L43)/C43*100,1)</f>
        <v>0.7</v>
      </c>
    </row>
    <row r="44" spans="2:14" ht="15" customHeight="1">
      <c r="B44" s="94" t="s">
        <v>17</v>
      </c>
      <c r="C44" s="99">
        <f t="shared" si="2"/>
        <v>1053</v>
      </c>
      <c r="D44" s="99">
        <v>1025</v>
      </c>
      <c r="E44" s="99">
        <v>13</v>
      </c>
      <c r="F44" s="99">
        <v>2</v>
      </c>
      <c r="G44" s="99">
        <v>3</v>
      </c>
      <c r="H44" s="99">
        <v>0</v>
      </c>
      <c r="I44" s="99">
        <v>10</v>
      </c>
      <c r="J44" s="99">
        <v>0</v>
      </c>
      <c r="K44" s="99">
        <v>24</v>
      </c>
      <c r="L44" s="99">
        <v>1</v>
      </c>
      <c r="M44" s="102">
        <v>97.340930674264</v>
      </c>
      <c r="N44" s="150">
        <v>0.09496676163342</v>
      </c>
    </row>
    <row r="45" spans="2:14" ht="15" customHeight="1">
      <c r="B45" s="94" t="s">
        <v>19</v>
      </c>
      <c r="C45" s="99">
        <f t="shared" si="2"/>
        <v>1624</v>
      </c>
      <c r="D45" s="99">
        <v>1585</v>
      </c>
      <c r="E45" s="99">
        <v>2</v>
      </c>
      <c r="F45" s="99">
        <v>0</v>
      </c>
      <c r="G45" s="99">
        <v>0</v>
      </c>
      <c r="H45" s="99">
        <v>11</v>
      </c>
      <c r="I45" s="99">
        <v>26</v>
      </c>
      <c r="J45" s="99">
        <v>0</v>
      </c>
      <c r="K45" s="99">
        <v>80</v>
      </c>
      <c r="L45" s="99">
        <v>1</v>
      </c>
      <c r="M45" s="102">
        <v>97.5985221674877</v>
      </c>
      <c r="N45" s="150">
        <v>0.73891625615763</v>
      </c>
    </row>
    <row r="46" spans="2:14" ht="15" customHeight="1">
      <c r="B46" s="94" t="s">
        <v>20</v>
      </c>
      <c r="C46" s="99">
        <f t="shared" si="2"/>
        <v>1395</v>
      </c>
      <c r="D46" s="99">
        <v>1349</v>
      </c>
      <c r="E46" s="99">
        <v>13</v>
      </c>
      <c r="F46" s="99">
        <v>0</v>
      </c>
      <c r="G46" s="99">
        <v>1</v>
      </c>
      <c r="H46" s="99">
        <v>13</v>
      </c>
      <c r="I46" s="99">
        <v>19</v>
      </c>
      <c r="J46" s="99">
        <v>0</v>
      </c>
      <c r="K46" s="99">
        <v>35</v>
      </c>
      <c r="L46" s="99">
        <v>2</v>
      </c>
      <c r="M46" s="102">
        <v>96.70250896057347</v>
      </c>
      <c r="N46" s="150">
        <v>1.0752688172043012</v>
      </c>
    </row>
    <row r="47" spans="2:14" ht="15" customHeight="1">
      <c r="B47" s="94" t="s">
        <v>21</v>
      </c>
      <c r="C47" s="99">
        <f t="shared" si="2"/>
        <v>1176</v>
      </c>
      <c r="D47" s="99">
        <v>1131</v>
      </c>
      <c r="E47" s="99">
        <v>21</v>
      </c>
      <c r="F47" s="99">
        <v>2</v>
      </c>
      <c r="G47" s="99">
        <v>2</v>
      </c>
      <c r="H47" s="99">
        <v>9</v>
      </c>
      <c r="I47" s="99">
        <v>11</v>
      </c>
      <c r="J47" s="99">
        <v>0</v>
      </c>
      <c r="K47" s="99">
        <v>40</v>
      </c>
      <c r="L47" s="99">
        <v>3</v>
      </c>
      <c r="M47" s="102">
        <v>96.1734693877551</v>
      </c>
      <c r="N47" s="150">
        <v>1.0204081632653</v>
      </c>
    </row>
    <row r="48" spans="2:14" ht="15" customHeight="1">
      <c r="B48" s="94" t="s">
        <v>22</v>
      </c>
      <c r="C48" s="99">
        <f t="shared" si="2"/>
        <v>1439</v>
      </c>
      <c r="D48" s="99">
        <v>1409</v>
      </c>
      <c r="E48" s="99">
        <v>12</v>
      </c>
      <c r="F48" s="99">
        <v>0</v>
      </c>
      <c r="G48" s="99">
        <v>2</v>
      </c>
      <c r="H48" s="99">
        <v>3</v>
      </c>
      <c r="I48" s="99">
        <v>13</v>
      </c>
      <c r="J48" s="99">
        <v>0</v>
      </c>
      <c r="K48" s="99">
        <v>36</v>
      </c>
      <c r="L48" s="99">
        <v>1</v>
      </c>
      <c r="M48" s="102">
        <v>97.91521890201528</v>
      </c>
      <c r="N48" s="150">
        <v>0.27797081306462823</v>
      </c>
    </row>
    <row r="49" spans="2:14" ht="15" customHeight="1">
      <c r="B49" s="94" t="s">
        <v>24</v>
      </c>
      <c r="C49" s="99">
        <f t="shared" si="2"/>
        <v>738</v>
      </c>
      <c r="D49" s="99">
        <v>717</v>
      </c>
      <c r="E49" s="99">
        <v>6</v>
      </c>
      <c r="F49" s="99">
        <v>0</v>
      </c>
      <c r="G49" s="99">
        <v>1</v>
      </c>
      <c r="H49" s="99">
        <v>4</v>
      </c>
      <c r="I49" s="99">
        <v>10</v>
      </c>
      <c r="J49" s="99">
        <v>0</v>
      </c>
      <c r="K49" s="99">
        <v>29</v>
      </c>
      <c r="L49" s="99">
        <v>0</v>
      </c>
      <c r="M49" s="102">
        <v>97.1544715447154</v>
      </c>
      <c r="N49" s="150">
        <v>0.5420054200542</v>
      </c>
    </row>
    <row r="50" spans="2:14" ht="15" customHeight="1">
      <c r="B50" s="94" t="s">
        <v>146</v>
      </c>
      <c r="C50" s="99">
        <f t="shared" si="2"/>
        <v>417</v>
      </c>
      <c r="D50" s="99">
        <v>405</v>
      </c>
      <c r="E50" s="99">
        <v>4</v>
      </c>
      <c r="F50" s="99">
        <v>0</v>
      </c>
      <c r="G50" s="99">
        <v>1</v>
      </c>
      <c r="H50" s="99">
        <v>3</v>
      </c>
      <c r="I50" s="99">
        <v>4</v>
      </c>
      <c r="J50" s="99">
        <v>0</v>
      </c>
      <c r="K50" s="99">
        <v>6</v>
      </c>
      <c r="L50" s="99">
        <v>0</v>
      </c>
      <c r="M50" s="102">
        <v>97.1223021582734</v>
      </c>
      <c r="N50" s="150">
        <v>0.71942446043165</v>
      </c>
    </row>
    <row r="51" spans="2:14" ht="15" customHeight="1">
      <c r="B51" s="94" t="s">
        <v>147</v>
      </c>
      <c r="C51" s="99">
        <f t="shared" si="2"/>
        <v>518</v>
      </c>
      <c r="D51" s="99">
        <v>508</v>
      </c>
      <c r="E51" s="99">
        <v>4</v>
      </c>
      <c r="F51" s="99">
        <v>1</v>
      </c>
      <c r="G51" s="99">
        <v>0</v>
      </c>
      <c r="H51" s="99">
        <v>0</v>
      </c>
      <c r="I51" s="99">
        <v>5</v>
      </c>
      <c r="J51" s="99">
        <v>0</v>
      </c>
      <c r="K51" s="99">
        <v>15</v>
      </c>
      <c r="L51" s="99">
        <v>0</v>
      </c>
      <c r="M51" s="102">
        <v>98.069498069498</v>
      </c>
      <c r="N51" s="150">
        <v>0</v>
      </c>
    </row>
    <row r="52" spans="2:14" ht="15" customHeight="1">
      <c r="B52" s="94" t="s">
        <v>149</v>
      </c>
      <c r="C52" s="99">
        <f t="shared" si="2"/>
        <v>467</v>
      </c>
      <c r="D52" s="99">
        <v>452</v>
      </c>
      <c r="E52" s="99">
        <v>3</v>
      </c>
      <c r="F52" s="99">
        <v>0</v>
      </c>
      <c r="G52" s="99">
        <v>0</v>
      </c>
      <c r="H52" s="99">
        <v>6</v>
      </c>
      <c r="I52" s="99">
        <v>6</v>
      </c>
      <c r="J52" s="99">
        <v>0</v>
      </c>
      <c r="K52" s="99">
        <v>4</v>
      </c>
      <c r="L52" s="99">
        <v>0</v>
      </c>
      <c r="M52" s="102">
        <v>96.7880085653105</v>
      </c>
      <c r="N52" s="150">
        <v>1.2847965738758</v>
      </c>
    </row>
    <row r="53" spans="2:14" ht="15" customHeight="1">
      <c r="B53" s="94" t="s">
        <v>37</v>
      </c>
      <c r="C53" s="99">
        <f t="shared" si="2"/>
        <v>293</v>
      </c>
      <c r="D53" s="99">
        <v>279</v>
      </c>
      <c r="E53" s="99">
        <v>4</v>
      </c>
      <c r="F53" s="99">
        <v>0</v>
      </c>
      <c r="G53" s="99">
        <v>1</v>
      </c>
      <c r="H53" s="99">
        <v>3</v>
      </c>
      <c r="I53" s="99">
        <v>6</v>
      </c>
      <c r="J53" s="99">
        <v>0</v>
      </c>
      <c r="K53" s="99">
        <v>12</v>
      </c>
      <c r="L53" s="99">
        <v>2</v>
      </c>
      <c r="M53" s="102">
        <v>95.2218430034129</v>
      </c>
      <c r="N53" s="150">
        <v>1.70648464163822</v>
      </c>
    </row>
    <row r="54" spans="2:14" ht="15" customHeight="1">
      <c r="B54" s="94" t="s">
        <v>150</v>
      </c>
      <c r="C54" s="99">
        <f t="shared" si="2"/>
        <v>70</v>
      </c>
      <c r="D54" s="99">
        <v>70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102">
        <v>100</v>
      </c>
      <c r="N54" s="150">
        <v>0</v>
      </c>
    </row>
    <row r="55" spans="2:14" ht="15" customHeight="1">
      <c r="B55" s="94" t="s">
        <v>38</v>
      </c>
      <c r="C55" s="99">
        <f t="shared" si="2"/>
        <v>171</v>
      </c>
      <c r="D55" s="99">
        <v>167</v>
      </c>
      <c r="E55" s="99">
        <v>1</v>
      </c>
      <c r="F55" s="99">
        <v>0</v>
      </c>
      <c r="G55" s="99">
        <v>0</v>
      </c>
      <c r="H55" s="99">
        <v>0</v>
      </c>
      <c r="I55" s="99">
        <v>3</v>
      </c>
      <c r="J55" s="99">
        <v>0</v>
      </c>
      <c r="K55" s="99">
        <v>4</v>
      </c>
      <c r="L55" s="99">
        <v>0</v>
      </c>
      <c r="M55" s="102">
        <v>97.6608187134503</v>
      </c>
      <c r="N55" s="150">
        <v>0</v>
      </c>
    </row>
    <row r="56" spans="2:14" ht="15" customHeight="1">
      <c r="B56" s="94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2"/>
      <c r="N56" s="102"/>
    </row>
    <row r="57" spans="1:14" s="108" customFormat="1" ht="15" customHeight="1">
      <c r="A57" s="214" t="s">
        <v>158</v>
      </c>
      <c r="B57" s="215"/>
      <c r="C57" s="106">
        <f>SUM(D57:J57)</f>
        <v>8400</v>
      </c>
      <c r="D57" s="106">
        <f>SUM(D58:D60)</f>
        <v>8247</v>
      </c>
      <c r="E57" s="106">
        <f aca="true" t="shared" si="6" ref="E57:L57">SUM(E58:E60)</f>
        <v>3</v>
      </c>
      <c r="F57" s="106">
        <f t="shared" si="6"/>
        <v>0</v>
      </c>
      <c r="G57" s="106">
        <f t="shared" si="6"/>
        <v>3</v>
      </c>
      <c r="H57" s="106">
        <f t="shared" si="6"/>
        <v>22</v>
      </c>
      <c r="I57" s="106">
        <f t="shared" si="6"/>
        <v>125</v>
      </c>
      <c r="J57" s="106">
        <f t="shared" si="6"/>
        <v>0</v>
      </c>
      <c r="K57" s="106">
        <f t="shared" si="6"/>
        <v>250</v>
      </c>
      <c r="L57" s="106">
        <f t="shared" si="6"/>
        <v>4</v>
      </c>
      <c r="M57" s="107">
        <f>ROUND(D57/C57*100,1)</f>
        <v>98.2</v>
      </c>
      <c r="N57" s="109">
        <f>ROUND((H57+L57)/C57*100,1)</f>
        <v>0.3</v>
      </c>
    </row>
    <row r="58" spans="2:14" ht="15" customHeight="1">
      <c r="B58" s="94" t="s">
        <v>11</v>
      </c>
      <c r="C58" s="99">
        <f t="shared" si="2"/>
        <v>7821</v>
      </c>
      <c r="D58" s="99">
        <v>7675</v>
      </c>
      <c r="E58" s="99">
        <v>1</v>
      </c>
      <c r="F58" s="99">
        <v>0</v>
      </c>
      <c r="G58" s="99">
        <v>3</v>
      </c>
      <c r="H58" s="99">
        <v>22</v>
      </c>
      <c r="I58" s="99">
        <v>120</v>
      </c>
      <c r="J58" s="99">
        <v>0</v>
      </c>
      <c r="K58" s="99">
        <v>232</v>
      </c>
      <c r="L58" s="99">
        <v>3</v>
      </c>
      <c r="M58" s="102">
        <v>98.13323104462344</v>
      </c>
      <c r="N58" s="102">
        <v>0.3196522183863956</v>
      </c>
    </row>
    <row r="59" spans="2:14" ht="15" customHeight="1">
      <c r="B59" s="94" t="s">
        <v>27</v>
      </c>
      <c r="C59" s="99">
        <f t="shared" si="2"/>
        <v>579</v>
      </c>
      <c r="D59" s="99">
        <v>572</v>
      </c>
      <c r="E59" s="99">
        <v>2</v>
      </c>
      <c r="F59" s="99">
        <v>0</v>
      </c>
      <c r="G59" s="99">
        <v>0</v>
      </c>
      <c r="H59" s="99">
        <v>0</v>
      </c>
      <c r="I59" s="99">
        <v>5</v>
      </c>
      <c r="J59" s="99">
        <v>0</v>
      </c>
      <c r="K59" s="99">
        <v>18</v>
      </c>
      <c r="L59" s="99">
        <v>1</v>
      </c>
      <c r="M59" s="102">
        <v>98.7910189982729</v>
      </c>
      <c r="N59" s="102">
        <v>0.1727115716753</v>
      </c>
    </row>
    <row r="60" spans="2:14" ht="15" customHeight="1">
      <c r="B60" s="94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2"/>
      <c r="N60" s="149"/>
    </row>
    <row r="61" spans="1:14" ht="15" customHeight="1">
      <c r="A61" s="104"/>
      <c r="B61" s="114"/>
      <c r="C61" s="110"/>
      <c r="D61" s="111"/>
      <c r="E61" s="111"/>
      <c r="F61" s="111"/>
      <c r="G61" s="111"/>
      <c r="H61" s="111"/>
      <c r="I61" s="111"/>
      <c r="J61" s="111"/>
      <c r="K61" s="111"/>
      <c r="L61" s="110"/>
      <c r="M61" s="112"/>
      <c r="N61" s="113"/>
    </row>
    <row r="62" spans="1:14" ht="15" customHeight="1">
      <c r="A62" s="92" t="s">
        <v>222</v>
      </c>
      <c r="B62" s="222" t="s">
        <v>223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</row>
  </sheetData>
  <mergeCells count="27">
    <mergeCell ref="B62:N62"/>
    <mergeCell ref="A14:B14"/>
    <mergeCell ref="A4:B6"/>
    <mergeCell ref="A9:B9"/>
    <mergeCell ref="A12:B12"/>
    <mergeCell ref="A13:B13"/>
    <mergeCell ref="A7:B7"/>
    <mergeCell ref="A8:B8"/>
    <mergeCell ref="A10:B10"/>
    <mergeCell ref="A11:B11"/>
    <mergeCell ref="M4:M6"/>
    <mergeCell ref="H4:H6"/>
    <mergeCell ref="N4:N6"/>
    <mergeCell ref="G4:G6"/>
    <mergeCell ref="I4:I6"/>
    <mergeCell ref="L4:L6"/>
    <mergeCell ref="F4:F6"/>
    <mergeCell ref="J4:J6"/>
    <mergeCell ref="K4:K6"/>
    <mergeCell ref="C4:C6"/>
    <mergeCell ref="D4:D6"/>
    <mergeCell ref="E4:E6"/>
    <mergeCell ref="A57:B57"/>
    <mergeCell ref="A16:B16"/>
    <mergeCell ref="A28:B28"/>
    <mergeCell ref="A40:B40"/>
    <mergeCell ref="A43:B43"/>
  </mergeCells>
  <printOptions horizontalCentered="1"/>
  <pageMargins left="0.3937007874015748" right="0.3937007874015748" top="0.7874015748031497" bottom="0.5905511811023623" header="0.3937007874015748" footer="0.4724409448818898"/>
  <pageSetup blackAndWhite="1" firstPageNumber="22" useFirstPageNumber="1" fitToHeight="0" horizontalDpi="98" verticalDpi="98" orientation="portrait" paperSize="9" scale="83" r:id="rId1"/>
  <headerFooter alignWithMargins="0">
    <oddFooter xml:space="preserve">&amp;C&amp;"ＭＳ 明朝,標準"&amp;14&amp;P </oddFooter>
  </headerFooter>
  <ignoredErrors>
    <ignoredError sqref="C12:C38 C41 C44:C5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SheetLayoutView="8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7" sqref="A7:B7"/>
    </sheetView>
  </sheetViews>
  <sheetFormatPr defaultColWidth="9.00390625" defaultRowHeight="13.5"/>
  <cols>
    <col min="1" max="1" width="2.625" style="115" customWidth="1"/>
    <col min="2" max="2" width="13.125" style="115" customWidth="1"/>
    <col min="3" max="14" width="7.625" style="115" customWidth="1"/>
    <col min="15" max="15" width="12.50390625" style="115" bestFit="1" customWidth="1"/>
    <col min="16" max="16" width="10.00390625" style="115" bestFit="1" customWidth="1"/>
    <col min="17" max="16384" width="9.00390625" style="115" customWidth="1"/>
  </cols>
  <sheetData>
    <row r="1" spans="2:15" s="6" customFormat="1" ht="24">
      <c r="B1" s="15" t="s">
        <v>181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6" customFormat="1" ht="3.75" customHeight="1"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 customHeight="1"/>
    <row r="4" spans="1:14" ht="17.25" customHeight="1">
      <c r="A4" s="246" t="s">
        <v>42</v>
      </c>
      <c r="B4" s="235"/>
      <c r="C4" s="235" t="s">
        <v>3</v>
      </c>
      <c r="D4" s="233" t="s">
        <v>170</v>
      </c>
      <c r="E4" s="239" t="s">
        <v>171</v>
      </c>
      <c r="F4" s="239" t="s">
        <v>172</v>
      </c>
      <c r="G4" s="240" t="s">
        <v>173</v>
      </c>
      <c r="H4" s="229" t="s">
        <v>174</v>
      </c>
      <c r="I4" s="243" t="s">
        <v>151</v>
      </c>
      <c r="J4" s="236" t="s">
        <v>175</v>
      </c>
      <c r="K4" s="229" t="s">
        <v>152</v>
      </c>
      <c r="L4" s="230" t="s">
        <v>176</v>
      </c>
      <c r="M4" s="233" t="s">
        <v>177</v>
      </c>
      <c r="N4" s="234" t="s">
        <v>178</v>
      </c>
    </row>
    <row r="5" spans="1:14" ht="17.25" customHeight="1">
      <c r="A5" s="246"/>
      <c r="B5" s="235"/>
      <c r="C5" s="235"/>
      <c r="D5" s="233"/>
      <c r="E5" s="239"/>
      <c r="F5" s="239"/>
      <c r="G5" s="241"/>
      <c r="H5" s="229"/>
      <c r="I5" s="244"/>
      <c r="J5" s="237"/>
      <c r="K5" s="229"/>
      <c r="L5" s="231"/>
      <c r="M5" s="233"/>
      <c r="N5" s="234"/>
    </row>
    <row r="6" spans="1:14" ht="21" customHeight="1">
      <c r="A6" s="246"/>
      <c r="B6" s="235"/>
      <c r="C6" s="235"/>
      <c r="D6" s="233"/>
      <c r="E6" s="239"/>
      <c r="F6" s="239"/>
      <c r="G6" s="242"/>
      <c r="H6" s="229"/>
      <c r="I6" s="245"/>
      <c r="J6" s="238"/>
      <c r="K6" s="229"/>
      <c r="L6" s="232"/>
      <c r="M6" s="233"/>
      <c r="N6" s="234"/>
    </row>
    <row r="7" spans="1:14" ht="15" customHeight="1">
      <c r="A7" s="225" t="s">
        <v>206</v>
      </c>
      <c r="B7" s="226"/>
      <c r="C7" s="116">
        <v>37413</v>
      </c>
      <c r="D7" s="116">
        <v>18953</v>
      </c>
      <c r="E7" s="116">
        <v>6830</v>
      </c>
      <c r="F7" s="116">
        <v>876</v>
      </c>
      <c r="G7" s="116">
        <v>162</v>
      </c>
      <c r="H7" s="116">
        <v>8318</v>
      </c>
      <c r="I7" s="116">
        <v>340</v>
      </c>
      <c r="J7" s="116">
        <v>1927</v>
      </c>
      <c r="K7" s="116">
        <v>7</v>
      </c>
      <c r="L7" s="116">
        <v>15</v>
      </c>
      <c r="M7" s="117">
        <v>50.7</v>
      </c>
      <c r="N7" s="117">
        <v>22.3</v>
      </c>
    </row>
    <row r="8" spans="1:14" ht="15" customHeight="1">
      <c r="A8" s="225" t="s">
        <v>219</v>
      </c>
      <c r="B8" s="226"/>
      <c r="C8" s="116">
        <v>36105</v>
      </c>
      <c r="D8" s="116">
        <v>18817</v>
      </c>
      <c r="E8" s="116">
        <v>6328</v>
      </c>
      <c r="F8" s="116">
        <v>579</v>
      </c>
      <c r="G8" s="116">
        <v>141</v>
      </c>
      <c r="H8" s="116">
        <v>8254</v>
      </c>
      <c r="I8" s="116">
        <v>369</v>
      </c>
      <c r="J8" s="116">
        <v>1617</v>
      </c>
      <c r="K8" s="116">
        <v>0</v>
      </c>
      <c r="L8" s="116">
        <v>17</v>
      </c>
      <c r="M8" s="117">
        <v>52.1</v>
      </c>
      <c r="N8" s="117">
        <v>22.9</v>
      </c>
    </row>
    <row r="9" spans="1:14" ht="15" customHeight="1">
      <c r="A9" s="225" t="s">
        <v>220</v>
      </c>
      <c r="B9" s="226"/>
      <c r="C9" s="116">
        <v>33951</v>
      </c>
      <c r="D9" s="116">
        <v>17854</v>
      </c>
      <c r="E9" s="116">
        <v>5557</v>
      </c>
      <c r="F9" s="116">
        <v>719</v>
      </c>
      <c r="G9" s="116">
        <v>103</v>
      </c>
      <c r="H9" s="116">
        <v>8113</v>
      </c>
      <c r="I9" s="116">
        <v>229</v>
      </c>
      <c r="J9" s="116">
        <v>1376</v>
      </c>
      <c r="K9" s="116">
        <v>0</v>
      </c>
      <c r="L9" s="116">
        <v>7</v>
      </c>
      <c r="M9" s="117">
        <v>52.6</v>
      </c>
      <c r="N9" s="117">
        <v>23.9</v>
      </c>
    </row>
    <row r="10" spans="1:14" ht="15" customHeight="1">
      <c r="A10" s="227" t="s">
        <v>204</v>
      </c>
      <c r="B10" s="228"/>
      <c r="C10" s="133">
        <v>32809</v>
      </c>
      <c r="D10" s="133">
        <v>17826</v>
      </c>
      <c r="E10" s="133">
        <v>4912</v>
      </c>
      <c r="F10" s="133">
        <v>710</v>
      </c>
      <c r="G10" s="133">
        <v>133</v>
      </c>
      <c r="H10" s="133">
        <v>7512</v>
      </c>
      <c r="I10" s="133">
        <v>309</v>
      </c>
      <c r="J10" s="133">
        <v>1407</v>
      </c>
      <c r="K10" s="134">
        <v>0</v>
      </c>
      <c r="L10" s="133">
        <v>13</v>
      </c>
      <c r="M10" s="117">
        <v>54.33265262580389</v>
      </c>
      <c r="N10" s="117">
        <v>22.93577981651376</v>
      </c>
    </row>
    <row r="11" spans="1:16" s="123" customFormat="1" ht="15" customHeight="1">
      <c r="A11" s="214" t="s">
        <v>221</v>
      </c>
      <c r="B11" s="215"/>
      <c r="C11" s="121">
        <f>SUM(D11:K11)</f>
        <v>33349</v>
      </c>
      <c r="D11" s="121">
        <f aca="true" t="shared" si="0" ref="D11:L11">SUM(D15,D27,D39,D42,D56)</f>
        <v>18103</v>
      </c>
      <c r="E11" s="121">
        <f t="shared" si="0"/>
        <v>5276</v>
      </c>
      <c r="F11" s="121">
        <f t="shared" si="0"/>
        <v>1071</v>
      </c>
      <c r="G11" s="121">
        <f t="shared" si="0"/>
        <v>178</v>
      </c>
      <c r="H11" s="121">
        <f t="shared" si="0"/>
        <v>6745</v>
      </c>
      <c r="I11" s="121">
        <f t="shared" si="0"/>
        <v>383</v>
      </c>
      <c r="J11" s="121">
        <f t="shared" si="0"/>
        <v>1576</v>
      </c>
      <c r="K11" s="121">
        <f t="shared" si="0"/>
        <v>17</v>
      </c>
      <c r="L11" s="121">
        <f t="shared" si="0"/>
        <v>12</v>
      </c>
      <c r="M11" s="122">
        <f>D11/C11*100</f>
        <v>54.28348676122222</v>
      </c>
      <c r="N11" s="122">
        <f>(H11+L11)/C11*100</f>
        <v>20.261477105760292</v>
      </c>
      <c r="O11" s="135"/>
      <c r="P11" s="135"/>
    </row>
    <row r="12" spans="1:15" s="123" customFormat="1" ht="15" customHeight="1">
      <c r="A12" s="214" t="s">
        <v>143</v>
      </c>
      <c r="B12" s="215"/>
      <c r="C12" s="121">
        <f>SUM(D12:K12)</f>
        <v>22990</v>
      </c>
      <c r="D12" s="124">
        <v>12050</v>
      </c>
      <c r="E12" s="124">
        <v>3595</v>
      </c>
      <c r="F12" s="124">
        <v>841</v>
      </c>
      <c r="G12" s="124">
        <v>122</v>
      </c>
      <c r="H12" s="124">
        <v>5071</v>
      </c>
      <c r="I12" s="124">
        <v>233</v>
      </c>
      <c r="J12" s="124">
        <v>1078</v>
      </c>
      <c r="K12" s="121">
        <v>0</v>
      </c>
      <c r="L12" s="124">
        <v>10</v>
      </c>
      <c r="M12" s="122">
        <v>52.4140930839495</v>
      </c>
      <c r="N12" s="122">
        <v>22.1009134406263</v>
      </c>
      <c r="O12" s="135"/>
    </row>
    <row r="13" spans="1:15" s="123" customFormat="1" ht="15" customHeight="1">
      <c r="A13" s="214" t="s">
        <v>144</v>
      </c>
      <c r="B13" s="215"/>
      <c r="C13" s="121">
        <f>SUM(D13:K13)</f>
        <v>10359</v>
      </c>
      <c r="D13" s="124">
        <v>6053</v>
      </c>
      <c r="E13" s="124">
        <v>1681</v>
      </c>
      <c r="F13" s="124">
        <v>230</v>
      </c>
      <c r="G13" s="124">
        <v>56</v>
      </c>
      <c r="H13" s="124">
        <v>1674</v>
      </c>
      <c r="I13" s="124">
        <v>150</v>
      </c>
      <c r="J13" s="124">
        <v>498</v>
      </c>
      <c r="K13" s="121">
        <v>17</v>
      </c>
      <c r="L13" s="121">
        <v>2</v>
      </c>
      <c r="M13" s="122">
        <v>58.432281108215</v>
      </c>
      <c r="N13" s="122">
        <v>16.1791678733468</v>
      </c>
      <c r="O13" s="135"/>
    </row>
    <row r="14" spans="1:14" ht="15" customHeight="1">
      <c r="A14" s="93"/>
      <c r="B14" s="94"/>
      <c r="C14" s="116"/>
      <c r="D14" s="118"/>
      <c r="E14" s="118"/>
      <c r="F14" s="118"/>
      <c r="G14" s="118"/>
      <c r="H14" s="118"/>
      <c r="I14" s="118"/>
      <c r="J14" s="118"/>
      <c r="K14" s="118"/>
      <c r="L14" s="116"/>
      <c r="M14" s="117"/>
      <c r="N14" s="117"/>
    </row>
    <row r="15" spans="1:14" s="123" customFormat="1" ht="15" customHeight="1">
      <c r="A15" s="214" t="s">
        <v>135</v>
      </c>
      <c r="B15" s="215"/>
      <c r="C15" s="125">
        <f aca="true" t="shared" si="1" ref="C15:C25">SUM(D15:K15)</f>
        <v>1948</v>
      </c>
      <c r="D15" s="121">
        <f>SUM(D16:D25)</f>
        <v>1005</v>
      </c>
      <c r="E15" s="121">
        <f aca="true" t="shared" si="2" ref="E15:L15">SUM(E16:E25)</f>
        <v>279</v>
      </c>
      <c r="F15" s="121">
        <f t="shared" si="2"/>
        <v>113</v>
      </c>
      <c r="G15" s="121">
        <f t="shared" si="2"/>
        <v>10</v>
      </c>
      <c r="H15" s="121">
        <f t="shared" si="2"/>
        <v>397</v>
      </c>
      <c r="I15" s="121">
        <f t="shared" si="2"/>
        <v>25</v>
      </c>
      <c r="J15" s="121">
        <f t="shared" si="2"/>
        <v>119</v>
      </c>
      <c r="K15" s="121">
        <f t="shared" si="2"/>
        <v>0</v>
      </c>
      <c r="L15" s="121">
        <f t="shared" si="2"/>
        <v>1</v>
      </c>
      <c r="M15" s="126">
        <f>ROUND(D15/C15*100,1)</f>
        <v>51.6</v>
      </c>
      <c r="N15" s="126">
        <f>ROUND((H15+L15)/C15*100,1)</f>
        <v>20.4</v>
      </c>
    </row>
    <row r="16" spans="1:14" ht="15" customHeight="1">
      <c r="A16" s="92"/>
      <c r="B16" s="94" t="s">
        <v>13</v>
      </c>
      <c r="C16" s="116">
        <f t="shared" si="1"/>
        <v>99</v>
      </c>
      <c r="D16" s="116">
        <v>12</v>
      </c>
      <c r="E16" s="116">
        <v>0</v>
      </c>
      <c r="F16" s="116">
        <v>31</v>
      </c>
      <c r="G16" s="116">
        <v>0</v>
      </c>
      <c r="H16" s="116">
        <v>46</v>
      </c>
      <c r="I16" s="116">
        <v>5</v>
      </c>
      <c r="J16" s="116">
        <v>5</v>
      </c>
      <c r="K16" s="116">
        <v>0</v>
      </c>
      <c r="L16" s="116">
        <v>0</v>
      </c>
      <c r="M16" s="119">
        <v>12.1212121212121</v>
      </c>
      <c r="N16" s="119">
        <v>46.4646464646464</v>
      </c>
    </row>
    <row r="17" spans="1:14" ht="15" customHeight="1">
      <c r="A17" s="92"/>
      <c r="B17" s="94" t="s">
        <v>16</v>
      </c>
      <c r="C17" s="116">
        <f t="shared" si="1"/>
        <v>414</v>
      </c>
      <c r="D17" s="116">
        <v>170</v>
      </c>
      <c r="E17" s="116">
        <v>106</v>
      </c>
      <c r="F17" s="116">
        <v>0</v>
      </c>
      <c r="G17" s="116">
        <v>5</v>
      </c>
      <c r="H17" s="116">
        <v>106</v>
      </c>
      <c r="I17" s="116">
        <v>6</v>
      </c>
      <c r="J17" s="116">
        <v>21</v>
      </c>
      <c r="K17" s="116">
        <v>0</v>
      </c>
      <c r="L17" s="116">
        <v>0</v>
      </c>
      <c r="M17" s="119">
        <v>41.0628019323671</v>
      </c>
      <c r="N17" s="119">
        <v>25.6038647342995</v>
      </c>
    </row>
    <row r="18" spans="1:14" ht="15" customHeight="1">
      <c r="A18" s="92"/>
      <c r="B18" s="94" t="s">
        <v>25</v>
      </c>
      <c r="C18" s="116">
        <f t="shared" si="1"/>
        <v>296</v>
      </c>
      <c r="D18" s="116">
        <v>192</v>
      </c>
      <c r="E18" s="116">
        <v>4</v>
      </c>
      <c r="F18" s="116">
        <v>48</v>
      </c>
      <c r="G18" s="116">
        <v>2</v>
      </c>
      <c r="H18" s="116">
        <v>36</v>
      </c>
      <c r="I18" s="116">
        <v>1</v>
      </c>
      <c r="J18" s="116">
        <v>13</v>
      </c>
      <c r="K18" s="116">
        <v>0</v>
      </c>
      <c r="L18" s="116">
        <v>1</v>
      </c>
      <c r="M18" s="119">
        <v>64.8648648648648</v>
      </c>
      <c r="N18" s="119">
        <v>12.5</v>
      </c>
    </row>
    <row r="19" spans="1:14" ht="15" customHeight="1">
      <c r="A19" s="92"/>
      <c r="B19" s="94" t="s">
        <v>145</v>
      </c>
      <c r="C19" s="116">
        <f t="shared" si="1"/>
        <v>193</v>
      </c>
      <c r="D19" s="116">
        <v>53</v>
      </c>
      <c r="E19" s="116">
        <v>44</v>
      </c>
      <c r="F19" s="116">
        <v>1</v>
      </c>
      <c r="G19" s="116">
        <v>2</v>
      </c>
      <c r="H19" s="116">
        <v>81</v>
      </c>
      <c r="I19" s="116">
        <v>5</v>
      </c>
      <c r="J19" s="116">
        <v>7</v>
      </c>
      <c r="K19" s="116">
        <v>0</v>
      </c>
      <c r="L19" s="116">
        <v>0</v>
      </c>
      <c r="M19" s="119">
        <v>27.461139896373</v>
      </c>
      <c r="N19" s="119">
        <v>41.9689119170984</v>
      </c>
    </row>
    <row r="20" spans="1:14" ht="15" customHeight="1">
      <c r="A20" s="92"/>
      <c r="B20" s="94" t="s">
        <v>148</v>
      </c>
      <c r="C20" s="116">
        <f t="shared" si="1"/>
        <v>700</v>
      </c>
      <c r="D20" s="116">
        <v>517</v>
      </c>
      <c r="E20" s="116">
        <v>38</v>
      </c>
      <c r="F20" s="116">
        <v>32</v>
      </c>
      <c r="G20" s="116">
        <v>1</v>
      </c>
      <c r="H20" s="116">
        <v>47</v>
      </c>
      <c r="I20" s="116">
        <v>0</v>
      </c>
      <c r="J20" s="116">
        <v>65</v>
      </c>
      <c r="K20" s="116">
        <v>0</v>
      </c>
      <c r="L20" s="116">
        <v>0</v>
      </c>
      <c r="M20" s="119">
        <v>73.8571428571428</v>
      </c>
      <c r="N20" s="119">
        <v>6.71428571428571</v>
      </c>
    </row>
    <row r="21" spans="1:14" ht="15" customHeight="1">
      <c r="A21" s="92"/>
      <c r="B21" s="94" t="s">
        <v>28</v>
      </c>
      <c r="C21" s="116">
        <f t="shared" si="1"/>
        <v>98</v>
      </c>
      <c r="D21" s="116">
        <v>24</v>
      </c>
      <c r="E21" s="116">
        <v>40</v>
      </c>
      <c r="F21" s="116">
        <v>1</v>
      </c>
      <c r="G21" s="116">
        <v>0</v>
      </c>
      <c r="H21" s="116">
        <v>32</v>
      </c>
      <c r="I21" s="116">
        <v>0</v>
      </c>
      <c r="J21" s="116">
        <v>1</v>
      </c>
      <c r="K21" s="116">
        <v>0</v>
      </c>
      <c r="L21" s="116">
        <v>0</v>
      </c>
      <c r="M21" s="119">
        <v>24.4897959183673</v>
      </c>
      <c r="N21" s="119">
        <v>32.6530612244898</v>
      </c>
    </row>
    <row r="22" spans="1:14" ht="15" customHeight="1">
      <c r="A22" s="92"/>
      <c r="B22" s="94" t="s">
        <v>29</v>
      </c>
      <c r="C22" s="116">
        <f t="shared" si="1"/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</row>
    <row r="23" spans="1:14" ht="15" customHeight="1">
      <c r="A23" s="92"/>
      <c r="B23" s="94" t="s">
        <v>30</v>
      </c>
      <c r="C23" s="116">
        <f t="shared" si="1"/>
        <v>36</v>
      </c>
      <c r="D23" s="116">
        <v>2</v>
      </c>
      <c r="E23" s="116">
        <v>9</v>
      </c>
      <c r="F23" s="116">
        <v>0</v>
      </c>
      <c r="G23" s="116">
        <v>0</v>
      </c>
      <c r="H23" s="116">
        <v>13</v>
      </c>
      <c r="I23" s="116">
        <v>8</v>
      </c>
      <c r="J23" s="116">
        <v>4</v>
      </c>
      <c r="K23" s="116">
        <v>0</v>
      </c>
      <c r="L23" s="116">
        <v>0</v>
      </c>
      <c r="M23" s="119">
        <v>5.55555555555555</v>
      </c>
      <c r="N23" s="119">
        <v>36.1111111111111</v>
      </c>
    </row>
    <row r="24" spans="1:14" ht="15" customHeight="1">
      <c r="A24" s="92"/>
      <c r="B24" s="94" t="s">
        <v>31</v>
      </c>
      <c r="C24" s="116">
        <f t="shared" si="1"/>
        <v>112</v>
      </c>
      <c r="D24" s="116">
        <v>35</v>
      </c>
      <c r="E24" s="116">
        <v>38</v>
      </c>
      <c r="F24" s="116">
        <v>0</v>
      </c>
      <c r="G24" s="116">
        <v>0</v>
      </c>
      <c r="H24" s="116">
        <v>36</v>
      </c>
      <c r="I24" s="116">
        <v>0</v>
      </c>
      <c r="J24" s="116">
        <v>3</v>
      </c>
      <c r="K24" s="116">
        <v>0</v>
      </c>
      <c r="L24" s="116">
        <v>0</v>
      </c>
      <c r="M24" s="119">
        <v>31.25</v>
      </c>
      <c r="N24" s="119">
        <v>32.1428571428571</v>
      </c>
    </row>
    <row r="25" spans="1:14" ht="15" customHeight="1">
      <c r="A25" s="92"/>
      <c r="B25" s="94" t="s">
        <v>32</v>
      </c>
      <c r="C25" s="116">
        <f t="shared" si="1"/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</row>
    <row r="26" spans="1:14" ht="15" customHeight="1">
      <c r="A26" s="92"/>
      <c r="B26" s="9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4" s="123" customFormat="1" ht="15" customHeight="1">
      <c r="A27" s="214" t="s">
        <v>136</v>
      </c>
      <c r="B27" s="215"/>
      <c r="C27" s="121">
        <f aca="true" t="shared" si="3" ref="C27:C37">SUM(D27:K27)</f>
        <v>9067</v>
      </c>
      <c r="D27" s="121">
        <f aca="true" t="shared" si="4" ref="D27:L27">SUM(D28:D37)</f>
        <v>5012</v>
      </c>
      <c r="E27" s="121">
        <f t="shared" si="4"/>
        <v>1523</v>
      </c>
      <c r="F27" s="121">
        <f t="shared" si="4"/>
        <v>305</v>
      </c>
      <c r="G27" s="121">
        <f t="shared" si="4"/>
        <v>49</v>
      </c>
      <c r="H27" s="121">
        <f t="shared" si="4"/>
        <v>1713</v>
      </c>
      <c r="I27" s="121">
        <f t="shared" si="4"/>
        <v>138</v>
      </c>
      <c r="J27" s="121">
        <f t="shared" si="4"/>
        <v>310</v>
      </c>
      <c r="K27" s="121">
        <f t="shared" si="4"/>
        <v>17</v>
      </c>
      <c r="L27" s="121">
        <f t="shared" si="4"/>
        <v>1</v>
      </c>
      <c r="M27" s="126">
        <f>ROUND(D27/C27*100,1)</f>
        <v>55.3</v>
      </c>
      <c r="N27" s="126">
        <f>ROUND((H27+L27)/C27*100,1)</f>
        <v>18.9</v>
      </c>
    </row>
    <row r="28" spans="1:14" ht="15" customHeight="1">
      <c r="A28" s="92"/>
      <c r="B28" s="94" t="s">
        <v>12</v>
      </c>
      <c r="C28" s="116">
        <f t="shared" si="3"/>
        <v>2785</v>
      </c>
      <c r="D28" s="116">
        <v>1521</v>
      </c>
      <c r="E28" s="116">
        <v>499</v>
      </c>
      <c r="F28" s="116">
        <v>117</v>
      </c>
      <c r="G28" s="116">
        <v>31</v>
      </c>
      <c r="H28" s="116">
        <v>456</v>
      </c>
      <c r="I28" s="116">
        <v>51</v>
      </c>
      <c r="J28" s="116">
        <v>93</v>
      </c>
      <c r="K28" s="116">
        <v>17</v>
      </c>
      <c r="L28" s="116">
        <v>1</v>
      </c>
      <c r="M28" s="119">
        <v>54.6140035906642</v>
      </c>
      <c r="N28" s="119">
        <v>16.4093357271095</v>
      </c>
    </row>
    <row r="29" spans="1:14" ht="15" customHeight="1">
      <c r="A29" s="92"/>
      <c r="B29" s="94" t="s">
        <v>14</v>
      </c>
      <c r="C29" s="116">
        <f t="shared" si="3"/>
        <v>1281</v>
      </c>
      <c r="D29" s="116">
        <v>1015</v>
      </c>
      <c r="E29" s="116">
        <v>139</v>
      </c>
      <c r="F29" s="116">
        <v>46</v>
      </c>
      <c r="G29" s="116">
        <v>0</v>
      </c>
      <c r="H29" s="116">
        <v>36</v>
      </c>
      <c r="I29" s="116">
        <v>12</v>
      </c>
      <c r="J29" s="116">
        <v>33</v>
      </c>
      <c r="K29" s="116">
        <v>0</v>
      </c>
      <c r="L29" s="116">
        <v>0</v>
      </c>
      <c r="M29" s="119">
        <v>79.2349726775956</v>
      </c>
      <c r="N29" s="119">
        <v>2.81030444964871</v>
      </c>
    </row>
    <row r="30" spans="1:14" ht="15" customHeight="1">
      <c r="A30" s="92"/>
      <c r="B30" s="94" t="s">
        <v>15</v>
      </c>
      <c r="C30" s="116">
        <f t="shared" si="3"/>
        <v>1370</v>
      </c>
      <c r="D30" s="116">
        <v>775</v>
      </c>
      <c r="E30" s="116">
        <v>288</v>
      </c>
      <c r="F30" s="116">
        <v>11</v>
      </c>
      <c r="G30" s="116">
        <v>5</v>
      </c>
      <c r="H30" s="116">
        <v>226</v>
      </c>
      <c r="I30" s="116">
        <v>11</v>
      </c>
      <c r="J30" s="116">
        <v>54</v>
      </c>
      <c r="K30" s="116">
        <v>0</v>
      </c>
      <c r="L30" s="116">
        <v>0</v>
      </c>
      <c r="M30" s="119">
        <v>56.5693430656934</v>
      </c>
      <c r="N30" s="119">
        <v>16.4963503649635</v>
      </c>
    </row>
    <row r="31" spans="1:14" ht="15" customHeight="1">
      <c r="A31" s="92"/>
      <c r="B31" s="94" t="s">
        <v>18</v>
      </c>
      <c r="C31" s="116">
        <f t="shared" si="3"/>
        <v>1700</v>
      </c>
      <c r="D31" s="116">
        <v>997</v>
      </c>
      <c r="E31" s="116">
        <v>193</v>
      </c>
      <c r="F31" s="116">
        <v>47</v>
      </c>
      <c r="G31" s="116">
        <v>5</v>
      </c>
      <c r="H31" s="116">
        <v>382</v>
      </c>
      <c r="I31" s="116">
        <v>39</v>
      </c>
      <c r="J31" s="116">
        <v>37</v>
      </c>
      <c r="K31" s="116">
        <v>0</v>
      </c>
      <c r="L31" s="116">
        <v>0</v>
      </c>
      <c r="M31" s="119">
        <v>58.6470588235294</v>
      </c>
      <c r="N31" s="119">
        <v>22.4705882352941</v>
      </c>
    </row>
    <row r="32" spans="1:14" ht="15" customHeight="1">
      <c r="A32" s="92"/>
      <c r="B32" s="94" t="s">
        <v>23</v>
      </c>
      <c r="C32" s="116">
        <f t="shared" si="3"/>
        <v>671</v>
      </c>
      <c r="D32" s="116">
        <v>292</v>
      </c>
      <c r="E32" s="116">
        <v>117</v>
      </c>
      <c r="F32" s="116">
        <v>6</v>
      </c>
      <c r="G32" s="116">
        <v>3</v>
      </c>
      <c r="H32" s="116">
        <v>227</v>
      </c>
      <c r="I32" s="116">
        <v>5</v>
      </c>
      <c r="J32" s="116">
        <v>21</v>
      </c>
      <c r="K32" s="116">
        <v>0</v>
      </c>
      <c r="L32" s="116">
        <v>0</v>
      </c>
      <c r="M32" s="119">
        <v>43.5171385991058</v>
      </c>
      <c r="N32" s="119">
        <v>33.8301043219076</v>
      </c>
    </row>
    <row r="33" spans="1:14" ht="15" customHeight="1">
      <c r="A33" s="92"/>
      <c r="B33" s="94" t="s">
        <v>26</v>
      </c>
      <c r="C33" s="116">
        <f t="shared" si="3"/>
        <v>260</v>
      </c>
      <c r="D33" s="116">
        <v>113</v>
      </c>
      <c r="E33" s="116">
        <v>45</v>
      </c>
      <c r="F33" s="116">
        <v>4</v>
      </c>
      <c r="G33" s="116">
        <v>3</v>
      </c>
      <c r="H33" s="116">
        <v>68</v>
      </c>
      <c r="I33" s="116">
        <v>12</v>
      </c>
      <c r="J33" s="116">
        <v>15</v>
      </c>
      <c r="K33" s="116">
        <v>0</v>
      </c>
      <c r="L33" s="116">
        <v>0</v>
      </c>
      <c r="M33" s="119">
        <v>43.4615384615384</v>
      </c>
      <c r="N33" s="119">
        <v>26.1538461538461</v>
      </c>
    </row>
    <row r="34" spans="1:14" ht="15" customHeight="1">
      <c r="A34" s="92"/>
      <c r="B34" s="94" t="s">
        <v>33</v>
      </c>
      <c r="C34" s="116">
        <f t="shared" si="3"/>
        <v>199</v>
      </c>
      <c r="D34" s="116">
        <v>44</v>
      </c>
      <c r="E34" s="116">
        <v>76</v>
      </c>
      <c r="F34" s="116">
        <v>0</v>
      </c>
      <c r="G34" s="116">
        <v>1</v>
      </c>
      <c r="H34" s="116">
        <v>70</v>
      </c>
      <c r="I34" s="116">
        <v>0</v>
      </c>
      <c r="J34" s="116">
        <v>8</v>
      </c>
      <c r="K34" s="116">
        <v>0</v>
      </c>
      <c r="L34" s="116">
        <v>0</v>
      </c>
      <c r="M34" s="119">
        <v>22.1105527638191</v>
      </c>
      <c r="N34" s="119">
        <v>35.1758793969849</v>
      </c>
    </row>
    <row r="35" spans="1:14" ht="15" customHeight="1">
      <c r="A35" s="92"/>
      <c r="B35" s="94" t="s">
        <v>34</v>
      </c>
      <c r="C35" s="116">
        <f t="shared" si="3"/>
        <v>240</v>
      </c>
      <c r="D35" s="116">
        <v>58</v>
      </c>
      <c r="E35" s="116">
        <v>43</v>
      </c>
      <c r="F35" s="116">
        <v>0</v>
      </c>
      <c r="G35" s="116">
        <v>0</v>
      </c>
      <c r="H35" s="116">
        <v>122</v>
      </c>
      <c r="I35" s="116">
        <v>2</v>
      </c>
      <c r="J35" s="116">
        <v>15</v>
      </c>
      <c r="K35" s="116">
        <v>0</v>
      </c>
      <c r="L35" s="116">
        <v>0</v>
      </c>
      <c r="M35" s="119">
        <v>24.1666666666666</v>
      </c>
      <c r="N35" s="119">
        <v>50.8333333333333</v>
      </c>
    </row>
    <row r="36" spans="1:14" ht="15" customHeight="1">
      <c r="A36" s="92"/>
      <c r="B36" s="94" t="s">
        <v>35</v>
      </c>
      <c r="C36" s="116">
        <f t="shared" si="3"/>
        <v>355</v>
      </c>
      <c r="D36" s="116">
        <v>92</v>
      </c>
      <c r="E36" s="116">
        <v>123</v>
      </c>
      <c r="F36" s="116">
        <v>0</v>
      </c>
      <c r="G36" s="116">
        <v>1</v>
      </c>
      <c r="H36" s="116">
        <v>112</v>
      </c>
      <c r="I36" s="116">
        <v>0</v>
      </c>
      <c r="J36" s="116">
        <v>27</v>
      </c>
      <c r="K36" s="116">
        <v>0</v>
      </c>
      <c r="L36" s="116">
        <v>0</v>
      </c>
      <c r="M36" s="119">
        <v>25.9154929577464</v>
      </c>
      <c r="N36" s="119">
        <v>31.5492957746478</v>
      </c>
    </row>
    <row r="37" spans="1:14" ht="15" customHeight="1">
      <c r="A37" s="92"/>
      <c r="B37" s="94" t="s">
        <v>36</v>
      </c>
      <c r="C37" s="116">
        <f t="shared" si="3"/>
        <v>206</v>
      </c>
      <c r="D37" s="116">
        <v>105</v>
      </c>
      <c r="E37" s="116">
        <v>0</v>
      </c>
      <c r="F37" s="116">
        <v>74</v>
      </c>
      <c r="G37" s="116">
        <v>0</v>
      </c>
      <c r="H37" s="116">
        <v>14</v>
      </c>
      <c r="I37" s="116">
        <v>6</v>
      </c>
      <c r="J37" s="116">
        <v>7</v>
      </c>
      <c r="K37" s="116">
        <v>0</v>
      </c>
      <c r="L37" s="116">
        <v>0</v>
      </c>
      <c r="M37" s="119">
        <v>50.9708737864077</v>
      </c>
      <c r="N37" s="119">
        <v>6.79611650485437</v>
      </c>
    </row>
    <row r="38" spans="1:14" ht="15" customHeight="1">
      <c r="A38" s="92"/>
      <c r="B38" s="94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</row>
    <row r="39" spans="1:14" s="123" customFormat="1" ht="15" customHeight="1">
      <c r="A39" s="214" t="s">
        <v>137</v>
      </c>
      <c r="B39" s="215"/>
      <c r="C39" s="121">
        <f>SUM(D39:K39)</f>
        <v>6767</v>
      </c>
      <c r="D39" s="121">
        <f aca="true" t="shared" si="5" ref="D39:L39">SUM(D40:D40)</f>
        <v>4111</v>
      </c>
      <c r="E39" s="121">
        <f t="shared" si="5"/>
        <v>926</v>
      </c>
      <c r="F39" s="121">
        <f t="shared" si="5"/>
        <v>325</v>
      </c>
      <c r="G39" s="121">
        <f t="shared" si="5"/>
        <v>27</v>
      </c>
      <c r="H39" s="121">
        <f t="shared" si="5"/>
        <v>988</v>
      </c>
      <c r="I39" s="121">
        <f t="shared" si="5"/>
        <v>112</v>
      </c>
      <c r="J39" s="121">
        <f t="shared" si="5"/>
        <v>278</v>
      </c>
      <c r="K39" s="121">
        <f t="shared" si="5"/>
        <v>0</v>
      </c>
      <c r="L39" s="121">
        <f t="shared" si="5"/>
        <v>6</v>
      </c>
      <c r="M39" s="126">
        <f>ROUND(D39/C39*100,1)</f>
        <v>60.8</v>
      </c>
      <c r="N39" s="126">
        <f>ROUND((H39+L39)/C39*100,1)</f>
        <v>14.7</v>
      </c>
    </row>
    <row r="40" spans="1:14" ht="15" customHeight="1">
      <c r="A40" s="92"/>
      <c r="B40" s="94" t="s">
        <v>10</v>
      </c>
      <c r="C40" s="116">
        <f>SUM(D40:K40)</f>
        <v>6767</v>
      </c>
      <c r="D40" s="116">
        <v>4111</v>
      </c>
      <c r="E40" s="116">
        <v>926</v>
      </c>
      <c r="F40" s="116">
        <v>325</v>
      </c>
      <c r="G40" s="116">
        <v>27</v>
      </c>
      <c r="H40" s="116">
        <v>988</v>
      </c>
      <c r="I40" s="116">
        <v>112</v>
      </c>
      <c r="J40" s="116">
        <v>278</v>
      </c>
      <c r="K40" s="116">
        <v>0</v>
      </c>
      <c r="L40" s="116">
        <v>6</v>
      </c>
      <c r="M40" s="119">
        <v>60.75070193586522</v>
      </c>
      <c r="N40" s="119">
        <v>14.688931579725137</v>
      </c>
    </row>
    <row r="41" spans="1:14" ht="15" customHeight="1">
      <c r="A41" s="92"/>
      <c r="B41" s="94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</row>
    <row r="42" spans="1:14" s="123" customFormat="1" ht="15" customHeight="1">
      <c r="A42" s="247" t="s">
        <v>153</v>
      </c>
      <c r="B42" s="248"/>
      <c r="C42" s="121">
        <f aca="true" t="shared" si="6" ref="C42:C54">SUM(D42:K42)</f>
        <v>7931</v>
      </c>
      <c r="D42" s="121">
        <f>SUM(D43:D54)</f>
        <v>4149</v>
      </c>
      <c r="E42" s="121">
        <f aca="true" t="shared" si="7" ref="E42:L42">SUM(E43:E54)</f>
        <v>1204</v>
      </c>
      <c r="F42" s="121">
        <f t="shared" si="7"/>
        <v>230</v>
      </c>
      <c r="G42" s="121">
        <f t="shared" si="7"/>
        <v>35</v>
      </c>
      <c r="H42" s="121">
        <f t="shared" si="7"/>
        <v>1960</v>
      </c>
      <c r="I42" s="121">
        <f t="shared" si="7"/>
        <v>31</v>
      </c>
      <c r="J42" s="121">
        <f t="shared" si="7"/>
        <v>322</v>
      </c>
      <c r="K42" s="121">
        <f t="shared" si="7"/>
        <v>0</v>
      </c>
      <c r="L42" s="121">
        <f t="shared" si="7"/>
        <v>0</v>
      </c>
      <c r="M42" s="126">
        <f>ROUND(D42/C42*100,1)</f>
        <v>52.3</v>
      </c>
      <c r="N42" s="126">
        <f>ROUND((H42+L42)/C42*100,1)</f>
        <v>24.7</v>
      </c>
    </row>
    <row r="43" spans="1:14" ht="15" customHeight="1">
      <c r="A43" s="92"/>
      <c r="B43" s="94" t="s">
        <v>17</v>
      </c>
      <c r="C43" s="116">
        <f t="shared" si="6"/>
        <v>994</v>
      </c>
      <c r="D43" s="116">
        <v>404</v>
      </c>
      <c r="E43" s="116">
        <v>174</v>
      </c>
      <c r="F43" s="116">
        <v>0</v>
      </c>
      <c r="G43" s="116">
        <v>10</v>
      </c>
      <c r="H43" s="116">
        <v>379</v>
      </c>
      <c r="I43" s="116">
        <v>5</v>
      </c>
      <c r="J43" s="116">
        <v>22</v>
      </c>
      <c r="K43" s="116">
        <v>0</v>
      </c>
      <c r="L43" s="116">
        <v>0</v>
      </c>
      <c r="M43" s="119">
        <v>40.6438631790744</v>
      </c>
      <c r="N43" s="119">
        <v>38.1287726358148</v>
      </c>
    </row>
    <row r="44" spans="1:14" ht="15" customHeight="1">
      <c r="A44" s="92"/>
      <c r="B44" s="94" t="s">
        <v>19</v>
      </c>
      <c r="C44" s="116">
        <f t="shared" si="6"/>
        <v>1408</v>
      </c>
      <c r="D44" s="116">
        <v>851</v>
      </c>
      <c r="E44" s="116">
        <v>180</v>
      </c>
      <c r="F44" s="116">
        <v>66</v>
      </c>
      <c r="G44" s="116">
        <v>5</v>
      </c>
      <c r="H44" s="116">
        <v>190</v>
      </c>
      <c r="I44" s="116">
        <v>5</v>
      </c>
      <c r="J44" s="116">
        <v>111</v>
      </c>
      <c r="K44" s="116">
        <v>0</v>
      </c>
      <c r="L44" s="116">
        <v>0</v>
      </c>
      <c r="M44" s="119">
        <v>60.4403409090909</v>
      </c>
      <c r="N44" s="119">
        <v>13.4943181818181</v>
      </c>
    </row>
    <row r="45" spans="1:14" ht="15" customHeight="1">
      <c r="A45" s="92"/>
      <c r="B45" s="94" t="s">
        <v>20</v>
      </c>
      <c r="C45" s="116">
        <f t="shared" si="6"/>
        <v>763</v>
      </c>
      <c r="D45" s="116">
        <v>435</v>
      </c>
      <c r="E45" s="116">
        <v>92</v>
      </c>
      <c r="F45" s="116">
        <v>17</v>
      </c>
      <c r="G45" s="116">
        <v>3</v>
      </c>
      <c r="H45" s="116">
        <v>189</v>
      </c>
      <c r="I45" s="116">
        <v>6</v>
      </c>
      <c r="J45" s="116">
        <v>21</v>
      </c>
      <c r="K45" s="116">
        <v>0</v>
      </c>
      <c r="L45" s="116">
        <v>0</v>
      </c>
      <c r="M45" s="119">
        <v>57.0117955439056</v>
      </c>
      <c r="N45" s="119">
        <v>24.7706422018348</v>
      </c>
    </row>
    <row r="46" spans="1:14" ht="15" customHeight="1">
      <c r="A46" s="92"/>
      <c r="B46" s="94" t="s">
        <v>21</v>
      </c>
      <c r="C46" s="116">
        <f t="shared" si="6"/>
        <v>1039</v>
      </c>
      <c r="D46" s="116">
        <v>578</v>
      </c>
      <c r="E46" s="116">
        <v>158</v>
      </c>
      <c r="F46" s="116">
        <v>3</v>
      </c>
      <c r="G46" s="116">
        <v>4</v>
      </c>
      <c r="H46" s="116">
        <v>255</v>
      </c>
      <c r="I46" s="116">
        <v>0</v>
      </c>
      <c r="J46" s="116">
        <v>41</v>
      </c>
      <c r="K46" s="116">
        <v>0</v>
      </c>
      <c r="L46" s="116">
        <v>0</v>
      </c>
      <c r="M46" s="119">
        <v>55.6304138594802</v>
      </c>
      <c r="N46" s="119">
        <v>24.5428296438883</v>
      </c>
    </row>
    <row r="47" spans="1:14" ht="15" customHeight="1">
      <c r="A47" s="92"/>
      <c r="B47" s="94" t="s">
        <v>22</v>
      </c>
      <c r="C47" s="116">
        <f t="shared" si="6"/>
        <v>1497</v>
      </c>
      <c r="D47" s="116">
        <v>849</v>
      </c>
      <c r="E47" s="116">
        <v>225</v>
      </c>
      <c r="F47" s="116">
        <v>27</v>
      </c>
      <c r="G47" s="116">
        <v>6</v>
      </c>
      <c r="H47" s="116">
        <v>348</v>
      </c>
      <c r="I47" s="116">
        <v>9</v>
      </c>
      <c r="J47" s="116">
        <v>33</v>
      </c>
      <c r="K47" s="116">
        <v>0</v>
      </c>
      <c r="L47" s="116">
        <v>0</v>
      </c>
      <c r="M47" s="119">
        <v>56.7134268537074</v>
      </c>
      <c r="N47" s="119">
        <v>23.2464929859719</v>
      </c>
    </row>
    <row r="48" spans="1:14" ht="15" customHeight="1">
      <c r="A48" s="92"/>
      <c r="B48" s="94" t="s">
        <v>24</v>
      </c>
      <c r="C48" s="116">
        <f t="shared" si="6"/>
        <v>498</v>
      </c>
      <c r="D48" s="116">
        <v>280</v>
      </c>
      <c r="E48" s="116">
        <v>73</v>
      </c>
      <c r="F48" s="116">
        <v>17</v>
      </c>
      <c r="G48" s="116">
        <v>0</v>
      </c>
      <c r="H48" s="116">
        <v>123</v>
      </c>
      <c r="I48" s="116">
        <v>0</v>
      </c>
      <c r="J48" s="116">
        <v>5</v>
      </c>
      <c r="K48" s="116">
        <v>0</v>
      </c>
      <c r="L48" s="116">
        <v>0</v>
      </c>
      <c r="M48" s="119">
        <v>56.2248995983935</v>
      </c>
      <c r="N48" s="119">
        <v>24.6987951807229</v>
      </c>
    </row>
    <row r="49" spans="1:14" ht="15" customHeight="1">
      <c r="A49" s="92"/>
      <c r="B49" s="94" t="s">
        <v>146</v>
      </c>
      <c r="C49" s="116">
        <f t="shared" si="6"/>
        <v>189</v>
      </c>
      <c r="D49" s="116">
        <v>38</v>
      </c>
      <c r="E49" s="116">
        <v>63</v>
      </c>
      <c r="F49" s="116">
        <v>0</v>
      </c>
      <c r="G49" s="116">
        <v>1</v>
      </c>
      <c r="H49" s="116">
        <v>85</v>
      </c>
      <c r="I49" s="116">
        <v>0</v>
      </c>
      <c r="J49" s="116">
        <v>2</v>
      </c>
      <c r="K49" s="116">
        <v>0</v>
      </c>
      <c r="L49" s="116">
        <v>0</v>
      </c>
      <c r="M49" s="119">
        <v>20.1058201058201</v>
      </c>
      <c r="N49" s="119">
        <v>44.9735449735449</v>
      </c>
    </row>
    <row r="50" spans="1:14" ht="15" customHeight="1">
      <c r="A50" s="92"/>
      <c r="B50" s="94" t="s">
        <v>147</v>
      </c>
      <c r="C50" s="116">
        <f t="shared" si="6"/>
        <v>631</v>
      </c>
      <c r="D50" s="116">
        <v>325</v>
      </c>
      <c r="E50" s="116">
        <v>63</v>
      </c>
      <c r="F50" s="116">
        <v>83</v>
      </c>
      <c r="G50" s="116">
        <v>1</v>
      </c>
      <c r="H50" s="116">
        <v>111</v>
      </c>
      <c r="I50" s="116">
        <v>3</v>
      </c>
      <c r="J50" s="116">
        <v>45</v>
      </c>
      <c r="K50" s="116">
        <v>0</v>
      </c>
      <c r="L50" s="116">
        <v>0</v>
      </c>
      <c r="M50" s="119">
        <v>51.5055467511886</v>
      </c>
      <c r="N50" s="119">
        <v>17.5911251980982</v>
      </c>
    </row>
    <row r="51" spans="1:14" ht="15" customHeight="1">
      <c r="A51" s="92"/>
      <c r="B51" s="94" t="s">
        <v>149</v>
      </c>
      <c r="C51" s="116">
        <f t="shared" si="6"/>
        <v>490</v>
      </c>
      <c r="D51" s="116">
        <v>267</v>
      </c>
      <c r="E51" s="116">
        <v>69</v>
      </c>
      <c r="F51" s="116">
        <v>15</v>
      </c>
      <c r="G51" s="116">
        <v>0</v>
      </c>
      <c r="H51" s="116">
        <v>113</v>
      </c>
      <c r="I51" s="116">
        <v>3</v>
      </c>
      <c r="J51" s="116">
        <v>23</v>
      </c>
      <c r="K51" s="116">
        <v>0</v>
      </c>
      <c r="L51" s="116">
        <v>0</v>
      </c>
      <c r="M51" s="119">
        <v>54.4897959183673</v>
      </c>
      <c r="N51" s="119">
        <v>23.0612244897959</v>
      </c>
    </row>
    <row r="52" spans="1:14" ht="15" customHeight="1">
      <c r="A52" s="92"/>
      <c r="B52" s="94" t="s">
        <v>37</v>
      </c>
      <c r="C52" s="116">
        <f t="shared" si="6"/>
        <v>150</v>
      </c>
      <c r="D52" s="116">
        <v>58</v>
      </c>
      <c r="E52" s="116">
        <v>48</v>
      </c>
      <c r="F52" s="116">
        <v>2</v>
      </c>
      <c r="G52" s="116">
        <v>0</v>
      </c>
      <c r="H52" s="116">
        <v>40</v>
      </c>
      <c r="I52" s="116">
        <v>0</v>
      </c>
      <c r="J52" s="116">
        <v>2</v>
      </c>
      <c r="K52" s="116">
        <v>0</v>
      </c>
      <c r="L52" s="116">
        <v>0</v>
      </c>
      <c r="M52" s="120">
        <v>38.6666666666666</v>
      </c>
      <c r="N52" s="120">
        <v>26.6666666666666</v>
      </c>
    </row>
    <row r="53" spans="1:14" ht="15" customHeight="1">
      <c r="A53" s="92"/>
      <c r="B53" s="94" t="s">
        <v>150</v>
      </c>
      <c r="C53" s="116">
        <f t="shared" si="6"/>
        <v>65</v>
      </c>
      <c r="D53" s="116">
        <v>35</v>
      </c>
      <c r="E53" s="116">
        <v>6</v>
      </c>
      <c r="F53" s="116">
        <v>0</v>
      </c>
      <c r="G53" s="116">
        <v>0</v>
      </c>
      <c r="H53" s="116">
        <v>21</v>
      </c>
      <c r="I53" s="116">
        <v>0</v>
      </c>
      <c r="J53" s="116">
        <v>3</v>
      </c>
      <c r="K53" s="116">
        <v>0</v>
      </c>
      <c r="L53" s="116">
        <v>0</v>
      </c>
      <c r="M53" s="120">
        <v>53.8461538461538</v>
      </c>
      <c r="N53" s="120">
        <v>32.3076923076923</v>
      </c>
    </row>
    <row r="54" spans="1:14" ht="15" customHeight="1">
      <c r="A54" s="92"/>
      <c r="B54" s="94" t="s">
        <v>38</v>
      </c>
      <c r="C54" s="116">
        <f t="shared" si="6"/>
        <v>207</v>
      </c>
      <c r="D54" s="116">
        <v>29</v>
      </c>
      <c r="E54" s="116">
        <v>53</v>
      </c>
      <c r="F54" s="116">
        <v>0</v>
      </c>
      <c r="G54" s="116">
        <v>5</v>
      </c>
      <c r="H54" s="116">
        <v>106</v>
      </c>
      <c r="I54" s="116">
        <v>0</v>
      </c>
      <c r="J54" s="116">
        <v>14</v>
      </c>
      <c r="K54" s="116">
        <v>0</v>
      </c>
      <c r="L54" s="116">
        <v>0</v>
      </c>
      <c r="M54" s="120">
        <v>14.0096618357487</v>
      </c>
      <c r="N54" s="120">
        <v>51.207729468599</v>
      </c>
    </row>
    <row r="55" spans="1:14" ht="15" customHeight="1">
      <c r="A55" s="92"/>
      <c r="B55" s="94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20"/>
      <c r="N55" s="120"/>
    </row>
    <row r="56" spans="1:14" s="123" customFormat="1" ht="15" customHeight="1">
      <c r="A56" s="214" t="s">
        <v>139</v>
      </c>
      <c r="B56" s="215"/>
      <c r="C56" s="121">
        <f>SUM(D56:K56)</f>
        <v>7636</v>
      </c>
      <c r="D56" s="121">
        <f aca="true" t="shared" si="8" ref="D56:L56">SUM(D57:D58)</f>
        <v>3826</v>
      </c>
      <c r="E56" s="121">
        <f t="shared" si="8"/>
        <v>1344</v>
      </c>
      <c r="F56" s="121">
        <f t="shared" si="8"/>
        <v>98</v>
      </c>
      <c r="G56" s="121">
        <f t="shared" si="8"/>
        <v>57</v>
      </c>
      <c r="H56" s="121">
        <f t="shared" si="8"/>
        <v>1687</v>
      </c>
      <c r="I56" s="121">
        <f t="shared" si="8"/>
        <v>77</v>
      </c>
      <c r="J56" s="121">
        <f t="shared" si="8"/>
        <v>547</v>
      </c>
      <c r="K56" s="121">
        <f t="shared" si="8"/>
        <v>0</v>
      </c>
      <c r="L56" s="121">
        <f t="shared" si="8"/>
        <v>4</v>
      </c>
      <c r="M56" s="126">
        <f>ROUND(D56/C56*100,1)</f>
        <v>50.1</v>
      </c>
      <c r="N56" s="126">
        <f>ROUND((H56+L56)/C56*100,1)</f>
        <v>22.1</v>
      </c>
    </row>
    <row r="57" spans="1:14" ht="15" customHeight="1">
      <c r="A57" s="92"/>
      <c r="B57" s="94" t="s">
        <v>11</v>
      </c>
      <c r="C57" s="116">
        <f>SUM(D57:K57)</f>
        <v>7240</v>
      </c>
      <c r="D57" s="116">
        <v>3746</v>
      </c>
      <c r="E57" s="116">
        <v>1264</v>
      </c>
      <c r="F57" s="116">
        <v>98</v>
      </c>
      <c r="G57" s="116">
        <v>50</v>
      </c>
      <c r="H57" s="116">
        <v>1483</v>
      </c>
      <c r="I57" s="116">
        <v>71</v>
      </c>
      <c r="J57" s="116">
        <v>528</v>
      </c>
      <c r="K57" s="116">
        <v>0</v>
      </c>
      <c r="L57" s="116">
        <v>3</v>
      </c>
      <c r="M57" s="119">
        <v>51.74033149171271</v>
      </c>
      <c r="N57" s="119">
        <v>20.524861878453038</v>
      </c>
    </row>
    <row r="58" spans="1:14" ht="15" customHeight="1">
      <c r="A58" s="92"/>
      <c r="B58" s="94" t="s">
        <v>27</v>
      </c>
      <c r="C58" s="116">
        <f>SUM(D58:K58)</f>
        <v>396</v>
      </c>
      <c r="D58" s="116">
        <v>80</v>
      </c>
      <c r="E58" s="116">
        <v>80</v>
      </c>
      <c r="F58" s="116">
        <v>0</v>
      </c>
      <c r="G58" s="116">
        <v>7</v>
      </c>
      <c r="H58" s="116">
        <v>204</v>
      </c>
      <c r="I58" s="116">
        <v>6</v>
      </c>
      <c r="J58" s="116">
        <v>19</v>
      </c>
      <c r="K58" s="116">
        <v>0</v>
      </c>
      <c r="L58" s="116">
        <v>1</v>
      </c>
      <c r="M58" s="119">
        <v>20.2020202020202</v>
      </c>
      <c r="N58" s="119">
        <v>51.7676767676767</v>
      </c>
    </row>
    <row r="59" spans="1:14" ht="15" customHeight="1">
      <c r="A59" s="127"/>
      <c r="B59" s="128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25">
    <mergeCell ref="A56:B56"/>
    <mergeCell ref="A15:B15"/>
    <mergeCell ref="A27:B27"/>
    <mergeCell ref="A39:B39"/>
    <mergeCell ref="A42:B42"/>
    <mergeCell ref="A9:B9"/>
    <mergeCell ref="A12:B12"/>
    <mergeCell ref="A13:B13"/>
    <mergeCell ref="A4:B6"/>
    <mergeCell ref="A7:B7"/>
    <mergeCell ref="A8:B8"/>
    <mergeCell ref="A10:B10"/>
    <mergeCell ref="A11:B11"/>
    <mergeCell ref="C4:C6"/>
    <mergeCell ref="H4:H6"/>
    <mergeCell ref="J4:J6"/>
    <mergeCell ref="D4:D6"/>
    <mergeCell ref="E4:E6"/>
    <mergeCell ref="F4:F6"/>
    <mergeCell ref="G4:G6"/>
    <mergeCell ref="I4:I6"/>
    <mergeCell ref="K4:K6"/>
    <mergeCell ref="L4:L6"/>
    <mergeCell ref="M4:M6"/>
    <mergeCell ref="N4:N6"/>
  </mergeCells>
  <printOptions horizontalCentered="1"/>
  <pageMargins left="0.3937007874015748" right="0.3937007874015748" top="0.7874015748031497" bottom="0.5905511811023623" header="0.3937007874015748" footer="0.4724409448818898"/>
  <pageSetup firstPageNumber="23" useFirstPageNumber="1" fitToHeight="0" horizontalDpi="300" verticalDpi="300" orientation="portrait" paperSize="9" scale="83" r:id="rId1"/>
  <headerFooter alignWithMargins="0">
    <oddFooter xml:space="preserve">&amp;C&amp;"ＭＳ 明朝,標準"&amp;14 &amp;P </oddFooter>
  </headerFooter>
  <ignoredErrors>
    <ignoredError sqref="C12:C37 C38:C40 C41:C51 C52:C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Administrator</cp:lastModifiedBy>
  <cp:lastPrinted>2010-08-02T07:03:19Z</cp:lastPrinted>
  <dcterms:created xsi:type="dcterms:W3CDTF">1999-07-01T07:33:26Z</dcterms:created>
  <dcterms:modified xsi:type="dcterms:W3CDTF">2010-08-02T07:44:52Z</dcterms:modified>
  <cp:category/>
  <cp:version/>
  <cp:contentType/>
  <cp:contentStatus/>
</cp:coreProperties>
</file>