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activeTab="0"/>
  </bookViews>
  <sheets>
    <sheet name="将来の財政負担" sheetId="1" r:id="rId1"/>
  </sheets>
  <definedNames>
    <definedName name="_xlnm.Print_Area" localSheetId="0">'将来の財政負担'!$A$1:$AA$45</definedName>
    <definedName name="_xlnm.Print_Titles" localSheetId="0">'将来の財政負担'!$A:$C</definedName>
  </definedNames>
  <calcPr fullCalcOnLoad="1"/>
</workbook>
</file>

<file path=xl/sharedStrings.xml><?xml version="1.0" encoding="utf-8"?>
<sst xmlns="http://schemas.openxmlformats.org/spreadsheetml/2006/main" count="154" uniqueCount="90">
  <si>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</si>
  <si>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</si>
  <si>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</si>
  <si>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</si>
  <si>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</si>
  <si>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</si>
  <si>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</si>
  <si>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</si>
  <si>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</si>
  <si>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</si>
  <si>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</si>
  <si>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</si>
  <si>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</si>
  <si>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</si>
  <si>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</si>
  <si>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</si>
  <si>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</si>
  <si>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</si>
  <si>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</si>
  <si>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</si>
  <si>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</si>
  <si>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</si>
  <si>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</si>
  <si>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</si>
  <si>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</si>
  <si>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</si>
  <si>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</si>
  <si>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</si>
  <si>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</si>
  <si>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</si>
  <si>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</si>
  <si>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　</t>
  </si>
  <si>
    <t>市町名</t>
  </si>
  <si>
    <t>住民基本</t>
  </si>
  <si>
    <t>台帳登録</t>
  </si>
  <si>
    <t>標準財政</t>
  </si>
  <si>
    <t>地方債</t>
  </si>
  <si>
    <t>対標準</t>
  </si>
  <si>
    <t>住民</t>
  </si>
  <si>
    <t>減債基金</t>
  </si>
  <si>
    <t>特定目的基金</t>
  </si>
  <si>
    <t>債務負担行為</t>
  </si>
  <si>
    <t>人口（人）</t>
  </si>
  <si>
    <t>規模</t>
  </si>
  <si>
    <t>現在高</t>
  </si>
  <si>
    <t>財政規模</t>
  </si>
  <si>
    <t>一人当たり</t>
  </si>
  <si>
    <t>（千円）</t>
  </si>
  <si>
    <t>（円）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</si>
  <si>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</si>
  <si>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</si>
  <si>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</si>
  <si>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</si>
  <si>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</si>
  <si>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</si>
  <si>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</si>
  <si>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（％）</t>
  </si>
  <si>
    <t>翌年度以降</t>
  </si>
  <si>
    <t>支出予定額</t>
  </si>
  <si>
    <t>(B) （千円）</t>
  </si>
  <si>
    <t>財政調整基金</t>
  </si>
  <si>
    <t>現在高</t>
  </si>
  <si>
    <t>現在高（千円）</t>
  </si>
  <si>
    <t>財政調整基金</t>
  </si>
  <si>
    <t>減債基金</t>
  </si>
  <si>
    <t>（積立金と負債の状況）</t>
  </si>
  <si>
    <t>（積立金の内訳）</t>
  </si>
  <si>
    <t>＊標準財政規模には臨時財政対策債発行可能額を含む。</t>
  </si>
  <si>
    <t>平成21年度 将来の財政負担</t>
  </si>
  <si>
    <t>（H22.3.31）</t>
  </si>
  <si>
    <t>自治行政課より</t>
  </si>
  <si>
    <t>00-01-08</t>
  </si>
  <si>
    <t>33-54-09</t>
  </si>
  <si>
    <t>37-41-02</t>
  </si>
  <si>
    <t>積立基金</t>
  </si>
  <si>
    <t>＋</t>
  </si>
  <si>
    <t xml:space="preserve">(A) </t>
  </si>
  <si>
    <t xml:space="preserve">(C) </t>
  </si>
  <si>
    <t xml:space="preserve">(A)+(B)-(C) </t>
  </si>
  <si>
    <t>（％）</t>
  </si>
  <si>
    <t>（％）</t>
  </si>
  <si>
    <t>29-06-04</t>
  </si>
  <si>
    <t>29-06-01</t>
  </si>
  <si>
    <t>29-06-02</t>
  </si>
  <si>
    <t>29-06-03</t>
  </si>
  <si>
    <t>※前年度</t>
  </si>
  <si>
    <t>増減率（％）</t>
  </si>
  <si>
    <t>（百万円）</t>
  </si>
  <si>
    <t>将来の実質的</t>
  </si>
  <si>
    <t>な財政負担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</si>
</sst>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 ;[Red]\-#,##0\ "/>
    <numFmt numFmtId="180" formatCode="#,##0;&quot;△ &quot;#,##0"/>
    <numFmt numFmtId="181" formatCode="#,##0.0;&quot;△ &quot;#,##0.0"/>
    <numFmt numFmtId="182" formatCode="0.0_);[Red]\(0.0\)"/>
    <numFmt numFmtId="183" formatCode="0.00_ "/>
    <numFmt numFmtId="184" formatCode="#,##0.00_ "/>
    <numFmt numFmtId="185" formatCode="#,##0.00;&quot;△ &quot;#,##0.00"/>
    <numFmt numFmtId="186" formatCode="0.0_ ;[Red]\-0.0\ "/>
    <numFmt numFmtId="187" formatCode="#,##0.0;[Red]\-#,##0.0"/>
    <numFmt numFmtId="188" formatCode="&quot;\&quot;#,##0.0_);\(&quot;\&quot;#,##0.0\)"/>
    <numFmt numFmtId="189" formatCode="#,##0.0_);\(#,##0.0\)"/>
    <numFmt numFmtId="190" formatCode="#,##0.000;&quot;△ &quot;#,##0.000"/>
    <numFmt numFmtId="191" formatCode="0_);[Red]\(0\)"/>
    <numFmt numFmtId="192" formatCode="#,##0.0000;&quot;△ &quot;#,##0.0000"/>
    <numFmt numFmtId="193" formatCode="0.0;&quot;▲ &quot;0.0"/>
    <numFmt numFmtId="194" formatCode="0;&quot;▲ &quot;0"/>
    <numFmt numFmtId="195" formatCode="0.00;&quot;▲ &quot;0.00"/>
    <numFmt numFmtId="196" formatCode="#,##0;&quot;▲ &quot;#,##0"/>
    <numFmt numFmtId="197" formatCode="#,##0.0;&quot;▲ &quot;#,##0.0"/>
  </numFmts>
  <fonts count="10"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double"/>
      <bottom style="thin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8" fillId="0" borderId="0" xfId="17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80" fontId="7" fillId="0" borderId="0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2" xfId="0" applyFont="1" applyFill="1" applyBorder="1" applyAlignment="1">
      <alignment horizontal="distributed" vertical="center" shrinkToFit="1"/>
    </xf>
    <xf numFmtId="0" fontId="8" fillId="2" borderId="3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distributed" vertical="center" shrinkToFit="1"/>
    </xf>
    <xf numFmtId="0" fontId="8" fillId="2" borderId="9" xfId="0" applyFont="1" applyFill="1" applyBorder="1" applyAlignment="1">
      <alignment horizontal="distributed" vertical="center" indent="1" shrinkToFit="1"/>
    </xf>
    <xf numFmtId="0" fontId="8" fillId="2" borderId="10" xfId="0" applyFont="1" applyFill="1" applyBorder="1" applyAlignment="1">
      <alignment horizontal="distributed" vertical="center" shrinkToFit="1"/>
    </xf>
    <xf numFmtId="38" fontId="8" fillId="2" borderId="0" xfId="17" applyFont="1" applyFill="1" applyBorder="1" applyAlignment="1">
      <alignment horizontal="distributed" vertical="center" shrinkToFit="1"/>
    </xf>
    <xf numFmtId="0" fontId="8" fillId="2" borderId="11" xfId="0" applyFont="1" applyFill="1" applyBorder="1" applyAlignment="1">
      <alignment horizontal="distributed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38" fontId="8" fillId="0" borderId="13" xfId="17" applyFont="1" applyFill="1" applyBorder="1" applyAlignment="1">
      <alignment vertical="center" shrinkToFit="1"/>
    </xf>
    <xf numFmtId="38" fontId="8" fillId="0" borderId="14" xfId="17" applyFont="1" applyFill="1" applyBorder="1" applyAlignment="1">
      <alignment vertical="center" shrinkToFit="1"/>
    </xf>
    <xf numFmtId="0" fontId="8" fillId="3" borderId="15" xfId="0" applyFont="1" applyFill="1" applyBorder="1" applyAlignment="1">
      <alignment horizontal="distributed" vertical="center"/>
    </xf>
    <xf numFmtId="180" fontId="8" fillId="3" borderId="16" xfId="0" applyNumberFormat="1" applyFont="1" applyFill="1" applyBorder="1" applyAlignment="1">
      <alignment horizontal="right" vertical="center" shrinkToFit="1"/>
    </xf>
    <xf numFmtId="180" fontId="8" fillId="3" borderId="17" xfId="0" applyNumberFormat="1" applyFont="1" applyFill="1" applyBorder="1" applyAlignment="1">
      <alignment horizontal="right" vertical="center" shrinkToFit="1"/>
    </xf>
    <xf numFmtId="180" fontId="8" fillId="3" borderId="14" xfId="0" applyNumberFormat="1" applyFont="1" applyFill="1" applyBorder="1" applyAlignment="1">
      <alignment horizontal="right" vertical="center" shrinkToFit="1"/>
    </xf>
    <xf numFmtId="181" fontId="8" fillId="3" borderId="18" xfId="0" applyNumberFormat="1" applyFont="1" applyFill="1" applyBorder="1" applyAlignment="1">
      <alignment horizontal="right" vertical="center" shrinkToFit="1"/>
    </xf>
    <xf numFmtId="38" fontId="8" fillId="3" borderId="13" xfId="17" applyFont="1" applyFill="1" applyBorder="1" applyAlignment="1">
      <alignment vertical="center" shrinkToFit="1"/>
    </xf>
    <xf numFmtId="38" fontId="8" fillId="3" borderId="14" xfId="17" applyFont="1" applyFill="1" applyBorder="1" applyAlignment="1">
      <alignment vertical="center" shrinkToFit="1"/>
    </xf>
    <xf numFmtId="180" fontId="8" fillId="3" borderId="19" xfId="0" applyNumberFormat="1" applyFont="1" applyFill="1" applyBorder="1" applyAlignment="1">
      <alignment horizontal="right" vertical="center" shrinkToFit="1"/>
    </xf>
    <xf numFmtId="180" fontId="8" fillId="3" borderId="20" xfId="0" applyNumberFormat="1" applyFont="1" applyFill="1" applyBorder="1" applyAlignment="1">
      <alignment horizontal="right" vertical="center" shrinkToFit="1"/>
    </xf>
    <xf numFmtId="0" fontId="8" fillId="0" borderId="21" xfId="0" applyFont="1" applyBorder="1" applyAlignment="1">
      <alignment horizontal="distributed" vertical="center"/>
    </xf>
    <xf numFmtId="180" fontId="8" fillId="0" borderId="22" xfId="0" applyNumberFormat="1" applyFont="1" applyBorder="1" applyAlignment="1">
      <alignment horizontal="right" vertical="center" shrinkToFit="1"/>
    </xf>
    <xf numFmtId="180" fontId="8" fillId="0" borderId="23" xfId="0" applyNumberFormat="1" applyFont="1" applyBorder="1" applyAlignment="1">
      <alignment horizontal="right" vertical="center" shrinkToFit="1"/>
    </xf>
    <xf numFmtId="180" fontId="8" fillId="0" borderId="24" xfId="0" applyNumberFormat="1" applyFont="1" applyBorder="1" applyAlignment="1">
      <alignment horizontal="right" vertical="center" shrinkToFit="1"/>
    </xf>
    <xf numFmtId="181" fontId="8" fillId="0" borderId="10" xfId="0" applyNumberFormat="1" applyFont="1" applyBorder="1" applyAlignment="1">
      <alignment horizontal="right" vertical="center" shrinkToFit="1"/>
    </xf>
    <xf numFmtId="38" fontId="8" fillId="0" borderId="25" xfId="17" applyFont="1" applyFill="1" applyBorder="1" applyAlignment="1">
      <alignment vertical="center" shrinkToFit="1"/>
    </xf>
    <xf numFmtId="38" fontId="8" fillId="0" borderId="24" xfId="17" applyFont="1" applyFill="1" applyBorder="1" applyAlignment="1">
      <alignment vertical="center" shrinkToFit="1"/>
    </xf>
    <xf numFmtId="180" fontId="8" fillId="0" borderId="26" xfId="0" applyNumberFormat="1" applyFont="1" applyBorder="1" applyAlignment="1">
      <alignment horizontal="right" vertical="center" shrinkToFit="1"/>
    </xf>
    <xf numFmtId="180" fontId="8" fillId="0" borderId="27" xfId="0" applyNumberFormat="1" applyFont="1" applyBorder="1" applyAlignment="1">
      <alignment horizontal="right" vertical="center" shrinkToFit="1"/>
    </xf>
    <xf numFmtId="0" fontId="8" fillId="3" borderId="28" xfId="0" applyFont="1" applyFill="1" applyBorder="1" applyAlignment="1">
      <alignment horizontal="distributed" vertical="center" shrinkToFit="1"/>
    </xf>
    <xf numFmtId="180" fontId="8" fillId="3" borderId="29" xfId="17" applyNumberFormat="1" applyFont="1" applyFill="1" applyBorder="1" applyAlignment="1">
      <alignment vertical="center" shrinkToFit="1"/>
    </xf>
    <xf numFmtId="180" fontId="8" fillId="3" borderId="30" xfId="17" applyNumberFormat="1" applyFont="1" applyFill="1" applyBorder="1" applyAlignment="1">
      <alignment vertical="center" shrinkToFit="1"/>
    </xf>
    <xf numFmtId="180" fontId="8" fillId="3" borderId="31" xfId="17" applyNumberFormat="1" applyFont="1" applyFill="1" applyBorder="1" applyAlignment="1">
      <alignment vertical="center" shrinkToFit="1"/>
    </xf>
    <xf numFmtId="38" fontId="8" fillId="3" borderId="32" xfId="17" applyFont="1" applyFill="1" applyBorder="1" applyAlignment="1">
      <alignment vertical="center" shrinkToFit="1"/>
    </xf>
    <xf numFmtId="38" fontId="8" fillId="3" borderId="31" xfId="17" applyFont="1" applyFill="1" applyBorder="1" applyAlignment="1">
      <alignment vertical="center" shrinkToFit="1"/>
    </xf>
    <xf numFmtId="180" fontId="8" fillId="3" borderId="33" xfId="17" applyNumberFormat="1" applyFont="1" applyFill="1" applyBorder="1" applyAlignment="1">
      <alignment vertical="center" shrinkToFit="1"/>
    </xf>
    <xf numFmtId="0" fontId="8" fillId="0" borderId="15" xfId="0" applyFont="1" applyBorder="1" applyAlignment="1">
      <alignment horizontal="distributed" vertical="center" shrinkToFit="1"/>
    </xf>
    <xf numFmtId="180" fontId="8" fillId="0" borderId="16" xfId="17" applyNumberFormat="1" applyFont="1" applyBorder="1" applyAlignment="1">
      <alignment vertical="center" shrinkToFit="1"/>
    </xf>
    <xf numFmtId="180" fontId="8" fillId="0" borderId="17" xfId="17" applyNumberFormat="1" applyFont="1" applyBorder="1" applyAlignment="1">
      <alignment vertical="center" shrinkToFit="1"/>
    </xf>
    <xf numFmtId="180" fontId="8" fillId="0" borderId="14" xfId="17" applyNumberFormat="1" applyFont="1" applyBorder="1" applyAlignment="1">
      <alignment vertical="center" shrinkToFit="1"/>
    </xf>
    <xf numFmtId="180" fontId="8" fillId="0" borderId="20" xfId="17" applyNumberFormat="1" applyFont="1" applyBorder="1" applyAlignment="1">
      <alignment vertical="center" shrinkToFit="1"/>
    </xf>
    <xf numFmtId="0" fontId="8" fillId="3" borderId="15" xfId="0" applyFont="1" applyFill="1" applyBorder="1" applyAlignment="1">
      <alignment horizontal="distributed" vertical="center" shrinkToFit="1"/>
    </xf>
    <xf numFmtId="180" fontId="8" fillId="3" borderId="16" xfId="17" applyNumberFormat="1" applyFont="1" applyFill="1" applyBorder="1" applyAlignment="1">
      <alignment vertical="center" shrinkToFit="1"/>
    </xf>
    <xf numFmtId="180" fontId="8" fillId="3" borderId="17" xfId="17" applyNumberFormat="1" applyFont="1" applyFill="1" applyBorder="1" applyAlignment="1">
      <alignment vertical="center" shrinkToFit="1"/>
    </xf>
    <xf numFmtId="180" fontId="8" fillId="3" borderId="14" xfId="17" applyNumberFormat="1" applyFont="1" applyFill="1" applyBorder="1" applyAlignment="1">
      <alignment vertical="center" shrinkToFit="1"/>
    </xf>
    <xf numFmtId="180" fontId="8" fillId="3" borderId="20" xfId="17" applyNumberFormat="1" applyFont="1" applyFill="1" applyBorder="1" applyAlignment="1">
      <alignment vertical="center" shrinkToFit="1"/>
    </xf>
    <xf numFmtId="0" fontId="8" fillId="3" borderId="21" xfId="0" applyFont="1" applyFill="1" applyBorder="1" applyAlignment="1">
      <alignment horizontal="distributed" vertical="center" shrinkToFit="1"/>
    </xf>
    <xf numFmtId="180" fontId="8" fillId="3" borderId="34" xfId="17" applyNumberFormat="1" applyFont="1" applyFill="1" applyBorder="1" applyAlignment="1">
      <alignment vertical="center" shrinkToFit="1"/>
    </xf>
    <xf numFmtId="180" fontId="8" fillId="3" borderId="35" xfId="17" applyNumberFormat="1" applyFont="1" applyFill="1" applyBorder="1" applyAlignment="1">
      <alignment vertical="center" shrinkToFit="1"/>
    </xf>
    <xf numFmtId="180" fontId="8" fillId="3" borderId="36" xfId="17" applyNumberFormat="1" applyFont="1" applyFill="1" applyBorder="1" applyAlignment="1">
      <alignment vertical="center" shrinkToFit="1"/>
    </xf>
    <xf numFmtId="38" fontId="8" fillId="3" borderId="36" xfId="17" applyFont="1" applyFill="1" applyBorder="1" applyAlignment="1">
      <alignment vertical="center" shrinkToFit="1"/>
    </xf>
    <xf numFmtId="180" fontId="8" fillId="3" borderId="37" xfId="17" applyNumberFormat="1" applyFont="1" applyFill="1" applyBorder="1" applyAlignment="1">
      <alignment vertical="center" shrinkToFit="1"/>
    </xf>
    <xf numFmtId="0" fontId="8" fillId="0" borderId="38" xfId="0" applyFont="1" applyBorder="1" applyAlignment="1">
      <alignment horizontal="distributed" vertical="center" shrinkToFit="1"/>
    </xf>
    <xf numFmtId="180" fontId="8" fillId="0" borderId="39" xfId="17" applyNumberFormat="1" applyFont="1" applyBorder="1" applyAlignment="1">
      <alignment vertical="center" shrinkToFit="1"/>
    </xf>
    <xf numFmtId="180" fontId="8" fillId="0" borderId="40" xfId="17" applyNumberFormat="1" applyFont="1" applyBorder="1" applyAlignment="1">
      <alignment vertical="center" shrinkToFit="1"/>
    </xf>
    <xf numFmtId="180" fontId="8" fillId="0" borderId="41" xfId="17" applyNumberFormat="1" applyFont="1" applyBorder="1" applyAlignment="1">
      <alignment vertical="center" shrinkToFit="1"/>
    </xf>
    <xf numFmtId="181" fontId="8" fillId="0" borderId="42" xfId="0" applyNumberFormat="1" applyFont="1" applyBorder="1" applyAlignment="1">
      <alignment horizontal="right" vertical="center" shrinkToFit="1"/>
    </xf>
    <xf numFmtId="180" fontId="8" fillId="0" borderId="39" xfId="0" applyNumberFormat="1" applyFont="1" applyBorder="1" applyAlignment="1">
      <alignment horizontal="right" vertical="center" shrinkToFit="1"/>
    </xf>
    <xf numFmtId="38" fontId="8" fillId="0" borderId="43" xfId="17" applyFont="1" applyFill="1" applyBorder="1" applyAlignment="1">
      <alignment vertical="center" shrinkToFit="1"/>
    </xf>
    <xf numFmtId="38" fontId="8" fillId="0" borderId="41" xfId="17" applyFont="1" applyFill="1" applyBorder="1" applyAlignment="1">
      <alignment vertical="center" shrinkToFit="1"/>
    </xf>
    <xf numFmtId="180" fontId="8" fillId="0" borderId="44" xfId="0" applyNumberFormat="1" applyFont="1" applyBorder="1" applyAlignment="1">
      <alignment horizontal="right" vertical="center" shrinkToFit="1"/>
    </xf>
    <xf numFmtId="180" fontId="8" fillId="0" borderId="45" xfId="17" applyNumberFormat="1" applyFont="1" applyBorder="1" applyAlignment="1">
      <alignment vertical="center" shrinkToFit="1"/>
    </xf>
    <xf numFmtId="0" fontId="8" fillId="3" borderId="46" xfId="0" applyFont="1" applyFill="1" applyBorder="1" applyAlignment="1">
      <alignment horizontal="distributed" vertical="center" shrinkToFit="1"/>
    </xf>
    <xf numFmtId="180" fontId="8" fillId="3" borderId="47" xfId="17" applyNumberFormat="1" applyFont="1" applyFill="1" applyBorder="1" applyAlignment="1">
      <alignment vertical="center" shrinkToFit="1"/>
    </xf>
    <xf numFmtId="180" fontId="8" fillId="3" borderId="48" xfId="17" applyNumberFormat="1" applyFont="1" applyFill="1" applyBorder="1" applyAlignment="1">
      <alignment vertical="center" shrinkToFit="1"/>
    </xf>
    <xf numFmtId="180" fontId="8" fillId="3" borderId="49" xfId="17" applyNumberFormat="1" applyFont="1" applyFill="1" applyBorder="1" applyAlignment="1">
      <alignment vertical="center" shrinkToFit="1"/>
    </xf>
    <xf numFmtId="38" fontId="8" fillId="3" borderId="49" xfId="17" applyFont="1" applyFill="1" applyBorder="1" applyAlignment="1">
      <alignment vertical="center" shrinkToFit="1"/>
    </xf>
    <xf numFmtId="180" fontId="8" fillId="3" borderId="50" xfId="17" applyNumberFormat="1" applyFont="1" applyFill="1" applyBorder="1" applyAlignment="1">
      <alignment vertical="center" shrinkToFit="1"/>
    </xf>
    <xf numFmtId="38" fontId="8" fillId="0" borderId="0" xfId="17" applyFont="1" applyBorder="1" applyAlignment="1">
      <alignment vertical="center"/>
    </xf>
    <xf numFmtId="180" fontId="8" fillId="0" borderId="0" xfId="17" applyNumberFormat="1" applyFont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80" fontId="8" fillId="0" borderId="40" xfId="0" applyNumberFormat="1" applyFont="1" applyBorder="1" applyAlignment="1">
      <alignment horizontal="right" vertical="center" shrinkToFit="1"/>
    </xf>
    <xf numFmtId="180" fontId="8" fillId="0" borderId="41" xfId="0" applyNumberFormat="1" applyFont="1" applyBorder="1" applyAlignment="1">
      <alignment horizontal="right" vertical="center" shrinkToFit="1"/>
    </xf>
    <xf numFmtId="180" fontId="8" fillId="0" borderId="45" xfId="0" applyNumberFormat="1" applyFont="1" applyBorder="1" applyAlignment="1">
      <alignment horizontal="right" vertical="center" shrinkToFit="1"/>
    </xf>
    <xf numFmtId="0" fontId="8" fillId="2" borderId="51" xfId="0" applyFont="1" applyFill="1" applyBorder="1" applyAlignment="1">
      <alignment horizontal="distributed" vertical="center" shrinkToFit="1"/>
    </xf>
    <xf numFmtId="0" fontId="8" fillId="2" borderId="52" xfId="0" applyFont="1" applyFill="1" applyBorder="1" applyAlignment="1">
      <alignment horizontal="right" vertical="center"/>
    </xf>
    <xf numFmtId="0" fontId="8" fillId="2" borderId="53" xfId="0" applyFont="1" applyFill="1" applyBorder="1" applyAlignment="1">
      <alignment horizontal="right" vertical="center"/>
    </xf>
    <xf numFmtId="0" fontId="8" fillId="2" borderId="51" xfId="0" applyFont="1" applyFill="1" applyBorder="1" applyAlignment="1">
      <alignment horizontal="right" vertical="center"/>
    </xf>
    <xf numFmtId="38" fontId="8" fillId="2" borderId="1" xfId="17" applyFont="1" applyFill="1" applyBorder="1" applyAlignment="1">
      <alignment horizontal="right" vertical="center"/>
    </xf>
    <xf numFmtId="0" fontId="8" fillId="2" borderId="54" xfId="0" applyFont="1" applyFill="1" applyBorder="1" applyAlignment="1">
      <alignment horizontal="right" vertical="center"/>
    </xf>
    <xf numFmtId="38" fontId="8" fillId="3" borderId="55" xfId="17" applyFont="1" applyFill="1" applyBorder="1" applyAlignment="1">
      <alignment vertical="center" shrinkToFit="1"/>
    </xf>
    <xf numFmtId="180" fontId="8" fillId="0" borderId="14" xfId="17" applyNumberFormat="1" applyFont="1" applyFill="1" applyBorder="1" applyAlignment="1">
      <alignment vertical="center" shrinkToFit="1"/>
    </xf>
    <xf numFmtId="38" fontId="8" fillId="3" borderId="56" xfId="17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180" fontId="8" fillId="0" borderId="16" xfId="17" applyNumberFormat="1" applyFont="1" applyFill="1" applyBorder="1" applyAlignment="1">
      <alignment vertical="center" shrinkToFit="1"/>
    </xf>
    <xf numFmtId="180" fontId="8" fillId="0" borderId="17" xfId="17" applyNumberFormat="1" applyFont="1" applyFill="1" applyBorder="1" applyAlignment="1">
      <alignment vertical="center" shrinkToFit="1"/>
    </xf>
    <xf numFmtId="180" fontId="8" fillId="0" borderId="20" xfId="17" applyNumberFormat="1" applyFont="1" applyFill="1" applyBorder="1" applyAlignment="1">
      <alignment vertical="center" shrinkToFit="1"/>
    </xf>
    <xf numFmtId="181" fontId="8" fillId="4" borderId="18" xfId="0" applyNumberFormat="1" applyFont="1" applyFill="1" applyBorder="1" applyAlignment="1">
      <alignment horizontal="right" vertical="center" shrinkToFit="1"/>
    </xf>
    <xf numFmtId="180" fontId="8" fillId="4" borderId="16" xfId="0" applyNumberFormat="1" applyFont="1" applyFill="1" applyBorder="1" applyAlignment="1">
      <alignment horizontal="right" vertical="center" shrinkToFit="1"/>
    </xf>
    <xf numFmtId="181" fontId="8" fillId="4" borderId="42" xfId="0" applyNumberFormat="1" applyFont="1" applyFill="1" applyBorder="1" applyAlignment="1">
      <alignment horizontal="right" vertical="center" shrinkToFit="1"/>
    </xf>
    <xf numFmtId="180" fontId="8" fillId="4" borderId="39" xfId="0" applyNumberFormat="1" applyFont="1" applyFill="1" applyBorder="1" applyAlignment="1">
      <alignment horizontal="right" vertical="center" shrinkToFit="1"/>
    </xf>
    <xf numFmtId="181" fontId="8" fillId="5" borderId="57" xfId="0" applyNumberFormat="1" applyFont="1" applyFill="1" applyBorder="1" applyAlignment="1">
      <alignment horizontal="right" vertical="center" shrinkToFit="1"/>
    </xf>
    <xf numFmtId="180" fontId="8" fillId="5" borderId="29" xfId="0" applyNumberFormat="1" applyFont="1" applyFill="1" applyBorder="1" applyAlignment="1">
      <alignment horizontal="right" vertical="center" shrinkToFit="1"/>
    </xf>
    <xf numFmtId="181" fontId="8" fillId="5" borderId="18" xfId="0" applyNumberFormat="1" applyFont="1" applyFill="1" applyBorder="1" applyAlignment="1">
      <alignment horizontal="right" vertical="center" shrinkToFit="1"/>
    </xf>
    <xf numFmtId="180" fontId="8" fillId="5" borderId="16" xfId="0" applyNumberFormat="1" applyFont="1" applyFill="1" applyBorder="1" applyAlignment="1">
      <alignment horizontal="right" vertical="center" shrinkToFit="1"/>
    </xf>
    <xf numFmtId="181" fontId="8" fillId="5" borderId="58" xfId="0" applyNumberFormat="1" applyFont="1" applyFill="1" applyBorder="1" applyAlignment="1">
      <alignment horizontal="right" vertical="center" shrinkToFit="1"/>
    </xf>
    <xf numFmtId="180" fontId="8" fillId="5" borderId="59" xfId="0" applyNumberFormat="1" applyFont="1" applyFill="1" applyBorder="1" applyAlignment="1">
      <alignment horizontal="right" vertical="center" shrinkToFit="1"/>
    </xf>
    <xf numFmtId="181" fontId="8" fillId="5" borderId="60" xfId="0" applyNumberFormat="1" applyFont="1" applyFill="1" applyBorder="1" applyAlignment="1">
      <alignment horizontal="right" vertical="center" shrinkToFit="1"/>
    </xf>
    <xf numFmtId="180" fontId="8" fillId="5" borderId="47" xfId="0" applyNumberFormat="1" applyFont="1" applyFill="1" applyBorder="1" applyAlignment="1">
      <alignment horizontal="right" vertical="center" shrinkToFit="1"/>
    </xf>
    <xf numFmtId="38" fontId="8" fillId="5" borderId="31" xfId="17" applyFont="1" applyFill="1" applyBorder="1" applyAlignment="1">
      <alignment vertical="center" shrinkToFit="1"/>
    </xf>
    <xf numFmtId="38" fontId="8" fillId="4" borderId="14" xfId="17" applyFont="1" applyFill="1" applyBorder="1" applyAlignment="1">
      <alignment vertical="center" shrinkToFit="1"/>
    </xf>
    <xf numFmtId="180" fontId="8" fillId="4" borderId="14" xfId="17" applyNumberFormat="1" applyFont="1" applyFill="1" applyBorder="1" applyAlignment="1">
      <alignment vertical="center" shrinkToFit="1"/>
    </xf>
    <xf numFmtId="38" fontId="8" fillId="4" borderId="41" xfId="17" applyFont="1" applyFill="1" applyBorder="1" applyAlignment="1">
      <alignment vertical="center" shrinkToFit="1"/>
    </xf>
    <xf numFmtId="38" fontId="8" fillId="5" borderId="14" xfId="17" applyFont="1" applyFill="1" applyBorder="1" applyAlignment="1">
      <alignment vertical="center" shrinkToFit="1"/>
    </xf>
    <xf numFmtId="38" fontId="8" fillId="5" borderId="36" xfId="17" applyFont="1" applyFill="1" applyBorder="1" applyAlignment="1">
      <alignment vertical="center" shrinkToFit="1"/>
    </xf>
    <xf numFmtId="38" fontId="8" fillId="5" borderId="49" xfId="17" applyFont="1" applyFill="1" applyBorder="1" applyAlignment="1">
      <alignment vertical="center" shrinkToFit="1"/>
    </xf>
    <xf numFmtId="49" fontId="7" fillId="0" borderId="0" xfId="0" applyNumberFormat="1" applyFont="1" applyBorder="1" applyAlignment="1">
      <alignment vertical="center"/>
    </xf>
    <xf numFmtId="38" fontId="8" fillId="2" borderId="61" xfId="17" applyFont="1" applyFill="1" applyBorder="1" applyAlignment="1">
      <alignment horizontal="distributed" vertical="center" shrinkToFit="1"/>
    </xf>
    <xf numFmtId="38" fontId="8" fillId="2" borderId="62" xfId="17" applyFont="1" applyFill="1" applyBorder="1" applyAlignment="1">
      <alignment horizontal="right" vertical="center"/>
    </xf>
    <xf numFmtId="0" fontId="8" fillId="2" borderId="63" xfId="0" applyFont="1" applyFill="1" applyBorder="1" applyAlignment="1">
      <alignment horizontal="distributed" vertical="center"/>
    </xf>
    <xf numFmtId="180" fontId="8" fillId="0" borderId="64" xfId="0" applyNumberFormat="1" applyFont="1" applyBorder="1" applyAlignment="1">
      <alignment horizontal="right" vertical="center" shrinkToFit="1"/>
    </xf>
    <xf numFmtId="180" fontId="8" fillId="3" borderId="65" xfId="0" applyNumberFormat="1" applyFont="1" applyFill="1" applyBorder="1" applyAlignment="1">
      <alignment horizontal="right" vertical="center" shrinkToFit="1"/>
    </xf>
    <xf numFmtId="180" fontId="8" fillId="0" borderId="66" xfId="0" applyNumberFormat="1" applyFont="1" applyBorder="1" applyAlignment="1">
      <alignment horizontal="right" vertical="center" shrinkToFit="1"/>
    </xf>
    <xf numFmtId="180" fontId="8" fillId="5" borderId="67" xfId="0" applyNumberFormat="1" applyFont="1" applyFill="1" applyBorder="1" applyAlignment="1">
      <alignment horizontal="right" vertical="center" shrinkToFit="1"/>
    </xf>
    <xf numFmtId="180" fontId="8" fillId="4" borderId="65" xfId="0" applyNumberFormat="1" applyFont="1" applyFill="1" applyBorder="1" applyAlignment="1">
      <alignment horizontal="right" vertical="center" shrinkToFit="1"/>
    </xf>
    <xf numFmtId="180" fontId="8" fillId="5" borderId="65" xfId="0" applyNumberFormat="1" applyFont="1" applyFill="1" applyBorder="1" applyAlignment="1">
      <alignment horizontal="right" vertical="center" shrinkToFit="1"/>
    </xf>
    <xf numFmtId="180" fontId="8" fillId="5" borderId="68" xfId="0" applyNumberFormat="1" applyFont="1" applyFill="1" applyBorder="1" applyAlignment="1">
      <alignment horizontal="right" vertical="center" shrinkToFit="1"/>
    </xf>
    <xf numFmtId="180" fontId="8" fillId="4" borderId="69" xfId="0" applyNumberFormat="1" applyFont="1" applyFill="1" applyBorder="1" applyAlignment="1">
      <alignment horizontal="right" vertical="center" shrinkToFit="1"/>
    </xf>
    <xf numFmtId="180" fontId="8" fillId="5" borderId="70" xfId="0" applyNumberFormat="1" applyFont="1" applyFill="1" applyBorder="1" applyAlignment="1">
      <alignment horizontal="right" vertical="center" shrinkToFit="1"/>
    </xf>
    <xf numFmtId="38" fontId="8" fillId="0" borderId="0" xfId="0" applyNumberFormat="1" applyFont="1" applyBorder="1" applyAlignment="1">
      <alignment vertical="center"/>
    </xf>
    <xf numFmtId="180" fontId="8" fillId="0" borderId="17" xfId="0" applyNumberFormat="1" applyFont="1" applyBorder="1" applyAlignment="1">
      <alignment horizontal="right" vertical="center" shrinkToFit="1"/>
    </xf>
    <xf numFmtId="38" fontId="8" fillId="2" borderId="9" xfId="17" applyFont="1" applyFill="1" applyBorder="1" applyAlignment="1">
      <alignment horizontal="distributed" vertical="center" shrinkToFit="1"/>
    </xf>
    <xf numFmtId="38" fontId="8" fillId="2" borderId="52" xfId="17" applyFont="1" applyFill="1" applyBorder="1" applyAlignment="1">
      <alignment horizontal="right" vertical="center"/>
    </xf>
    <xf numFmtId="0" fontId="8" fillId="2" borderId="71" xfId="0" applyFont="1" applyFill="1" applyBorder="1" applyAlignment="1">
      <alignment horizontal="distributed" vertical="center" indent="1"/>
    </xf>
    <xf numFmtId="0" fontId="8" fillId="2" borderId="72" xfId="0" applyFont="1" applyFill="1" applyBorder="1" applyAlignment="1">
      <alignment horizontal="distributed" vertical="center" indent="1"/>
    </xf>
    <xf numFmtId="0" fontId="8" fillId="2" borderId="73" xfId="0" applyFont="1" applyFill="1" applyBorder="1" applyAlignment="1">
      <alignment horizontal="distributed" vertical="center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主要指標(確定値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="80" zoomScaleSheetLayoutView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5" style="3" customWidth="1"/>
    <col min="2" max="2" width="13.59765625" style="3" customWidth="1"/>
    <col min="3" max="3" width="15.19921875" style="3" customWidth="1"/>
    <col min="4" max="4" width="16.19921875" style="3" customWidth="1"/>
    <col min="5" max="5" width="8.8984375" style="3" customWidth="1"/>
    <col min="6" max="6" width="11.69921875" style="3" customWidth="1"/>
    <col min="7" max="7" width="16.19921875" style="4" customWidth="1"/>
    <col min="8" max="8" width="8.8984375" style="3" customWidth="1"/>
    <col min="9" max="9" width="11.69921875" style="3" customWidth="1"/>
    <col min="10" max="10" width="16.19921875" style="3" customWidth="1"/>
    <col min="11" max="11" width="8.8984375" style="3" customWidth="1"/>
    <col min="12" max="12" width="11.69921875" style="3" customWidth="1"/>
    <col min="13" max="13" width="16.19921875" style="3" customWidth="1"/>
    <col min="14" max="14" width="8.8984375" style="3" customWidth="1"/>
    <col min="15" max="15" width="11.69921875" style="3" customWidth="1"/>
    <col min="16" max="16" width="16.3984375" style="3" customWidth="1"/>
    <col min="17" max="17" width="8.8984375" style="3" customWidth="1"/>
    <col min="18" max="18" width="11.8984375" style="3" customWidth="1"/>
    <col min="19" max="19" width="16.3984375" style="3" customWidth="1"/>
    <col min="20" max="20" width="8.8984375" style="3" customWidth="1"/>
    <col min="21" max="21" width="11.8984375" style="3" customWidth="1"/>
    <col min="22" max="22" width="16.3984375" style="3" customWidth="1"/>
    <col min="23" max="23" width="8.8984375" style="3" customWidth="1"/>
    <col min="24" max="24" width="11.8984375" style="3" customWidth="1"/>
    <col min="25" max="25" width="16.3984375" style="3" customWidth="1"/>
    <col min="26" max="26" width="8.8984375" style="3" customWidth="1"/>
    <col min="27" max="27" width="11.8984375" style="3" customWidth="1"/>
    <col min="28" max="29" width="10.3984375" style="3" customWidth="1"/>
    <col min="30" max="30" width="16.5" style="3" customWidth="1"/>
    <col min="31" max="31" width="10.3984375" style="3" customWidth="1"/>
    <col min="32" max="32" width="14.8984375" style="3" bestFit="1" customWidth="1"/>
    <col min="33" max="35" width="17.09765625" style="3" bestFit="1" customWidth="1"/>
    <col min="36" max="16384" width="9" style="3" customWidth="1"/>
  </cols>
  <sheetData>
    <row r="1" spans="1:16" ht="26.25" customHeight="1">
      <c r="A1" s="1" t="s">
        <v>68</v>
      </c>
      <c r="B1" s="2"/>
      <c r="D1" s="10" t="s">
        <v>65</v>
      </c>
      <c r="P1" s="10" t="s">
        <v>66</v>
      </c>
    </row>
    <row r="2" spans="1:30" s="6" customFormat="1" ht="18.75" customHeight="1" thickBot="1">
      <c r="A2" s="5"/>
      <c r="G2" s="9" t="s">
        <v>31</v>
      </c>
      <c r="S2" s="7"/>
      <c r="V2" s="7"/>
      <c r="Y2" s="7"/>
      <c r="AD2" s="6" t="s">
        <v>85</v>
      </c>
    </row>
    <row r="3" spans="1:35" s="17" customFormat="1" ht="18.75" customHeight="1">
      <c r="A3" s="141" t="s">
        <v>32</v>
      </c>
      <c r="B3" s="11" t="s">
        <v>33</v>
      </c>
      <c r="C3" s="127" t="s">
        <v>35</v>
      </c>
      <c r="D3" s="15" t="s">
        <v>36</v>
      </c>
      <c r="E3" s="13"/>
      <c r="F3" s="14"/>
      <c r="G3" s="15" t="s">
        <v>41</v>
      </c>
      <c r="H3" s="13"/>
      <c r="I3" s="14"/>
      <c r="J3" s="15" t="s">
        <v>74</v>
      </c>
      <c r="K3" s="13"/>
      <c r="L3" s="14"/>
      <c r="M3" s="15" t="s">
        <v>88</v>
      </c>
      <c r="N3" s="13"/>
      <c r="O3" s="14"/>
      <c r="P3" s="12" t="s">
        <v>60</v>
      </c>
      <c r="Q3" s="13"/>
      <c r="R3" s="14"/>
      <c r="S3" s="15" t="s">
        <v>39</v>
      </c>
      <c r="T3" s="13"/>
      <c r="U3" s="14"/>
      <c r="V3" s="15" t="s">
        <v>63</v>
      </c>
      <c r="W3" s="13"/>
      <c r="X3" s="14"/>
      <c r="Y3" s="12" t="s">
        <v>40</v>
      </c>
      <c r="Z3" s="13"/>
      <c r="AA3" s="16"/>
      <c r="AD3" s="127" t="s">
        <v>36</v>
      </c>
      <c r="AF3" s="127" t="s">
        <v>35</v>
      </c>
      <c r="AG3" s="12" t="s">
        <v>60</v>
      </c>
      <c r="AH3" s="15" t="s">
        <v>39</v>
      </c>
      <c r="AI3" s="12" t="s">
        <v>40</v>
      </c>
    </row>
    <row r="4" spans="1:35" s="17" customFormat="1" ht="18.75" customHeight="1">
      <c r="A4" s="142"/>
      <c r="B4" s="18" t="s">
        <v>34</v>
      </c>
      <c r="C4" s="19" t="s">
        <v>43</v>
      </c>
      <c r="D4" s="21" t="s">
        <v>44</v>
      </c>
      <c r="E4" s="20" t="s">
        <v>37</v>
      </c>
      <c r="F4" s="18" t="s">
        <v>38</v>
      </c>
      <c r="G4" s="21" t="s">
        <v>57</v>
      </c>
      <c r="H4" s="20" t="s">
        <v>37</v>
      </c>
      <c r="I4" s="18" t="s">
        <v>38</v>
      </c>
      <c r="J4" s="21" t="s">
        <v>44</v>
      </c>
      <c r="K4" s="20" t="s">
        <v>37</v>
      </c>
      <c r="L4" s="18" t="s">
        <v>38</v>
      </c>
      <c r="M4" s="21" t="s">
        <v>89</v>
      </c>
      <c r="N4" s="20" t="s">
        <v>37</v>
      </c>
      <c r="O4" s="18" t="s">
        <v>38</v>
      </c>
      <c r="P4" s="125" t="s">
        <v>61</v>
      </c>
      <c r="Q4" s="20" t="s">
        <v>37</v>
      </c>
      <c r="R4" s="18" t="s">
        <v>38</v>
      </c>
      <c r="S4" s="21" t="s">
        <v>61</v>
      </c>
      <c r="T4" s="20" t="s">
        <v>37</v>
      </c>
      <c r="U4" s="18" t="s">
        <v>38</v>
      </c>
      <c r="V4" s="21" t="s">
        <v>75</v>
      </c>
      <c r="W4" s="20" t="s">
        <v>37</v>
      </c>
      <c r="X4" s="18" t="s">
        <v>38</v>
      </c>
      <c r="Y4" s="125" t="s">
        <v>61</v>
      </c>
      <c r="Z4" s="20" t="s">
        <v>37</v>
      </c>
      <c r="AA4" s="22" t="s">
        <v>38</v>
      </c>
      <c r="AD4" s="139" t="s">
        <v>44</v>
      </c>
      <c r="AF4" s="19" t="s">
        <v>43</v>
      </c>
      <c r="AG4" s="125" t="s">
        <v>61</v>
      </c>
      <c r="AH4" s="21" t="s">
        <v>61</v>
      </c>
      <c r="AI4" s="125" t="s">
        <v>61</v>
      </c>
    </row>
    <row r="5" spans="1:35" s="17" customFormat="1" ht="18.75" customHeight="1">
      <c r="A5" s="142"/>
      <c r="B5" s="18" t="s">
        <v>42</v>
      </c>
      <c r="C5" s="23"/>
      <c r="D5" s="21" t="s">
        <v>76</v>
      </c>
      <c r="E5" s="24" t="s">
        <v>45</v>
      </c>
      <c r="F5" s="25" t="s">
        <v>46</v>
      </c>
      <c r="G5" s="21" t="s">
        <v>58</v>
      </c>
      <c r="H5" s="24" t="s">
        <v>45</v>
      </c>
      <c r="I5" s="25" t="s">
        <v>46</v>
      </c>
      <c r="J5" s="21" t="s">
        <v>77</v>
      </c>
      <c r="K5" s="24" t="s">
        <v>45</v>
      </c>
      <c r="L5" s="25" t="s">
        <v>46</v>
      </c>
      <c r="M5" s="21" t="s">
        <v>78</v>
      </c>
      <c r="N5" s="24" t="s">
        <v>45</v>
      </c>
      <c r="O5" s="25" t="s">
        <v>46</v>
      </c>
      <c r="P5" s="125"/>
      <c r="Q5" s="24" t="s">
        <v>45</v>
      </c>
      <c r="R5" s="25" t="s">
        <v>46</v>
      </c>
      <c r="S5" s="21"/>
      <c r="T5" s="24" t="s">
        <v>45</v>
      </c>
      <c r="U5" s="25" t="s">
        <v>46</v>
      </c>
      <c r="V5" s="21" t="s">
        <v>64</v>
      </c>
      <c r="W5" s="24" t="s">
        <v>45</v>
      </c>
      <c r="X5" s="25" t="s">
        <v>46</v>
      </c>
      <c r="Y5" s="125"/>
      <c r="Z5" s="24" t="s">
        <v>45</v>
      </c>
      <c r="AA5" s="26" t="s">
        <v>46</v>
      </c>
      <c r="AD5" s="139" t="s">
        <v>76</v>
      </c>
      <c r="AF5" s="23"/>
      <c r="AG5" s="125"/>
      <c r="AH5" s="21"/>
      <c r="AI5" s="21"/>
    </row>
    <row r="6" spans="1:35" s="17" customFormat="1" ht="18.75" customHeight="1" thickBot="1">
      <c r="A6" s="143"/>
      <c r="B6" s="92" t="s">
        <v>69</v>
      </c>
      <c r="C6" s="93" t="s">
        <v>47</v>
      </c>
      <c r="D6" s="96" t="s">
        <v>47</v>
      </c>
      <c r="E6" s="94" t="s">
        <v>79</v>
      </c>
      <c r="F6" s="95" t="s">
        <v>48</v>
      </c>
      <c r="G6" s="96" t="s">
        <v>59</v>
      </c>
      <c r="H6" s="94" t="s">
        <v>56</v>
      </c>
      <c r="I6" s="95" t="s">
        <v>48</v>
      </c>
      <c r="J6" s="96" t="s">
        <v>47</v>
      </c>
      <c r="K6" s="94" t="s">
        <v>79</v>
      </c>
      <c r="L6" s="95" t="s">
        <v>48</v>
      </c>
      <c r="M6" s="96" t="s">
        <v>47</v>
      </c>
      <c r="N6" s="94" t="s">
        <v>79</v>
      </c>
      <c r="O6" s="95" t="s">
        <v>48</v>
      </c>
      <c r="P6" s="126" t="s">
        <v>47</v>
      </c>
      <c r="Q6" s="94" t="s">
        <v>79</v>
      </c>
      <c r="R6" s="95" t="s">
        <v>48</v>
      </c>
      <c r="S6" s="96" t="s">
        <v>47</v>
      </c>
      <c r="T6" s="94" t="s">
        <v>79</v>
      </c>
      <c r="U6" s="95" t="s">
        <v>48</v>
      </c>
      <c r="V6" s="96" t="s">
        <v>62</v>
      </c>
      <c r="W6" s="94" t="s">
        <v>80</v>
      </c>
      <c r="X6" s="95" t="s">
        <v>48</v>
      </c>
      <c r="Y6" s="126" t="s">
        <v>47</v>
      </c>
      <c r="Z6" s="94" t="s">
        <v>79</v>
      </c>
      <c r="AA6" s="97" t="s">
        <v>48</v>
      </c>
      <c r="AD6" s="140" t="s">
        <v>47</v>
      </c>
      <c r="AE6" s="17" t="s">
        <v>86</v>
      </c>
      <c r="AF6" s="93" t="s">
        <v>87</v>
      </c>
      <c r="AG6" s="93" t="s">
        <v>87</v>
      </c>
      <c r="AH6" s="93" t="s">
        <v>87</v>
      </c>
      <c r="AI6" s="93" t="s">
        <v>87</v>
      </c>
    </row>
    <row r="7" spans="1:35" s="10" customFormat="1" ht="41.25" customHeight="1">
      <c r="A7" s="88" t="s">
        <v>49</v>
      </c>
      <c r="B7" s="75">
        <f>+B8+B9</f>
        <v>3769685</v>
      </c>
      <c r="C7" s="89">
        <f>+C8+C9</f>
        <v>824740698</v>
      </c>
      <c r="D7" s="90">
        <f>+D8+D9</f>
        <v>1421717262</v>
      </c>
      <c r="E7" s="74">
        <f aca="true" t="shared" si="0" ref="E7:E44">ROUND(D7/$C7*100,1)</f>
        <v>172.4</v>
      </c>
      <c r="F7" s="75">
        <f aca="true" t="shared" si="1" ref="F7:F44">ROUND(D7/$B7*1000,0)</f>
        <v>377145</v>
      </c>
      <c r="G7" s="76">
        <f>+G8+G9</f>
        <v>217539623</v>
      </c>
      <c r="H7" s="74">
        <f aca="true" t="shared" si="2" ref="H7:H44">ROUND(G7/$C7*100,1)</f>
        <v>26.4</v>
      </c>
      <c r="I7" s="75">
        <f aca="true" t="shared" si="3" ref="I7:I44">ROUND(G7/$B7*1000,0)</f>
        <v>57708</v>
      </c>
      <c r="J7" s="77">
        <f>+J8+J9</f>
        <v>194769253</v>
      </c>
      <c r="K7" s="74">
        <f aca="true" t="shared" si="4" ref="K7:K44">ROUND(J7/$C7*100,1)</f>
        <v>23.6</v>
      </c>
      <c r="L7" s="75">
        <f aca="true" t="shared" si="5" ref="L7:L44">ROUND(J7/$B7*1000,0)</f>
        <v>51667</v>
      </c>
      <c r="M7" s="77">
        <f>+M8+M9</f>
        <v>1444487632</v>
      </c>
      <c r="N7" s="74">
        <f aca="true" t="shared" si="6" ref="N7:N44">ROUND(M7/$C7*100,1)</f>
        <v>175.1</v>
      </c>
      <c r="O7" s="128">
        <f aca="true" t="shared" si="7" ref="O7:O44">ROUND(M7/$B7*1000,0)</f>
        <v>383185</v>
      </c>
      <c r="P7" s="91">
        <f>+P8+P9</f>
        <v>86115059</v>
      </c>
      <c r="Q7" s="74">
        <f aca="true" t="shared" si="8" ref="Q7:Q44">ROUND(P7/$C7*100,1)</f>
        <v>10.4</v>
      </c>
      <c r="R7" s="75">
        <f aca="true" t="shared" si="9" ref="R7:R44">ROUND(P7/$B7*1000,0)</f>
        <v>22844</v>
      </c>
      <c r="S7" s="77">
        <f>+S8+S9</f>
        <v>10177971</v>
      </c>
      <c r="T7" s="74">
        <f aca="true" t="shared" si="10" ref="T7:T44">ROUND(S7/$C7*100,1)</f>
        <v>1.2</v>
      </c>
      <c r="U7" s="75">
        <f aca="true" t="shared" si="11" ref="U7:U44">ROUND(S7/$B7*1000,0)</f>
        <v>2700</v>
      </c>
      <c r="V7" s="77">
        <f>+V8+V9</f>
        <v>96293030</v>
      </c>
      <c r="W7" s="74">
        <f aca="true" t="shared" si="12" ref="W7:W44">ROUND(V7/$C7*100,1)</f>
        <v>11.7</v>
      </c>
      <c r="X7" s="75">
        <f aca="true" t="shared" si="13" ref="X7:X44">ROUND(V7/$B7*1000,0)</f>
        <v>25544</v>
      </c>
      <c r="Y7" s="77">
        <f>+Y8+Y9</f>
        <v>98476223</v>
      </c>
      <c r="Z7" s="74">
        <f aca="true" t="shared" si="14" ref="Z7:Z44">ROUND(Y7/$C7*100,1)</f>
        <v>11.9</v>
      </c>
      <c r="AA7" s="78">
        <f aca="true" t="shared" si="15" ref="AA7:AA44">ROUND(Y7/$B7*1000,0)</f>
        <v>26123</v>
      </c>
      <c r="AD7" s="89">
        <v>1406803240</v>
      </c>
      <c r="AE7" s="10">
        <f>(D7-AD7)/AD7*100</f>
        <v>1.0601356021898272</v>
      </c>
      <c r="AF7" s="89">
        <f>ROUND(C7/1000,0)</f>
        <v>824741</v>
      </c>
      <c r="AG7" s="91">
        <f>ROUND(P7/1000,0)</f>
        <v>86115</v>
      </c>
      <c r="AH7" s="91">
        <f>ROUND(S7/1000,0)</f>
        <v>10178</v>
      </c>
      <c r="AI7" s="91">
        <f>ROUND(Y7/1000,0)</f>
        <v>98476</v>
      </c>
    </row>
    <row r="8" spans="1:35" s="10" customFormat="1" ht="41.25" customHeight="1">
      <c r="A8" s="29" t="s">
        <v>50</v>
      </c>
      <c r="B8" s="30">
        <f>SUM(B10:B32)</f>
        <v>3530278</v>
      </c>
      <c r="C8" s="31">
        <f>SUM(C10:C32)</f>
        <v>765980319</v>
      </c>
      <c r="D8" s="32">
        <f>SUM(D10:D32)</f>
        <v>1347807390</v>
      </c>
      <c r="E8" s="33">
        <f t="shared" si="0"/>
        <v>176</v>
      </c>
      <c r="F8" s="30">
        <f t="shared" si="1"/>
        <v>381785</v>
      </c>
      <c r="G8" s="34">
        <f>SUM(G10:G32)</f>
        <v>211021795</v>
      </c>
      <c r="H8" s="33">
        <f t="shared" si="2"/>
        <v>27.5</v>
      </c>
      <c r="I8" s="30">
        <f t="shared" si="3"/>
        <v>59775</v>
      </c>
      <c r="J8" s="35">
        <f>SUM(J10:J32)</f>
        <v>171538099</v>
      </c>
      <c r="K8" s="33">
        <f t="shared" si="4"/>
        <v>22.4</v>
      </c>
      <c r="L8" s="30">
        <f t="shared" si="5"/>
        <v>48591</v>
      </c>
      <c r="M8" s="35">
        <f>SUM(M10:M32)</f>
        <v>1387291086</v>
      </c>
      <c r="N8" s="33">
        <f t="shared" si="6"/>
        <v>181.1</v>
      </c>
      <c r="O8" s="129">
        <f t="shared" si="7"/>
        <v>392969</v>
      </c>
      <c r="P8" s="37">
        <f>SUM(P10:P32)</f>
        <v>73080597</v>
      </c>
      <c r="Q8" s="33">
        <f t="shared" si="8"/>
        <v>9.5</v>
      </c>
      <c r="R8" s="30">
        <f t="shared" si="9"/>
        <v>20701</v>
      </c>
      <c r="S8" s="35">
        <f>SUM(S10:S32)</f>
        <v>9775534</v>
      </c>
      <c r="T8" s="33">
        <f t="shared" si="10"/>
        <v>1.3</v>
      </c>
      <c r="U8" s="30">
        <f t="shared" si="11"/>
        <v>2769</v>
      </c>
      <c r="V8" s="35">
        <f>SUM(V10:V32)</f>
        <v>82856131</v>
      </c>
      <c r="W8" s="33">
        <f t="shared" si="12"/>
        <v>10.8</v>
      </c>
      <c r="X8" s="30">
        <f t="shared" si="13"/>
        <v>23470</v>
      </c>
      <c r="Y8" s="35">
        <f>SUM(Y10:Y32)</f>
        <v>88681968</v>
      </c>
      <c r="Z8" s="33">
        <f t="shared" si="14"/>
        <v>11.6</v>
      </c>
      <c r="AA8" s="36">
        <f t="shared" si="15"/>
        <v>25120</v>
      </c>
      <c r="AD8" s="31">
        <v>1322866748</v>
      </c>
      <c r="AE8" s="10">
        <f>(D8-AD8)/AD8*100</f>
        <v>1.885348016926645</v>
      </c>
      <c r="AF8" s="89">
        <f aca="true" t="shared" si="16" ref="AF8:AF44">ROUND(C8/1000,0)</f>
        <v>765980</v>
      </c>
      <c r="AG8" s="91">
        <f aca="true" t="shared" si="17" ref="AG8:AG44">ROUND(P8/1000,0)</f>
        <v>73081</v>
      </c>
      <c r="AH8" s="91">
        <f aca="true" t="shared" si="18" ref="AH8:AH44">ROUND(S8/1000,0)</f>
        <v>9776</v>
      </c>
      <c r="AI8" s="91">
        <f aca="true" t="shared" si="19" ref="AI8:AI44">ROUND(Y8/1000,0)</f>
        <v>88682</v>
      </c>
    </row>
    <row r="9" spans="1:35" s="10" customFormat="1" ht="41.25" customHeight="1" thickBot="1">
      <c r="A9" s="38" t="s">
        <v>51</v>
      </c>
      <c r="B9" s="39">
        <f>SUM(B33:B44)</f>
        <v>239407</v>
      </c>
      <c r="C9" s="40">
        <f>SUM(C33:C44)</f>
        <v>58760379</v>
      </c>
      <c r="D9" s="41">
        <f>SUM(D33:D44)</f>
        <v>73909872</v>
      </c>
      <c r="E9" s="42">
        <f t="shared" si="0"/>
        <v>125.8</v>
      </c>
      <c r="F9" s="39">
        <f t="shared" si="1"/>
        <v>308721</v>
      </c>
      <c r="G9" s="43">
        <f>SUM(G33:G44)</f>
        <v>6517828</v>
      </c>
      <c r="H9" s="42">
        <f t="shared" si="2"/>
        <v>11.1</v>
      </c>
      <c r="I9" s="39">
        <f t="shared" si="3"/>
        <v>27225</v>
      </c>
      <c r="J9" s="44">
        <f>SUM(J33:J44)</f>
        <v>23231154</v>
      </c>
      <c r="K9" s="42">
        <f t="shared" si="4"/>
        <v>39.5</v>
      </c>
      <c r="L9" s="39">
        <f t="shared" si="5"/>
        <v>97036</v>
      </c>
      <c r="M9" s="44">
        <f>SUM(M33:M44)</f>
        <v>57196546</v>
      </c>
      <c r="N9" s="42">
        <f t="shared" si="6"/>
        <v>97.3</v>
      </c>
      <c r="O9" s="130">
        <f t="shared" si="7"/>
        <v>238909</v>
      </c>
      <c r="P9" s="46">
        <f>SUM(P33:P44)</f>
        <v>13034462</v>
      </c>
      <c r="Q9" s="42">
        <f t="shared" si="8"/>
        <v>22.2</v>
      </c>
      <c r="R9" s="39">
        <f t="shared" si="9"/>
        <v>54445</v>
      </c>
      <c r="S9" s="44">
        <f>SUM(S33:S44)</f>
        <v>402437</v>
      </c>
      <c r="T9" s="42">
        <f t="shared" si="10"/>
        <v>0.7</v>
      </c>
      <c r="U9" s="39">
        <f t="shared" si="11"/>
        <v>1681</v>
      </c>
      <c r="V9" s="44">
        <f>SUM(V33:V44)</f>
        <v>13436899</v>
      </c>
      <c r="W9" s="42">
        <f t="shared" si="12"/>
        <v>22.9</v>
      </c>
      <c r="X9" s="39">
        <f t="shared" si="13"/>
        <v>56126</v>
      </c>
      <c r="Y9" s="44">
        <f>SUM(Y33:Y44)</f>
        <v>9794255</v>
      </c>
      <c r="Z9" s="42">
        <f t="shared" si="14"/>
        <v>16.7</v>
      </c>
      <c r="AA9" s="45">
        <f t="shared" si="15"/>
        <v>40910</v>
      </c>
      <c r="AD9" s="138">
        <v>83936492</v>
      </c>
      <c r="AE9" s="10">
        <f>(D9-AD9)/AD9*100</f>
        <v>-11.945483735488969</v>
      </c>
      <c r="AF9" s="89">
        <f t="shared" si="16"/>
        <v>58760</v>
      </c>
      <c r="AG9" s="91">
        <f t="shared" si="17"/>
        <v>13034</v>
      </c>
      <c r="AH9" s="91">
        <f t="shared" si="18"/>
        <v>402</v>
      </c>
      <c r="AI9" s="91">
        <f t="shared" si="19"/>
        <v>9794</v>
      </c>
    </row>
    <row r="10" spans="1:35" s="10" customFormat="1" ht="41.25" customHeight="1" thickTop="1">
      <c r="A10" s="47" t="s">
        <v>0</v>
      </c>
      <c r="B10" s="48">
        <v>717578</v>
      </c>
      <c r="C10" s="49">
        <v>159078169</v>
      </c>
      <c r="D10" s="50">
        <v>376745680</v>
      </c>
      <c r="E10" s="109">
        <f t="shared" si="0"/>
        <v>236.8</v>
      </c>
      <c r="F10" s="110">
        <f t="shared" si="1"/>
        <v>525024</v>
      </c>
      <c r="G10" s="51">
        <v>46410334</v>
      </c>
      <c r="H10" s="109">
        <f t="shared" si="2"/>
        <v>29.2</v>
      </c>
      <c r="I10" s="110">
        <f t="shared" si="3"/>
        <v>64676</v>
      </c>
      <c r="J10" s="52">
        <v>28175194</v>
      </c>
      <c r="K10" s="109">
        <f t="shared" si="4"/>
        <v>17.7</v>
      </c>
      <c r="L10" s="110">
        <f t="shared" si="5"/>
        <v>39264</v>
      </c>
      <c r="M10" s="117">
        <f>D10+G10-J10</f>
        <v>394980820</v>
      </c>
      <c r="N10" s="109">
        <f t="shared" si="6"/>
        <v>248.3</v>
      </c>
      <c r="O10" s="131">
        <f t="shared" si="7"/>
        <v>550436</v>
      </c>
      <c r="P10" s="53">
        <v>7287776</v>
      </c>
      <c r="Q10" s="109">
        <f t="shared" si="8"/>
        <v>4.6</v>
      </c>
      <c r="R10" s="110">
        <f t="shared" si="9"/>
        <v>10156</v>
      </c>
      <c r="S10" s="52">
        <v>2657449</v>
      </c>
      <c r="T10" s="109">
        <f t="shared" si="10"/>
        <v>1.7</v>
      </c>
      <c r="U10" s="110">
        <f t="shared" si="11"/>
        <v>3703</v>
      </c>
      <c r="V10" s="117">
        <f>P10+S10</f>
        <v>9945225</v>
      </c>
      <c r="W10" s="109">
        <f t="shared" si="12"/>
        <v>6.3</v>
      </c>
      <c r="X10" s="110">
        <f t="shared" si="13"/>
        <v>13859</v>
      </c>
      <c r="Y10" s="52">
        <v>18229969</v>
      </c>
      <c r="Z10" s="109">
        <f t="shared" si="14"/>
        <v>11.5</v>
      </c>
      <c r="AA10" s="110">
        <f t="shared" si="15"/>
        <v>25405</v>
      </c>
      <c r="AC10" s="137">
        <f>J10-P10-S10-Y10</f>
        <v>0</v>
      </c>
      <c r="AF10" s="89">
        <f t="shared" si="16"/>
        <v>159078</v>
      </c>
      <c r="AG10" s="91">
        <f t="shared" si="17"/>
        <v>7288</v>
      </c>
      <c r="AH10" s="91">
        <f t="shared" si="18"/>
        <v>2657</v>
      </c>
      <c r="AI10" s="91">
        <f t="shared" si="19"/>
        <v>18230</v>
      </c>
    </row>
    <row r="11" spans="1:35" s="10" customFormat="1" ht="41.25" customHeight="1">
      <c r="A11" s="54" t="s">
        <v>1</v>
      </c>
      <c r="B11" s="55">
        <v>792446</v>
      </c>
      <c r="C11" s="56">
        <v>176152005</v>
      </c>
      <c r="D11" s="57">
        <v>281803534</v>
      </c>
      <c r="E11" s="105">
        <f t="shared" si="0"/>
        <v>160</v>
      </c>
      <c r="F11" s="106">
        <f t="shared" si="1"/>
        <v>355612</v>
      </c>
      <c r="G11" s="27">
        <v>71001098</v>
      </c>
      <c r="H11" s="105">
        <f t="shared" si="2"/>
        <v>40.3</v>
      </c>
      <c r="I11" s="106">
        <f t="shared" si="3"/>
        <v>89597</v>
      </c>
      <c r="J11" s="28">
        <v>24209401</v>
      </c>
      <c r="K11" s="105">
        <f t="shared" si="4"/>
        <v>13.7</v>
      </c>
      <c r="L11" s="106">
        <f t="shared" si="5"/>
        <v>30550</v>
      </c>
      <c r="M11" s="118">
        <f aca="true" t="shared" si="20" ref="M11:M44">D11+G11-J11</f>
        <v>328595231</v>
      </c>
      <c r="N11" s="105">
        <f t="shared" si="6"/>
        <v>186.5</v>
      </c>
      <c r="O11" s="132">
        <f t="shared" si="7"/>
        <v>414659</v>
      </c>
      <c r="P11" s="58">
        <v>14865014</v>
      </c>
      <c r="Q11" s="105">
        <f t="shared" si="8"/>
        <v>8.4</v>
      </c>
      <c r="R11" s="106">
        <f t="shared" si="9"/>
        <v>18758</v>
      </c>
      <c r="S11" s="28">
        <v>648206</v>
      </c>
      <c r="T11" s="105">
        <f t="shared" si="10"/>
        <v>0.4</v>
      </c>
      <c r="U11" s="106">
        <f t="shared" si="11"/>
        <v>818</v>
      </c>
      <c r="V11" s="118">
        <f aca="true" t="shared" si="21" ref="V11:V44">P11+S11</f>
        <v>15513220</v>
      </c>
      <c r="W11" s="105">
        <f t="shared" si="12"/>
        <v>8.8</v>
      </c>
      <c r="X11" s="106">
        <f t="shared" si="13"/>
        <v>19576</v>
      </c>
      <c r="Y11" s="28">
        <v>8696181</v>
      </c>
      <c r="Z11" s="105">
        <f t="shared" si="14"/>
        <v>4.9</v>
      </c>
      <c r="AA11" s="106">
        <f t="shared" si="15"/>
        <v>10974</v>
      </c>
      <c r="AC11" s="137">
        <f aca="true" t="shared" si="22" ref="AC11:AC44">J11-P11-S11-Y11</f>
        <v>0</v>
      </c>
      <c r="AF11" s="89">
        <f t="shared" si="16"/>
        <v>176152</v>
      </c>
      <c r="AG11" s="91">
        <f t="shared" si="17"/>
        <v>14865</v>
      </c>
      <c r="AH11" s="91">
        <f t="shared" si="18"/>
        <v>648</v>
      </c>
      <c r="AI11" s="91">
        <f t="shared" si="19"/>
        <v>8696</v>
      </c>
    </row>
    <row r="12" spans="1:35" s="10" customFormat="1" ht="41.25" customHeight="1">
      <c r="A12" s="59" t="s">
        <v>2</v>
      </c>
      <c r="B12" s="60">
        <v>207835</v>
      </c>
      <c r="C12" s="61">
        <v>42120555</v>
      </c>
      <c r="D12" s="62">
        <v>71778354</v>
      </c>
      <c r="E12" s="111">
        <f t="shared" si="0"/>
        <v>170.4</v>
      </c>
      <c r="F12" s="112">
        <f t="shared" si="1"/>
        <v>345362</v>
      </c>
      <c r="G12" s="34">
        <v>14701997</v>
      </c>
      <c r="H12" s="111">
        <f t="shared" si="2"/>
        <v>34.9</v>
      </c>
      <c r="I12" s="112">
        <f t="shared" si="3"/>
        <v>70739</v>
      </c>
      <c r="J12" s="35">
        <v>21523508</v>
      </c>
      <c r="K12" s="111">
        <f t="shared" si="4"/>
        <v>51.1</v>
      </c>
      <c r="L12" s="112">
        <f t="shared" si="5"/>
        <v>103561</v>
      </c>
      <c r="M12" s="121">
        <f t="shared" si="20"/>
        <v>64956843</v>
      </c>
      <c r="N12" s="111">
        <f t="shared" si="6"/>
        <v>154.2</v>
      </c>
      <c r="O12" s="133">
        <f t="shared" si="7"/>
        <v>312540</v>
      </c>
      <c r="P12" s="63">
        <v>1856807</v>
      </c>
      <c r="Q12" s="111">
        <f t="shared" si="8"/>
        <v>4.4</v>
      </c>
      <c r="R12" s="112">
        <f t="shared" si="9"/>
        <v>8934</v>
      </c>
      <c r="S12" s="35">
        <v>68521</v>
      </c>
      <c r="T12" s="111">
        <f t="shared" si="10"/>
        <v>0.2</v>
      </c>
      <c r="U12" s="112">
        <f t="shared" si="11"/>
        <v>330</v>
      </c>
      <c r="V12" s="121">
        <f t="shared" si="21"/>
        <v>1925328</v>
      </c>
      <c r="W12" s="111">
        <f t="shared" si="12"/>
        <v>4.6</v>
      </c>
      <c r="X12" s="112">
        <f t="shared" si="13"/>
        <v>9264</v>
      </c>
      <c r="Y12" s="35">
        <v>19598180</v>
      </c>
      <c r="Z12" s="111">
        <f t="shared" si="14"/>
        <v>46.5</v>
      </c>
      <c r="AA12" s="112">
        <f t="shared" si="15"/>
        <v>94297</v>
      </c>
      <c r="AC12" s="137">
        <f t="shared" si="22"/>
        <v>0</v>
      </c>
      <c r="AF12" s="89">
        <f t="shared" si="16"/>
        <v>42121</v>
      </c>
      <c r="AG12" s="91">
        <f t="shared" si="17"/>
        <v>1857</v>
      </c>
      <c r="AH12" s="91">
        <f t="shared" si="18"/>
        <v>69</v>
      </c>
      <c r="AI12" s="91">
        <f t="shared" si="19"/>
        <v>19598</v>
      </c>
    </row>
    <row r="13" spans="1:35" s="10" customFormat="1" ht="41.25" customHeight="1">
      <c r="A13" s="54" t="s">
        <v>3</v>
      </c>
      <c r="B13" s="55">
        <v>40281</v>
      </c>
      <c r="C13" s="56">
        <v>10373837</v>
      </c>
      <c r="D13" s="57">
        <v>18473251</v>
      </c>
      <c r="E13" s="105">
        <f t="shared" si="0"/>
        <v>178.1</v>
      </c>
      <c r="F13" s="106">
        <f t="shared" si="1"/>
        <v>458610</v>
      </c>
      <c r="G13" s="27">
        <v>1533754</v>
      </c>
      <c r="H13" s="105">
        <f t="shared" si="2"/>
        <v>14.8</v>
      </c>
      <c r="I13" s="106">
        <f t="shared" si="3"/>
        <v>38076</v>
      </c>
      <c r="J13" s="28">
        <v>1486031</v>
      </c>
      <c r="K13" s="105">
        <f t="shared" si="4"/>
        <v>14.3</v>
      </c>
      <c r="L13" s="106">
        <f t="shared" si="5"/>
        <v>36892</v>
      </c>
      <c r="M13" s="118">
        <f t="shared" si="20"/>
        <v>18520974</v>
      </c>
      <c r="N13" s="105">
        <f t="shared" si="6"/>
        <v>178.5</v>
      </c>
      <c r="O13" s="132">
        <f t="shared" si="7"/>
        <v>459794</v>
      </c>
      <c r="P13" s="58">
        <v>368849</v>
      </c>
      <c r="Q13" s="105">
        <f t="shared" si="8"/>
        <v>3.6</v>
      </c>
      <c r="R13" s="106">
        <f t="shared" si="9"/>
        <v>9157</v>
      </c>
      <c r="S13" s="28">
        <v>121215</v>
      </c>
      <c r="T13" s="105">
        <f t="shared" si="10"/>
        <v>1.2</v>
      </c>
      <c r="U13" s="106">
        <f t="shared" si="11"/>
        <v>3009</v>
      </c>
      <c r="V13" s="118">
        <f t="shared" si="21"/>
        <v>490064</v>
      </c>
      <c r="W13" s="105">
        <f t="shared" si="12"/>
        <v>4.7</v>
      </c>
      <c r="X13" s="106">
        <f t="shared" si="13"/>
        <v>12166</v>
      </c>
      <c r="Y13" s="28">
        <v>995967</v>
      </c>
      <c r="Z13" s="105">
        <f t="shared" si="14"/>
        <v>9.6</v>
      </c>
      <c r="AA13" s="106">
        <f t="shared" si="15"/>
        <v>24725</v>
      </c>
      <c r="AC13" s="137">
        <f t="shared" si="22"/>
        <v>0</v>
      </c>
      <c r="AF13" s="89">
        <f t="shared" si="16"/>
        <v>10374</v>
      </c>
      <c r="AG13" s="91">
        <f t="shared" si="17"/>
        <v>369</v>
      </c>
      <c r="AH13" s="91">
        <f t="shared" si="18"/>
        <v>121</v>
      </c>
      <c r="AI13" s="91">
        <f t="shared" si="19"/>
        <v>996</v>
      </c>
    </row>
    <row r="14" spans="1:35" s="10" customFormat="1" ht="41.25" customHeight="1">
      <c r="A14" s="59" t="s">
        <v>4</v>
      </c>
      <c r="B14" s="60">
        <v>111903</v>
      </c>
      <c r="C14" s="61">
        <v>19652281</v>
      </c>
      <c r="D14" s="62">
        <v>36158061</v>
      </c>
      <c r="E14" s="111">
        <f t="shared" si="0"/>
        <v>184</v>
      </c>
      <c r="F14" s="112">
        <f t="shared" si="1"/>
        <v>323120</v>
      </c>
      <c r="G14" s="34">
        <v>7177284</v>
      </c>
      <c r="H14" s="111">
        <f t="shared" si="2"/>
        <v>36.5</v>
      </c>
      <c r="I14" s="112">
        <f t="shared" si="3"/>
        <v>64138</v>
      </c>
      <c r="J14" s="35">
        <v>1806948</v>
      </c>
      <c r="K14" s="111">
        <f t="shared" si="4"/>
        <v>9.2</v>
      </c>
      <c r="L14" s="112">
        <f t="shared" si="5"/>
        <v>16147</v>
      </c>
      <c r="M14" s="121">
        <f t="shared" si="20"/>
        <v>41528397</v>
      </c>
      <c r="N14" s="111">
        <f t="shared" si="6"/>
        <v>211.3</v>
      </c>
      <c r="O14" s="133">
        <f t="shared" si="7"/>
        <v>371111</v>
      </c>
      <c r="P14" s="63">
        <v>514798</v>
      </c>
      <c r="Q14" s="111">
        <f t="shared" si="8"/>
        <v>2.6</v>
      </c>
      <c r="R14" s="112">
        <f t="shared" si="9"/>
        <v>4600</v>
      </c>
      <c r="S14" s="35">
        <v>0</v>
      </c>
      <c r="T14" s="111">
        <f t="shared" si="10"/>
        <v>0</v>
      </c>
      <c r="U14" s="112">
        <f t="shared" si="11"/>
        <v>0</v>
      </c>
      <c r="V14" s="121">
        <f t="shared" si="21"/>
        <v>514798</v>
      </c>
      <c r="W14" s="111">
        <f t="shared" si="12"/>
        <v>2.6</v>
      </c>
      <c r="X14" s="112">
        <f t="shared" si="13"/>
        <v>4600</v>
      </c>
      <c r="Y14" s="35">
        <v>1292150</v>
      </c>
      <c r="Z14" s="111">
        <f t="shared" si="14"/>
        <v>6.6</v>
      </c>
      <c r="AA14" s="112">
        <f t="shared" si="15"/>
        <v>11547</v>
      </c>
      <c r="AC14" s="137">
        <f t="shared" si="22"/>
        <v>0</v>
      </c>
      <c r="AF14" s="89">
        <f t="shared" si="16"/>
        <v>19652</v>
      </c>
      <c r="AG14" s="91">
        <f t="shared" si="17"/>
        <v>515</v>
      </c>
      <c r="AH14" s="91">
        <f t="shared" si="18"/>
        <v>0</v>
      </c>
      <c r="AI14" s="91">
        <f t="shared" si="19"/>
        <v>1292</v>
      </c>
    </row>
    <row r="15" spans="1:35" s="10" customFormat="1" ht="41.25" customHeight="1">
      <c r="A15" s="54" t="s">
        <v>5</v>
      </c>
      <c r="B15" s="55">
        <v>134080</v>
      </c>
      <c r="C15" s="56">
        <v>25084921</v>
      </c>
      <c r="D15" s="57">
        <v>34239781</v>
      </c>
      <c r="E15" s="105">
        <f t="shared" si="0"/>
        <v>136.5</v>
      </c>
      <c r="F15" s="106">
        <f t="shared" si="1"/>
        <v>255368</v>
      </c>
      <c r="G15" s="27">
        <v>3107126</v>
      </c>
      <c r="H15" s="105">
        <f t="shared" si="2"/>
        <v>12.4</v>
      </c>
      <c r="I15" s="106">
        <f t="shared" si="3"/>
        <v>23174</v>
      </c>
      <c r="J15" s="28">
        <v>2432765</v>
      </c>
      <c r="K15" s="105">
        <f t="shared" si="4"/>
        <v>9.7</v>
      </c>
      <c r="L15" s="106">
        <f t="shared" si="5"/>
        <v>18144</v>
      </c>
      <c r="M15" s="118">
        <f t="shared" si="20"/>
        <v>34914142</v>
      </c>
      <c r="N15" s="105">
        <f t="shared" si="6"/>
        <v>139.2</v>
      </c>
      <c r="O15" s="132">
        <f t="shared" si="7"/>
        <v>260398</v>
      </c>
      <c r="P15" s="58">
        <v>1288169</v>
      </c>
      <c r="Q15" s="105">
        <f t="shared" si="8"/>
        <v>5.1</v>
      </c>
      <c r="R15" s="106">
        <f t="shared" si="9"/>
        <v>9607</v>
      </c>
      <c r="S15" s="28">
        <v>7838</v>
      </c>
      <c r="T15" s="105">
        <f t="shared" si="10"/>
        <v>0</v>
      </c>
      <c r="U15" s="106">
        <f t="shared" si="11"/>
        <v>58</v>
      </c>
      <c r="V15" s="118">
        <f t="shared" si="21"/>
        <v>1296007</v>
      </c>
      <c r="W15" s="105">
        <f t="shared" si="12"/>
        <v>5.2</v>
      </c>
      <c r="X15" s="106">
        <f t="shared" si="13"/>
        <v>9666</v>
      </c>
      <c r="Y15" s="28">
        <v>1136758</v>
      </c>
      <c r="Z15" s="105">
        <f t="shared" si="14"/>
        <v>4.5</v>
      </c>
      <c r="AA15" s="106">
        <f t="shared" si="15"/>
        <v>8478</v>
      </c>
      <c r="AC15" s="137">
        <f t="shared" si="22"/>
        <v>0</v>
      </c>
      <c r="AF15" s="89">
        <f t="shared" si="16"/>
        <v>25085</v>
      </c>
      <c r="AG15" s="91">
        <f t="shared" si="17"/>
        <v>1288</v>
      </c>
      <c r="AH15" s="91">
        <f t="shared" si="18"/>
        <v>8</v>
      </c>
      <c r="AI15" s="91">
        <f t="shared" si="19"/>
        <v>1137</v>
      </c>
    </row>
    <row r="16" spans="1:35" s="10" customFormat="1" ht="41.25" customHeight="1">
      <c r="A16" s="59" t="s">
        <v>6</v>
      </c>
      <c r="B16" s="60">
        <v>74106</v>
      </c>
      <c r="C16" s="61">
        <v>14566638</v>
      </c>
      <c r="D16" s="62">
        <v>24088793</v>
      </c>
      <c r="E16" s="111">
        <f t="shared" si="0"/>
        <v>165.4</v>
      </c>
      <c r="F16" s="112">
        <f t="shared" si="1"/>
        <v>325059</v>
      </c>
      <c r="G16" s="34">
        <v>1612618</v>
      </c>
      <c r="H16" s="111">
        <f t="shared" si="2"/>
        <v>11.1</v>
      </c>
      <c r="I16" s="112">
        <f t="shared" si="3"/>
        <v>21761</v>
      </c>
      <c r="J16" s="35">
        <v>2926090</v>
      </c>
      <c r="K16" s="111">
        <f t="shared" si="4"/>
        <v>20.1</v>
      </c>
      <c r="L16" s="112">
        <f t="shared" si="5"/>
        <v>39485</v>
      </c>
      <c r="M16" s="121">
        <f t="shared" si="20"/>
        <v>22775321</v>
      </c>
      <c r="N16" s="111">
        <f t="shared" si="6"/>
        <v>156.4</v>
      </c>
      <c r="O16" s="133">
        <f t="shared" si="7"/>
        <v>307334</v>
      </c>
      <c r="P16" s="63">
        <v>839887</v>
      </c>
      <c r="Q16" s="111">
        <f t="shared" si="8"/>
        <v>5.8</v>
      </c>
      <c r="R16" s="112">
        <f t="shared" si="9"/>
        <v>11334</v>
      </c>
      <c r="S16" s="35">
        <v>9759</v>
      </c>
      <c r="T16" s="111">
        <f t="shared" si="10"/>
        <v>0.1</v>
      </c>
      <c r="U16" s="112">
        <f t="shared" si="11"/>
        <v>132</v>
      </c>
      <c r="V16" s="121">
        <f t="shared" si="21"/>
        <v>849646</v>
      </c>
      <c r="W16" s="111">
        <f t="shared" si="12"/>
        <v>5.8</v>
      </c>
      <c r="X16" s="112">
        <f t="shared" si="13"/>
        <v>11465</v>
      </c>
      <c r="Y16" s="35">
        <v>2076444</v>
      </c>
      <c r="Z16" s="111">
        <f t="shared" si="14"/>
        <v>14.3</v>
      </c>
      <c r="AA16" s="112">
        <f t="shared" si="15"/>
        <v>28020</v>
      </c>
      <c r="AC16" s="137">
        <f t="shared" si="22"/>
        <v>0</v>
      </c>
      <c r="AF16" s="89">
        <f t="shared" si="16"/>
        <v>14567</v>
      </c>
      <c r="AG16" s="91">
        <f t="shared" si="17"/>
        <v>840</v>
      </c>
      <c r="AH16" s="91">
        <f t="shared" si="18"/>
        <v>10</v>
      </c>
      <c r="AI16" s="91">
        <f t="shared" si="19"/>
        <v>2076</v>
      </c>
    </row>
    <row r="17" spans="1:35" s="10" customFormat="1" ht="41.25" customHeight="1">
      <c r="A17" s="54" t="s">
        <v>7</v>
      </c>
      <c r="B17" s="55">
        <v>102179</v>
      </c>
      <c r="C17" s="56">
        <v>21049850</v>
      </c>
      <c r="D17" s="57">
        <v>42111876</v>
      </c>
      <c r="E17" s="105">
        <f t="shared" si="0"/>
        <v>200.1</v>
      </c>
      <c r="F17" s="106">
        <f t="shared" si="1"/>
        <v>412138</v>
      </c>
      <c r="G17" s="27">
        <v>4777342</v>
      </c>
      <c r="H17" s="105">
        <f t="shared" si="2"/>
        <v>22.7</v>
      </c>
      <c r="I17" s="106">
        <f t="shared" si="3"/>
        <v>46755</v>
      </c>
      <c r="J17" s="28">
        <v>4908230</v>
      </c>
      <c r="K17" s="105">
        <f t="shared" si="4"/>
        <v>23.3</v>
      </c>
      <c r="L17" s="106">
        <f t="shared" si="5"/>
        <v>48036</v>
      </c>
      <c r="M17" s="118">
        <f t="shared" si="20"/>
        <v>41980988</v>
      </c>
      <c r="N17" s="105">
        <f t="shared" si="6"/>
        <v>199.4</v>
      </c>
      <c r="O17" s="132">
        <f t="shared" si="7"/>
        <v>410857</v>
      </c>
      <c r="P17" s="58">
        <v>1777657</v>
      </c>
      <c r="Q17" s="105">
        <f t="shared" si="8"/>
        <v>8.4</v>
      </c>
      <c r="R17" s="106">
        <f t="shared" si="9"/>
        <v>17397</v>
      </c>
      <c r="S17" s="28">
        <v>1276497</v>
      </c>
      <c r="T17" s="105">
        <f t="shared" si="10"/>
        <v>6.1</v>
      </c>
      <c r="U17" s="106">
        <f t="shared" si="11"/>
        <v>12493</v>
      </c>
      <c r="V17" s="118">
        <f t="shared" si="21"/>
        <v>3054154</v>
      </c>
      <c r="W17" s="105">
        <f t="shared" si="12"/>
        <v>14.5</v>
      </c>
      <c r="X17" s="106">
        <f t="shared" si="13"/>
        <v>29890</v>
      </c>
      <c r="Y17" s="28">
        <v>1854076</v>
      </c>
      <c r="Z17" s="105">
        <f t="shared" si="14"/>
        <v>8.8</v>
      </c>
      <c r="AA17" s="106">
        <f t="shared" si="15"/>
        <v>18145</v>
      </c>
      <c r="AC17" s="137">
        <f t="shared" si="22"/>
        <v>0</v>
      </c>
      <c r="AF17" s="89">
        <f t="shared" si="16"/>
        <v>21050</v>
      </c>
      <c r="AG17" s="91">
        <f t="shared" si="17"/>
        <v>1778</v>
      </c>
      <c r="AH17" s="91">
        <f t="shared" si="18"/>
        <v>1276</v>
      </c>
      <c r="AI17" s="91">
        <f t="shared" si="19"/>
        <v>1854</v>
      </c>
    </row>
    <row r="18" spans="1:35" s="10" customFormat="1" ht="41.25" customHeight="1">
      <c r="A18" s="59" t="s">
        <v>8</v>
      </c>
      <c r="B18" s="60">
        <v>256523</v>
      </c>
      <c r="C18" s="61">
        <v>51995184</v>
      </c>
      <c r="D18" s="62">
        <v>70165139</v>
      </c>
      <c r="E18" s="111">
        <f t="shared" si="0"/>
        <v>134.9</v>
      </c>
      <c r="F18" s="112">
        <f t="shared" si="1"/>
        <v>273524</v>
      </c>
      <c r="G18" s="34">
        <v>11957209</v>
      </c>
      <c r="H18" s="111">
        <f t="shared" si="2"/>
        <v>23</v>
      </c>
      <c r="I18" s="112">
        <f t="shared" si="3"/>
        <v>46613</v>
      </c>
      <c r="J18" s="35">
        <v>9596372</v>
      </c>
      <c r="K18" s="111">
        <f t="shared" si="4"/>
        <v>18.5</v>
      </c>
      <c r="L18" s="112">
        <f t="shared" si="5"/>
        <v>37409</v>
      </c>
      <c r="M18" s="121">
        <f t="shared" si="20"/>
        <v>72525976</v>
      </c>
      <c r="N18" s="111">
        <f t="shared" si="6"/>
        <v>139.5</v>
      </c>
      <c r="O18" s="133">
        <f t="shared" si="7"/>
        <v>282727</v>
      </c>
      <c r="P18" s="63">
        <v>4655152</v>
      </c>
      <c r="Q18" s="111">
        <f t="shared" si="8"/>
        <v>9</v>
      </c>
      <c r="R18" s="112">
        <f t="shared" si="9"/>
        <v>18147</v>
      </c>
      <c r="S18" s="35">
        <v>0</v>
      </c>
      <c r="T18" s="111">
        <f t="shared" si="10"/>
        <v>0</v>
      </c>
      <c r="U18" s="112">
        <f t="shared" si="11"/>
        <v>0</v>
      </c>
      <c r="V18" s="121">
        <f t="shared" si="21"/>
        <v>4655152</v>
      </c>
      <c r="W18" s="111">
        <f t="shared" si="12"/>
        <v>9</v>
      </c>
      <c r="X18" s="112">
        <f t="shared" si="13"/>
        <v>18147</v>
      </c>
      <c r="Y18" s="35">
        <v>4941220</v>
      </c>
      <c r="Z18" s="111">
        <f t="shared" si="14"/>
        <v>9.5</v>
      </c>
      <c r="AA18" s="112">
        <f t="shared" si="15"/>
        <v>19262</v>
      </c>
      <c r="AC18" s="137">
        <f t="shared" si="22"/>
        <v>0</v>
      </c>
      <c r="AF18" s="89">
        <f t="shared" si="16"/>
        <v>51995</v>
      </c>
      <c r="AG18" s="91">
        <f t="shared" si="17"/>
        <v>4655</v>
      </c>
      <c r="AH18" s="91">
        <f t="shared" si="18"/>
        <v>0</v>
      </c>
      <c r="AI18" s="91">
        <f t="shared" si="19"/>
        <v>4941</v>
      </c>
    </row>
    <row r="19" spans="1:35" s="10" customFormat="1" ht="41.25" customHeight="1">
      <c r="A19" s="54" t="s">
        <v>9</v>
      </c>
      <c r="B19" s="55">
        <v>166918</v>
      </c>
      <c r="C19" s="56">
        <v>37321753</v>
      </c>
      <c r="D19" s="57">
        <v>65012383</v>
      </c>
      <c r="E19" s="105">
        <f t="shared" si="0"/>
        <v>174.2</v>
      </c>
      <c r="F19" s="106">
        <f t="shared" si="1"/>
        <v>389487</v>
      </c>
      <c r="G19" s="27">
        <v>8251268</v>
      </c>
      <c r="H19" s="105">
        <f t="shared" si="2"/>
        <v>22.1</v>
      </c>
      <c r="I19" s="106">
        <f t="shared" si="3"/>
        <v>49433</v>
      </c>
      <c r="J19" s="28">
        <v>6674880</v>
      </c>
      <c r="K19" s="105">
        <f t="shared" si="4"/>
        <v>17.9</v>
      </c>
      <c r="L19" s="106">
        <f t="shared" si="5"/>
        <v>39989</v>
      </c>
      <c r="M19" s="118">
        <f t="shared" si="20"/>
        <v>66588771</v>
      </c>
      <c r="N19" s="105">
        <f t="shared" si="6"/>
        <v>178.4</v>
      </c>
      <c r="O19" s="132">
        <f t="shared" si="7"/>
        <v>398931</v>
      </c>
      <c r="P19" s="58">
        <v>3179875</v>
      </c>
      <c r="Q19" s="105">
        <f t="shared" si="8"/>
        <v>8.5</v>
      </c>
      <c r="R19" s="106">
        <f t="shared" si="9"/>
        <v>19051</v>
      </c>
      <c r="S19" s="28">
        <v>17761</v>
      </c>
      <c r="T19" s="105">
        <f t="shared" si="10"/>
        <v>0</v>
      </c>
      <c r="U19" s="106">
        <f t="shared" si="11"/>
        <v>106</v>
      </c>
      <c r="V19" s="118">
        <f t="shared" si="21"/>
        <v>3197636</v>
      </c>
      <c r="W19" s="105">
        <f t="shared" si="12"/>
        <v>8.6</v>
      </c>
      <c r="X19" s="106">
        <f t="shared" si="13"/>
        <v>19157</v>
      </c>
      <c r="Y19" s="28">
        <v>3477244</v>
      </c>
      <c r="Z19" s="105">
        <f t="shared" si="14"/>
        <v>9.3</v>
      </c>
      <c r="AA19" s="106">
        <f t="shared" si="15"/>
        <v>20832</v>
      </c>
      <c r="AC19" s="137">
        <f t="shared" si="22"/>
        <v>0</v>
      </c>
      <c r="AF19" s="89">
        <f t="shared" si="16"/>
        <v>37322</v>
      </c>
      <c r="AG19" s="91">
        <f t="shared" si="17"/>
        <v>3180</v>
      </c>
      <c r="AH19" s="91">
        <f t="shared" si="18"/>
        <v>18</v>
      </c>
      <c r="AI19" s="91">
        <f t="shared" si="19"/>
        <v>3477</v>
      </c>
    </row>
    <row r="20" spans="1:35" s="10" customFormat="1" ht="41.25" customHeight="1">
      <c r="A20" s="59" t="s">
        <v>10</v>
      </c>
      <c r="B20" s="60">
        <v>143386</v>
      </c>
      <c r="C20" s="61">
        <v>26827213</v>
      </c>
      <c r="D20" s="62">
        <v>47963604</v>
      </c>
      <c r="E20" s="111">
        <f t="shared" si="0"/>
        <v>178.8</v>
      </c>
      <c r="F20" s="112">
        <f t="shared" si="1"/>
        <v>334507</v>
      </c>
      <c r="G20" s="34">
        <v>1024249</v>
      </c>
      <c r="H20" s="111">
        <f t="shared" si="2"/>
        <v>3.8</v>
      </c>
      <c r="I20" s="112">
        <f t="shared" si="3"/>
        <v>7143</v>
      </c>
      <c r="J20" s="35">
        <v>4638140</v>
      </c>
      <c r="K20" s="111">
        <f t="shared" si="4"/>
        <v>17.3</v>
      </c>
      <c r="L20" s="112">
        <f t="shared" si="5"/>
        <v>32347</v>
      </c>
      <c r="M20" s="121">
        <f t="shared" si="20"/>
        <v>44349713</v>
      </c>
      <c r="N20" s="111">
        <f t="shared" si="6"/>
        <v>165.3</v>
      </c>
      <c r="O20" s="133">
        <f t="shared" si="7"/>
        <v>309303</v>
      </c>
      <c r="P20" s="63">
        <v>1588316</v>
      </c>
      <c r="Q20" s="111">
        <f t="shared" si="8"/>
        <v>5.9</v>
      </c>
      <c r="R20" s="112">
        <f t="shared" si="9"/>
        <v>11077</v>
      </c>
      <c r="S20" s="35">
        <v>378065</v>
      </c>
      <c r="T20" s="111">
        <f t="shared" si="10"/>
        <v>1.4</v>
      </c>
      <c r="U20" s="112">
        <f t="shared" si="11"/>
        <v>2637</v>
      </c>
      <c r="V20" s="121">
        <f t="shared" si="21"/>
        <v>1966381</v>
      </c>
      <c r="W20" s="111">
        <f t="shared" si="12"/>
        <v>7.3</v>
      </c>
      <c r="X20" s="112">
        <f t="shared" si="13"/>
        <v>13714</v>
      </c>
      <c r="Y20" s="35">
        <v>2671759</v>
      </c>
      <c r="Z20" s="111">
        <f t="shared" si="14"/>
        <v>10</v>
      </c>
      <c r="AA20" s="112">
        <f t="shared" si="15"/>
        <v>18633</v>
      </c>
      <c r="AC20" s="137">
        <f t="shared" si="22"/>
        <v>0</v>
      </c>
      <c r="AF20" s="89">
        <f t="shared" si="16"/>
        <v>26827</v>
      </c>
      <c r="AG20" s="91">
        <f t="shared" si="17"/>
        <v>1588</v>
      </c>
      <c r="AH20" s="91">
        <f t="shared" si="18"/>
        <v>378</v>
      </c>
      <c r="AI20" s="91">
        <f t="shared" si="19"/>
        <v>2672</v>
      </c>
    </row>
    <row r="21" spans="1:35" s="10" customFormat="1" ht="41.25" customHeight="1">
      <c r="A21" s="54" t="s">
        <v>11</v>
      </c>
      <c r="B21" s="55">
        <v>115449</v>
      </c>
      <c r="C21" s="56">
        <v>25845093</v>
      </c>
      <c r="D21" s="57">
        <v>47441513</v>
      </c>
      <c r="E21" s="105">
        <f t="shared" si="0"/>
        <v>183.6</v>
      </c>
      <c r="F21" s="106">
        <f t="shared" si="1"/>
        <v>410930</v>
      </c>
      <c r="G21" s="27">
        <v>10778215</v>
      </c>
      <c r="H21" s="105">
        <f t="shared" si="2"/>
        <v>41.7</v>
      </c>
      <c r="I21" s="106">
        <f t="shared" si="3"/>
        <v>93359</v>
      </c>
      <c r="J21" s="28">
        <v>4433326</v>
      </c>
      <c r="K21" s="105">
        <f t="shared" si="4"/>
        <v>17.2</v>
      </c>
      <c r="L21" s="106">
        <f t="shared" si="5"/>
        <v>38401</v>
      </c>
      <c r="M21" s="118">
        <f t="shared" si="20"/>
        <v>53786402</v>
      </c>
      <c r="N21" s="105">
        <f t="shared" si="6"/>
        <v>208.1</v>
      </c>
      <c r="O21" s="132">
        <f t="shared" si="7"/>
        <v>465889</v>
      </c>
      <c r="P21" s="58">
        <v>1896958</v>
      </c>
      <c r="Q21" s="105">
        <f t="shared" si="8"/>
        <v>7.3</v>
      </c>
      <c r="R21" s="106">
        <f t="shared" si="9"/>
        <v>16431</v>
      </c>
      <c r="S21" s="28">
        <v>0</v>
      </c>
      <c r="T21" s="105">
        <f t="shared" si="10"/>
        <v>0</v>
      </c>
      <c r="U21" s="106">
        <f t="shared" si="11"/>
        <v>0</v>
      </c>
      <c r="V21" s="118">
        <f t="shared" si="21"/>
        <v>1896958</v>
      </c>
      <c r="W21" s="105">
        <f t="shared" si="12"/>
        <v>7.3</v>
      </c>
      <c r="X21" s="106">
        <f t="shared" si="13"/>
        <v>16431</v>
      </c>
      <c r="Y21" s="28">
        <v>2536368</v>
      </c>
      <c r="Z21" s="105">
        <f t="shared" si="14"/>
        <v>9.8</v>
      </c>
      <c r="AA21" s="106">
        <f t="shared" si="15"/>
        <v>21970</v>
      </c>
      <c r="AC21" s="137">
        <f t="shared" si="22"/>
        <v>0</v>
      </c>
      <c r="AF21" s="89">
        <f t="shared" si="16"/>
        <v>25845</v>
      </c>
      <c r="AG21" s="91">
        <f t="shared" si="17"/>
        <v>1897</v>
      </c>
      <c r="AH21" s="91">
        <f t="shared" si="18"/>
        <v>0</v>
      </c>
      <c r="AI21" s="91">
        <f t="shared" si="19"/>
        <v>2536</v>
      </c>
    </row>
    <row r="22" spans="1:35" s="10" customFormat="1" ht="41.25" customHeight="1">
      <c r="A22" s="59" t="s">
        <v>12</v>
      </c>
      <c r="B22" s="60">
        <v>143426</v>
      </c>
      <c r="C22" s="61">
        <v>26559844</v>
      </c>
      <c r="D22" s="62">
        <v>55151776</v>
      </c>
      <c r="E22" s="111">
        <f t="shared" si="0"/>
        <v>207.7</v>
      </c>
      <c r="F22" s="112">
        <f t="shared" si="1"/>
        <v>384531</v>
      </c>
      <c r="G22" s="34">
        <v>3382116</v>
      </c>
      <c r="H22" s="111">
        <f t="shared" si="2"/>
        <v>12.7</v>
      </c>
      <c r="I22" s="112">
        <f t="shared" si="3"/>
        <v>23581</v>
      </c>
      <c r="J22" s="35">
        <v>9848131</v>
      </c>
      <c r="K22" s="111">
        <f t="shared" si="4"/>
        <v>37.1</v>
      </c>
      <c r="L22" s="112">
        <f t="shared" si="5"/>
        <v>68663</v>
      </c>
      <c r="M22" s="121">
        <f t="shared" si="20"/>
        <v>48685761</v>
      </c>
      <c r="N22" s="111">
        <f t="shared" si="6"/>
        <v>183.3</v>
      </c>
      <c r="O22" s="133">
        <f t="shared" si="7"/>
        <v>339449</v>
      </c>
      <c r="P22" s="63">
        <v>3178120</v>
      </c>
      <c r="Q22" s="111">
        <f t="shared" si="8"/>
        <v>12</v>
      </c>
      <c r="R22" s="112">
        <f t="shared" si="9"/>
        <v>22159</v>
      </c>
      <c r="S22" s="35">
        <v>1082517</v>
      </c>
      <c r="T22" s="111">
        <f t="shared" si="10"/>
        <v>4.1</v>
      </c>
      <c r="U22" s="112">
        <f t="shared" si="11"/>
        <v>7548</v>
      </c>
      <c r="V22" s="121">
        <f t="shared" si="21"/>
        <v>4260637</v>
      </c>
      <c r="W22" s="111">
        <f t="shared" si="12"/>
        <v>16</v>
      </c>
      <c r="X22" s="112">
        <f t="shared" si="13"/>
        <v>29706</v>
      </c>
      <c r="Y22" s="35">
        <v>5587494</v>
      </c>
      <c r="Z22" s="111">
        <f t="shared" si="14"/>
        <v>21</v>
      </c>
      <c r="AA22" s="112">
        <f t="shared" si="15"/>
        <v>38957</v>
      </c>
      <c r="AC22" s="137">
        <f t="shared" si="22"/>
        <v>0</v>
      </c>
      <c r="AF22" s="89">
        <f t="shared" si="16"/>
        <v>26560</v>
      </c>
      <c r="AG22" s="91">
        <f t="shared" si="17"/>
        <v>3178</v>
      </c>
      <c r="AH22" s="91">
        <f t="shared" si="18"/>
        <v>1083</v>
      </c>
      <c r="AI22" s="91">
        <f t="shared" si="19"/>
        <v>5587</v>
      </c>
    </row>
    <row r="23" spans="1:35" s="10" customFormat="1" ht="41.25" customHeight="1">
      <c r="A23" s="54" t="s">
        <v>13</v>
      </c>
      <c r="B23" s="55">
        <v>87596</v>
      </c>
      <c r="C23" s="56">
        <v>18504047</v>
      </c>
      <c r="D23" s="57">
        <v>27992035</v>
      </c>
      <c r="E23" s="105">
        <f t="shared" si="0"/>
        <v>151.3</v>
      </c>
      <c r="F23" s="106">
        <f t="shared" si="1"/>
        <v>319558</v>
      </c>
      <c r="G23" s="27">
        <v>7298057</v>
      </c>
      <c r="H23" s="105">
        <f t="shared" si="2"/>
        <v>39.4</v>
      </c>
      <c r="I23" s="106">
        <f t="shared" si="3"/>
        <v>83315</v>
      </c>
      <c r="J23" s="28">
        <v>3452051</v>
      </c>
      <c r="K23" s="105">
        <f t="shared" si="4"/>
        <v>18.7</v>
      </c>
      <c r="L23" s="106">
        <f t="shared" si="5"/>
        <v>39409</v>
      </c>
      <c r="M23" s="118">
        <f t="shared" si="20"/>
        <v>31838041</v>
      </c>
      <c r="N23" s="105">
        <f t="shared" si="6"/>
        <v>172.1</v>
      </c>
      <c r="O23" s="132">
        <f t="shared" si="7"/>
        <v>363465</v>
      </c>
      <c r="P23" s="58">
        <v>1902310</v>
      </c>
      <c r="Q23" s="105">
        <f t="shared" si="8"/>
        <v>10.3</v>
      </c>
      <c r="R23" s="106">
        <f t="shared" si="9"/>
        <v>21717</v>
      </c>
      <c r="S23" s="28">
        <v>316854</v>
      </c>
      <c r="T23" s="105">
        <f t="shared" si="10"/>
        <v>1.7</v>
      </c>
      <c r="U23" s="106">
        <f t="shared" si="11"/>
        <v>3617</v>
      </c>
      <c r="V23" s="118">
        <f t="shared" si="21"/>
        <v>2219164</v>
      </c>
      <c r="W23" s="105">
        <f t="shared" si="12"/>
        <v>12</v>
      </c>
      <c r="X23" s="106">
        <f t="shared" si="13"/>
        <v>25334</v>
      </c>
      <c r="Y23" s="28">
        <v>1232887</v>
      </c>
      <c r="Z23" s="105">
        <f t="shared" si="14"/>
        <v>6.7</v>
      </c>
      <c r="AA23" s="106">
        <f t="shared" si="15"/>
        <v>14075</v>
      </c>
      <c r="AC23" s="137">
        <f t="shared" si="22"/>
        <v>0</v>
      </c>
      <c r="AF23" s="89">
        <f t="shared" si="16"/>
        <v>18504</v>
      </c>
      <c r="AG23" s="91">
        <f t="shared" si="17"/>
        <v>1902</v>
      </c>
      <c r="AH23" s="91">
        <f t="shared" si="18"/>
        <v>317</v>
      </c>
      <c r="AI23" s="91">
        <f t="shared" si="19"/>
        <v>1233</v>
      </c>
    </row>
    <row r="24" spans="1:35" s="10" customFormat="1" ht="41.25" customHeight="1">
      <c r="A24" s="59" t="s">
        <v>14</v>
      </c>
      <c r="B24" s="60">
        <v>83251</v>
      </c>
      <c r="C24" s="61">
        <v>18362439</v>
      </c>
      <c r="D24" s="62">
        <v>25715163</v>
      </c>
      <c r="E24" s="111">
        <f t="shared" si="0"/>
        <v>140</v>
      </c>
      <c r="F24" s="112">
        <f t="shared" si="1"/>
        <v>308887</v>
      </c>
      <c r="G24" s="34">
        <v>2981429</v>
      </c>
      <c r="H24" s="111">
        <f t="shared" si="2"/>
        <v>16.2</v>
      </c>
      <c r="I24" s="112">
        <f t="shared" si="3"/>
        <v>35813</v>
      </c>
      <c r="J24" s="35">
        <v>6575728</v>
      </c>
      <c r="K24" s="111">
        <f t="shared" si="4"/>
        <v>35.8</v>
      </c>
      <c r="L24" s="112">
        <f t="shared" si="5"/>
        <v>78987</v>
      </c>
      <c r="M24" s="121">
        <f t="shared" si="20"/>
        <v>22120864</v>
      </c>
      <c r="N24" s="111">
        <f t="shared" si="6"/>
        <v>120.5</v>
      </c>
      <c r="O24" s="133">
        <f t="shared" si="7"/>
        <v>265713</v>
      </c>
      <c r="P24" s="63">
        <v>1759706</v>
      </c>
      <c r="Q24" s="111">
        <f t="shared" si="8"/>
        <v>9.6</v>
      </c>
      <c r="R24" s="112">
        <f t="shared" si="9"/>
        <v>21137</v>
      </c>
      <c r="S24" s="35">
        <v>912646</v>
      </c>
      <c r="T24" s="111">
        <f t="shared" si="10"/>
        <v>5</v>
      </c>
      <c r="U24" s="112">
        <f t="shared" si="11"/>
        <v>10963</v>
      </c>
      <c r="V24" s="121">
        <f t="shared" si="21"/>
        <v>2672352</v>
      </c>
      <c r="W24" s="111">
        <f t="shared" si="12"/>
        <v>14.6</v>
      </c>
      <c r="X24" s="112">
        <f t="shared" si="13"/>
        <v>32100</v>
      </c>
      <c r="Y24" s="35">
        <v>3903376</v>
      </c>
      <c r="Z24" s="111">
        <f t="shared" si="14"/>
        <v>21.3</v>
      </c>
      <c r="AA24" s="112">
        <f t="shared" si="15"/>
        <v>46887</v>
      </c>
      <c r="AC24" s="137">
        <f t="shared" si="22"/>
        <v>0</v>
      </c>
      <c r="AF24" s="89">
        <f t="shared" si="16"/>
        <v>18362</v>
      </c>
      <c r="AG24" s="91">
        <f t="shared" si="17"/>
        <v>1760</v>
      </c>
      <c r="AH24" s="91">
        <f t="shared" si="18"/>
        <v>913</v>
      </c>
      <c r="AI24" s="91">
        <f t="shared" si="19"/>
        <v>3903</v>
      </c>
    </row>
    <row r="25" spans="1:35" s="10" customFormat="1" ht="41.25" customHeight="1">
      <c r="A25" s="54" t="s">
        <v>15</v>
      </c>
      <c r="B25" s="55">
        <v>25217</v>
      </c>
      <c r="C25" s="56">
        <v>6099950</v>
      </c>
      <c r="D25" s="57">
        <v>8616760</v>
      </c>
      <c r="E25" s="105">
        <f t="shared" si="0"/>
        <v>141.3</v>
      </c>
      <c r="F25" s="106">
        <f t="shared" si="1"/>
        <v>341704</v>
      </c>
      <c r="G25" s="27">
        <v>175538</v>
      </c>
      <c r="H25" s="105">
        <f t="shared" si="2"/>
        <v>2.9</v>
      </c>
      <c r="I25" s="106">
        <f t="shared" si="3"/>
        <v>6961</v>
      </c>
      <c r="J25" s="28">
        <v>677262</v>
      </c>
      <c r="K25" s="105">
        <f t="shared" si="4"/>
        <v>11.1</v>
      </c>
      <c r="L25" s="106">
        <f t="shared" si="5"/>
        <v>26857</v>
      </c>
      <c r="M25" s="118">
        <f t="shared" si="20"/>
        <v>8115036</v>
      </c>
      <c r="N25" s="105">
        <f t="shared" si="6"/>
        <v>133</v>
      </c>
      <c r="O25" s="132">
        <f t="shared" si="7"/>
        <v>321808</v>
      </c>
      <c r="P25" s="58">
        <v>321216</v>
      </c>
      <c r="Q25" s="105">
        <f t="shared" si="8"/>
        <v>5.3</v>
      </c>
      <c r="R25" s="106">
        <f t="shared" si="9"/>
        <v>12738</v>
      </c>
      <c r="S25" s="28">
        <v>700</v>
      </c>
      <c r="T25" s="105">
        <f t="shared" si="10"/>
        <v>0</v>
      </c>
      <c r="U25" s="106">
        <f t="shared" si="11"/>
        <v>28</v>
      </c>
      <c r="V25" s="118">
        <f t="shared" si="21"/>
        <v>321916</v>
      </c>
      <c r="W25" s="105">
        <f t="shared" si="12"/>
        <v>5.3</v>
      </c>
      <c r="X25" s="106">
        <f t="shared" si="13"/>
        <v>12766</v>
      </c>
      <c r="Y25" s="28">
        <v>355346</v>
      </c>
      <c r="Z25" s="105">
        <f t="shared" si="14"/>
        <v>5.8</v>
      </c>
      <c r="AA25" s="106">
        <f t="shared" si="15"/>
        <v>14092</v>
      </c>
      <c r="AC25" s="137">
        <f t="shared" si="22"/>
        <v>0</v>
      </c>
      <c r="AF25" s="89">
        <f t="shared" si="16"/>
        <v>6100</v>
      </c>
      <c r="AG25" s="91">
        <f t="shared" si="17"/>
        <v>321</v>
      </c>
      <c r="AH25" s="91">
        <f t="shared" si="18"/>
        <v>1</v>
      </c>
      <c r="AI25" s="91">
        <f t="shared" si="19"/>
        <v>355</v>
      </c>
    </row>
    <row r="26" spans="1:35" s="10" customFormat="1" ht="41.25" customHeight="1">
      <c r="A26" s="59" t="s">
        <v>16</v>
      </c>
      <c r="B26" s="60">
        <v>53656</v>
      </c>
      <c r="C26" s="61">
        <v>13779524</v>
      </c>
      <c r="D26" s="62">
        <v>18558622</v>
      </c>
      <c r="E26" s="111">
        <f t="shared" si="0"/>
        <v>134.7</v>
      </c>
      <c r="F26" s="112">
        <f t="shared" si="1"/>
        <v>345882</v>
      </c>
      <c r="G26" s="34">
        <v>2228934</v>
      </c>
      <c r="H26" s="111">
        <f t="shared" si="2"/>
        <v>16.2</v>
      </c>
      <c r="I26" s="112">
        <f t="shared" si="3"/>
        <v>41541</v>
      </c>
      <c r="J26" s="35">
        <v>11434864</v>
      </c>
      <c r="K26" s="111">
        <f t="shared" si="4"/>
        <v>83</v>
      </c>
      <c r="L26" s="112">
        <f t="shared" si="5"/>
        <v>213114</v>
      </c>
      <c r="M26" s="121">
        <f t="shared" si="20"/>
        <v>9352692</v>
      </c>
      <c r="N26" s="111">
        <f t="shared" si="6"/>
        <v>67.9</v>
      </c>
      <c r="O26" s="133">
        <f t="shared" si="7"/>
        <v>174308</v>
      </c>
      <c r="P26" s="63">
        <v>8631034</v>
      </c>
      <c r="Q26" s="111">
        <f t="shared" si="8"/>
        <v>62.6</v>
      </c>
      <c r="R26" s="112">
        <f t="shared" si="9"/>
        <v>160859</v>
      </c>
      <c r="S26" s="35">
        <v>134248</v>
      </c>
      <c r="T26" s="111">
        <f t="shared" si="10"/>
        <v>1</v>
      </c>
      <c r="U26" s="112">
        <f t="shared" si="11"/>
        <v>2502</v>
      </c>
      <c r="V26" s="121">
        <f t="shared" si="21"/>
        <v>8765282</v>
      </c>
      <c r="W26" s="111">
        <f t="shared" si="12"/>
        <v>63.6</v>
      </c>
      <c r="X26" s="112">
        <f t="shared" si="13"/>
        <v>163361</v>
      </c>
      <c r="Y26" s="35">
        <v>2669582</v>
      </c>
      <c r="Z26" s="111">
        <f t="shared" si="14"/>
        <v>19.4</v>
      </c>
      <c r="AA26" s="112">
        <f t="shared" si="15"/>
        <v>49754</v>
      </c>
      <c r="AC26" s="137">
        <f t="shared" si="22"/>
        <v>0</v>
      </c>
      <c r="AF26" s="89">
        <f t="shared" si="16"/>
        <v>13780</v>
      </c>
      <c r="AG26" s="91">
        <f t="shared" si="17"/>
        <v>8631</v>
      </c>
      <c r="AH26" s="91">
        <f t="shared" si="18"/>
        <v>134</v>
      </c>
      <c r="AI26" s="91">
        <f t="shared" si="19"/>
        <v>2670</v>
      </c>
    </row>
    <row r="27" spans="1:35" s="10" customFormat="1" ht="41.25" customHeight="1">
      <c r="A27" s="54" t="s">
        <v>17</v>
      </c>
      <c r="B27" s="55">
        <v>59074</v>
      </c>
      <c r="C27" s="56">
        <v>14858573</v>
      </c>
      <c r="D27" s="57">
        <v>20219156</v>
      </c>
      <c r="E27" s="105">
        <f t="shared" si="0"/>
        <v>136.1</v>
      </c>
      <c r="F27" s="106">
        <f t="shared" si="1"/>
        <v>342268</v>
      </c>
      <c r="G27" s="27">
        <v>1532880</v>
      </c>
      <c r="H27" s="105">
        <f t="shared" si="2"/>
        <v>10.3</v>
      </c>
      <c r="I27" s="106">
        <f t="shared" si="3"/>
        <v>25948</v>
      </c>
      <c r="J27" s="28">
        <v>3862071</v>
      </c>
      <c r="K27" s="105">
        <f t="shared" si="4"/>
        <v>26</v>
      </c>
      <c r="L27" s="106">
        <f t="shared" si="5"/>
        <v>65377</v>
      </c>
      <c r="M27" s="118">
        <f t="shared" si="20"/>
        <v>17889965</v>
      </c>
      <c r="N27" s="105">
        <f t="shared" si="6"/>
        <v>120.4</v>
      </c>
      <c r="O27" s="132">
        <f t="shared" si="7"/>
        <v>302840</v>
      </c>
      <c r="P27" s="58">
        <v>3000683</v>
      </c>
      <c r="Q27" s="105">
        <f t="shared" si="8"/>
        <v>20.2</v>
      </c>
      <c r="R27" s="106">
        <f t="shared" si="9"/>
        <v>50795</v>
      </c>
      <c r="S27" s="28">
        <v>133450</v>
      </c>
      <c r="T27" s="105">
        <f t="shared" si="10"/>
        <v>0.9</v>
      </c>
      <c r="U27" s="106">
        <f t="shared" si="11"/>
        <v>2259</v>
      </c>
      <c r="V27" s="118">
        <f t="shared" si="21"/>
        <v>3134133</v>
      </c>
      <c r="W27" s="105">
        <f t="shared" si="12"/>
        <v>21.1</v>
      </c>
      <c r="X27" s="106">
        <f t="shared" si="13"/>
        <v>53054</v>
      </c>
      <c r="Y27" s="28">
        <v>727938</v>
      </c>
      <c r="Z27" s="105">
        <f t="shared" si="14"/>
        <v>4.9</v>
      </c>
      <c r="AA27" s="106">
        <f t="shared" si="15"/>
        <v>12322</v>
      </c>
      <c r="AC27" s="137">
        <f t="shared" si="22"/>
        <v>0</v>
      </c>
      <c r="AF27" s="89">
        <f t="shared" si="16"/>
        <v>14859</v>
      </c>
      <c r="AG27" s="91">
        <f t="shared" si="17"/>
        <v>3001</v>
      </c>
      <c r="AH27" s="91">
        <f t="shared" si="18"/>
        <v>133</v>
      </c>
      <c r="AI27" s="91">
        <f t="shared" si="19"/>
        <v>728</v>
      </c>
    </row>
    <row r="28" spans="1:35" s="10" customFormat="1" ht="41.25" customHeight="1">
      <c r="A28" s="59" t="s">
        <v>18</v>
      </c>
      <c r="B28" s="60">
        <v>35474</v>
      </c>
      <c r="C28" s="61">
        <v>10831524</v>
      </c>
      <c r="D28" s="62">
        <v>14191588</v>
      </c>
      <c r="E28" s="111">
        <f t="shared" si="0"/>
        <v>131</v>
      </c>
      <c r="F28" s="112">
        <f t="shared" si="1"/>
        <v>400056</v>
      </c>
      <c r="G28" s="34">
        <v>608070</v>
      </c>
      <c r="H28" s="111">
        <f t="shared" si="2"/>
        <v>5.6</v>
      </c>
      <c r="I28" s="112">
        <f t="shared" si="3"/>
        <v>17141</v>
      </c>
      <c r="J28" s="35">
        <v>5065467</v>
      </c>
      <c r="K28" s="111">
        <f t="shared" si="4"/>
        <v>46.8</v>
      </c>
      <c r="L28" s="112">
        <f t="shared" si="5"/>
        <v>142794</v>
      </c>
      <c r="M28" s="121">
        <f t="shared" si="20"/>
        <v>9734191</v>
      </c>
      <c r="N28" s="111">
        <f t="shared" si="6"/>
        <v>89.9</v>
      </c>
      <c r="O28" s="133">
        <f t="shared" si="7"/>
        <v>274404</v>
      </c>
      <c r="P28" s="63">
        <v>2080611</v>
      </c>
      <c r="Q28" s="111">
        <f t="shared" si="8"/>
        <v>19.2</v>
      </c>
      <c r="R28" s="112">
        <f t="shared" si="9"/>
        <v>58652</v>
      </c>
      <c r="S28" s="35">
        <v>504554</v>
      </c>
      <c r="T28" s="111">
        <f t="shared" si="10"/>
        <v>4.7</v>
      </c>
      <c r="U28" s="112">
        <f t="shared" si="11"/>
        <v>14223</v>
      </c>
      <c r="V28" s="121">
        <f t="shared" si="21"/>
        <v>2585165</v>
      </c>
      <c r="W28" s="111">
        <f t="shared" si="12"/>
        <v>23.9</v>
      </c>
      <c r="X28" s="112">
        <f t="shared" si="13"/>
        <v>72875</v>
      </c>
      <c r="Y28" s="35">
        <v>2480302</v>
      </c>
      <c r="Z28" s="111">
        <f t="shared" si="14"/>
        <v>22.9</v>
      </c>
      <c r="AA28" s="112">
        <f t="shared" si="15"/>
        <v>69919</v>
      </c>
      <c r="AC28" s="137">
        <f t="shared" si="22"/>
        <v>0</v>
      </c>
      <c r="AF28" s="89">
        <f t="shared" si="16"/>
        <v>10832</v>
      </c>
      <c r="AG28" s="91">
        <f t="shared" si="17"/>
        <v>2081</v>
      </c>
      <c r="AH28" s="91">
        <f t="shared" si="18"/>
        <v>505</v>
      </c>
      <c r="AI28" s="91">
        <f t="shared" si="19"/>
        <v>2480</v>
      </c>
    </row>
    <row r="29" spans="1:35" s="10" customFormat="1" ht="41.25" customHeight="1">
      <c r="A29" s="54" t="s">
        <v>19</v>
      </c>
      <c r="B29" s="55">
        <v>34762</v>
      </c>
      <c r="C29" s="56">
        <v>12457860</v>
      </c>
      <c r="D29" s="57">
        <v>5141762</v>
      </c>
      <c r="E29" s="105">
        <f t="shared" si="0"/>
        <v>41.3</v>
      </c>
      <c r="F29" s="106">
        <f t="shared" si="1"/>
        <v>147913</v>
      </c>
      <c r="G29" s="27">
        <v>184107</v>
      </c>
      <c r="H29" s="105">
        <f t="shared" si="2"/>
        <v>1.5</v>
      </c>
      <c r="I29" s="106">
        <f t="shared" si="3"/>
        <v>5296</v>
      </c>
      <c r="J29" s="28">
        <v>10579667</v>
      </c>
      <c r="K29" s="105">
        <f t="shared" si="4"/>
        <v>84.9</v>
      </c>
      <c r="L29" s="106">
        <f t="shared" si="5"/>
        <v>304346</v>
      </c>
      <c r="M29" s="119">
        <f t="shared" si="20"/>
        <v>-5253798</v>
      </c>
      <c r="N29" s="105">
        <f t="shared" si="6"/>
        <v>-42.2</v>
      </c>
      <c r="O29" s="132">
        <f t="shared" si="7"/>
        <v>-151136</v>
      </c>
      <c r="P29" s="58">
        <v>7349565</v>
      </c>
      <c r="Q29" s="105">
        <f t="shared" si="8"/>
        <v>59</v>
      </c>
      <c r="R29" s="106">
        <f t="shared" si="9"/>
        <v>211425</v>
      </c>
      <c r="S29" s="28">
        <v>4194</v>
      </c>
      <c r="T29" s="105">
        <f t="shared" si="10"/>
        <v>0</v>
      </c>
      <c r="U29" s="106">
        <f t="shared" si="11"/>
        <v>121</v>
      </c>
      <c r="V29" s="119">
        <f t="shared" si="21"/>
        <v>7353759</v>
      </c>
      <c r="W29" s="105">
        <f t="shared" si="12"/>
        <v>59</v>
      </c>
      <c r="X29" s="106">
        <f t="shared" si="13"/>
        <v>211546</v>
      </c>
      <c r="Y29" s="28">
        <v>3225908</v>
      </c>
      <c r="Z29" s="105">
        <f t="shared" si="14"/>
        <v>25.9</v>
      </c>
      <c r="AA29" s="106">
        <f t="shared" si="15"/>
        <v>92800</v>
      </c>
      <c r="AC29" s="137">
        <f t="shared" si="22"/>
        <v>0</v>
      </c>
      <c r="AF29" s="89">
        <f t="shared" si="16"/>
        <v>12458</v>
      </c>
      <c r="AG29" s="91">
        <f t="shared" si="17"/>
        <v>7350</v>
      </c>
      <c r="AH29" s="91">
        <f t="shared" si="18"/>
        <v>4</v>
      </c>
      <c r="AI29" s="91">
        <f t="shared" si="19"/>
        <v>3226</v>
      </c>
    </row>
    <row r="30" spans="1:35" s="10" customFormat="1" ht="41.25" customHeight="1">
      <c r="A30" s="59" t="s">
        <v>52</v>
      </c>
      <c r="B30" s="60">
        <v>45522</v>
      </c>
      <c r="C30" s="61">
        <v>11240664</v>
      </c>
      <c r="D30" s="62">
        <v>19388466</v>
      </c>
      <c r="E30" s="111">
        <f t="shared" si="0"/>
        <v>172.5</v>
      </c>
      <c r="F30" s="112">
        <f t="shared" si="1"/>
        <v>425914</v>
      </c>
      <c r="G30" s="34">
        <v>4892295</v>
      </c>
      <c r="H30" s="111">
        <f t="shared" si="2"/>
        <v>43.5</v>
      </c>
      <c r="I30" s="112">
        <f t="shared" si="3"/>
        <v>107471</v>
      </c>
      <c r="J30" s="35">
        <v>2086522</v>
      </c>
      <c r="K30" s="111">
        <f t="shared" si="4"/>
        <v>18.6</v>
      </c>
      <c r="L30" s="112">
        <f t="shared" si="5"/>
        <v>45835</v>
      </c>
      <c r="M30" s="121">
        <f t="shared" si="20"/>
        <v>22194239</v>
      </c>
      <c r="N30" s="111">
        <f t="shared" si="6"/>
        <v>197.4</v>
      </c>
      <c r="O30" s="133">
        <f t="shared" si="7"/>
        <v>487550</v>
      </c>
      <c r="P30" s="63">
        <v>1628157</v>
      </c>
      <c r="Q30" s="111">
        <f t="shared" si="8"/>
        <v>14.5</v>
      </c>
      <c r="R30" s="112">
        <f t="shared" si="9"/>
        <v>35766</v>
      </c>
      <c r="S30" s="35">
        <v>213662</v>
      </c>
      <c r="T30" s="111">
        <f t="shared" si="10"/>
        <v>1.9</v>
      </c>
      <c r="U30" s="112">
        <f t="shared" si="11"/>
        <v>4694</v>
      </c>
      <c r="V30" s="121">
        <f t="shared" si="21"/>
        <v>1841819</v>
      </c>
      <c r="W30" s="111">
        <f t="shared" si="12"/>
        <v>16.4</v>
      </c>
      <c r="X30" s="112">
        <f t="shared" si="13"/>
        <v>40460</v>
      </c>
      <c r="Y30" s="35">
        <v>244703</v>
      </c>
      <c r="Z30" s="111">
        <f t="shared" si="14"/>
        <v>2.2</v>
      </c>
      <c r="AA30" s="112">
        <f t="shared" si="15"/>
        <v>5375</v>
      </c>
      <c r="AC30" s="137">
        <f t="shared" si="22"/>
        <v>0</v>
      </c>
      <c r="AF30" s="89">
        <f t="shared" si="16"/>
        <v>11241</v>
      </c>
      <c r="AG30" s="91">
        <f t="shared" si="17"/>
        <v>1628</v>
      </c>
      <c r="AH30" s="91">
        <f t="shared" si="18"/>
        <v>214</v>
      </c>
      <c r="AI30" s="91">
        <f t="shared" si="19"/>
        <v>245</v>
      </c>
    </row>
    <row r="31" spans="1:35" s="10" customFormat="1" ht="41.25" customHeight="1">
      <c r="A31" s="54" t="s">
        <v>53</v>
      </c>
      <c r="B31" s="55">
        <v>50130</v>
      </c>
      <c r="C31" s="56">
        <v>11279554</v>
      </c>
      <c r="D31" s="57">
        <v>16489433</v>
      </c>
      <c r="E31" s="105">
        <f t="shared" si="0"/>
        <v>146.2</v>
      </c>
      <c r="F31" s="106">
        <f t="shared" si="1"/>
        <v>328933</v>
      </c>
      <c r="G31" s="27">
        <v>1639898</v>
      </c>
      <c r="H31" s="105">
        <f t="shared" si="2"/>
        <v>14.5</v>
      </c>
      <c r="I31" s="106">
        <f t="shared" si="3"/>
        <v>32713</v>
      </c>
      <c r="J31" s="28">
        <v>3045111</v>
      </c>
      <c r="K31" s="105">
        <f t="shared" si="4"/>
        <v>27</v>
      </c>
      <c r="L31" s="106">
        <f t="shared" si="5"/>
        <v>60744</v>
      </c>
      <c r="M31" s="118">
        <f t="shared" si="20"/>
        <v>15084220</v>
      </c>
      <c r="N31" s="105">
        <f t="shared" si="6"/>
        <v>133.7</v>
      </c>
      <c r="O31" s="132">
        <f t="shared" si="7"/>
        <v>300902</v>
      </c>
      <c r="P31" s="58">
        <v>1961760</v>
      </c>
      <c r="Q31" s="105">
        <f t="shared" si="8"/>
        <v>17.4</v>
      </c>
      <c r="R31" s="106">
        <f t="shared" si="9"/>
        <v>39133</v>
      </c>
      <c r="S31" s="28">
        <v>670070</v>
      </c>
      <c r="T31" s="105">
        <f t="shared" si="10"/>
        <v>5.9</v>
      </c>
      <c r="U31" s="106">
        <f t="shared" si="11"/>
        <v>13367</v>
      </c>
      <c r="V31" s="118">
        <f t="shared" si="21"/>
        <v>2631830</v>
      </c>
      <c r="W31" s="105">
        <f t="shared" si="12"/>
        <v>23.3</v>
      </c>
      <c r="X31" s="106">
        <f t="shared" si="13"/>
        <v>52500</v>
      </c>
      <c r="Y31" s="28">
        <v>413281</v>
      </c>
      <c r="Z31" s="105">
        <f t="shared" si="14"/>
        <v>3.7</v>
      </c>
      <c r="AA31" s="106">
        <f t="shared" si="15"/>
        <v>8244</v>
      </c>
      <c r="AC31" s="137">
        <f t="shared" si="22"/>
        <v>0</v>
      </c>
      <c r="AF31" s="89">
        <f t="shared" si="16"/>
        <v>11280</v>
      </c>
      <c r="AG31" s="91">
        <f t="shared" si="17"/>
        <v>1962</v>
      </c>
      <c r="AH31" s="91">
        <f t="shared" si="18"/>
        <v>670</v>
      </c>
      <c r="AI31" s="91">
        <f t="shared" si="19"/>
        <v>413</v>
      </c>
    </row>
    <row r="32" spans="1:35" s="10" customFormat="1" ht="41.25" customHeight="1" thickBot="1">
      <c r="A32" s="64" t="s">
        <v>54</v>
      </c>
      <c r="B32" s="65">
        <v>49486</v>
      </c>
      <c r="C32" s="66">
        <v>11938841</v>
      </c>
      <c r="D32" s="67">
        <v>20360660</v>
      </c>
      <c r="E32" s="113">
        <f t="shared" si="0"/>
        <v>170.5</v>
      </c>
      <c r="F32" s="114">
        <f t="shared" si="1"/>
        <v>411443</v>
      </c>
      <c r="G32" s="98">
        <v>3765977</v>
      </c>
      <c r="H32" s="113">
        <f t="shared" si="2"/>
        <v>31.5</v>
      </c>
      <c r="I32" s="114">
        <f t="shared" si="3"/>
        <v>76102</v>
      </c>
      <c r="J32" s="68">
        <v>2100340</v>
      </c>
      <c r="K32" s="113">
        <f t="shared" si="4"/>
        <v>17.6</v>
      </c>
      <c r="L32" s="114">
        <f t="shared" si="5"/>
        <v>42443</v>
      </c>
      <c r="M32" s="122">
        <f t="shared" si="20"/>
        <v>22026297</v>
      </c>
      <c r="N32" s="113">
        <f t="shared" si="6"/>
        <v>184.5</v>
      </c>
      <c r="O32" s="134">
        <f t="shared" si="7"/>
        <v>445102</v>
      </c>
      <c r="P32" s="69">
        <v>1148177</v>
      </c>
      <c r="Q32" s="113">
        <f t="shared" si="8"/>
        <v>9.6</v>
      </c>
      <c r="R32" s="114">
        <f t="shared" si="9"/>
        <v>23202</v>
      </c>
      <c r="S32" s="68">
        <v>617328</v>
      </c>
      <c r="T32" s="113">
        <f t="shared" si="10"/>
        <v>5.2</v>
      </c>
      <c r="U32" s="114">
        <f t="shared" si="11"/>
        <v>12475</v>
      </c>
      <c r="V32" s="122">
        <f t="shared" si="21"/>
        <v>1765505</v>
      </c>
      <c r="W32" s="113">
        <f t="shared" si="12"/>
        <v>14.8</v>
      </c>
      <c r="X32" s="114">
        <f t="shared" si="13"/>
        <v>35677</v>
      </c>
      <c r="Y32" s="68">
        <v>334835</v>
      </c>
      <c r="Z32" s="113">
        <f t="shared" si="14"/>
        <v>2.8</v>
      </c>
      <c r="AA32" s="114">
        <f t="shared" si="15"/>
        <v>6766</v>
      </c>
      <c r="AC32" s="137">
        <f t="shared" si="22"/>
        <v>0</v>
      </c>
      <c r="AF32" s="89">
        <f t="shared" si="16"/>
        <v>11939</v>
      </c>
      <c r="AG32" s="91">
        <f t="shared" si="17"/>
        <v>1148</v>
      </c>
      <c r="AH32" s="91">
        <f t="shared" si="18"/>
        <v>617</v>
      </c>
      <c r="AI32" s="91">
        <f t="shared" si="19"/>
        <v>335</v>
      </c>
    </row>
    <row r="33" spans="1:35" s="10" customFormat="1" ht="41.25" customHeight="1" thickTop="1">
      <c r="A33" s="70" t="s">
        <v>20</v>
      </c>
      <c r="B33" s="71">
        <v>14228</v>
      </c>
      <c r="C33" s="72">
        <v>3467802</v>
      </c>
      <c r="D33" s="73">
        <v>4427096</v>
      </c>
      <c r="E33" s="107">
        <f t="shared" si="0"/>
        <v>127.7</v>
      </c>
      <c r="F33" s="108">
        <f t="shared" si="1"/>
        <v>311154</v>
      </c>
      <c r="G33" s="76">
        <v>189410</v>
      </c>
      <c r="H33" s="107">
        <f t="shared" si="2"/>
        <v>5.5</v>
      </c>
      <c r="I33" s="108">
        <f t="shared" si="3"/>
        <v>13312</v>
      </c>
      <c r="J33" s="77">
        <v>487424</v>
      </c>
      <c r="K33" s="107">
        <f t="shared" si="4"/>
        <v>14.1</v>
      </c>
      <c r="L33" s="108">
        <f t="shared" si="5"/>
        <v>34258</v>
      </c>
      <c r="M33" s="120">
        <f t="shared" si="20"/>
        <v>4129082</v>
      </c>
      <c r="N33" s="107">
        <f t="shared" si="6"/>
        <v>119.1</v>
      </c>
      <c r="O33" s="135">
        <f t="shared" si="7"/>
        <v>290208</v>
      </c>
      <c r="P33" s="79">
        <v>433139</v>
      </c>
      <c r="Q33" s="107">
        <f t="shared" si="8"/>
        <v>12.5</v>
      </c>
      <c r="R33" s="108">
        <f t="shared" si="9"/>
        <v>30443</v>
      </c>
      <c r="S33" s="77">
        <v>0</v>
      </c>
      <c r="T33" s="107">
        <f t="shared" si="10"/>
        <v>0</v>
      </c>
      <c r="U33" s="108">
        <f t="shared" si="11"/>
        <v>0</v>
      </c>
      <c r="V33" s="120">
        <f t="shared" si="21"/>
        <v>433139</v>
      </c>
      <c r="W33" s="107">
        <f t="shared" si="12"/>
        <v>12.5</v>
      </c>
      <c r="X33" s="108">
        <f t="shared" si="13"/>
        <v>30443</v>
      </c>
      <c r="Y33" s="77">
        <v>54285</v>
      </c>
      <c r="Z33" s="107">
        <f t="shared" si="14"/>
        <v>1.6</v>
      </c>
      <c r="AA33" s="108">
        <f t="shared" si="15"/>
        <v>3815</v>
      </c>
      <c r="AC33" s="137">
        <f t="shared" si="22"/>
        <v>0</v>
      </c>
      <c r="AF33" s="89">
        <f t="shared" si="16"/>
        <v>3468</v>
      </c>
      <c r="AG33" s="91">
        <f t="shared" si="17"/>
        <v>433</v>
      </c>
      <c r="AH33" s="91">
        <f t="shared" si="18"/>
        <v>0</v>
      </c>
      <c r="AI33" s="91">
        <f t="shared" si="19"/>
        <v>54</v>
      </c>
    </row>
    <row r="34" spans="1:35" s="10" customFormat="1" ht="41.25" customHeight="1">
      <c r="A34" s="59" t="s">
        <v>21</v>
      </c>
      <c r="B34" s="60">
        <v>8186</v>
      </c>
      <c r="C34" s="61">
        <v>2476958</v>
      </c>
      <c r="D34" s="62">
        <v>3772401</v>
      </c>
      <c r="E34" s="111">
        <f t="shared" si="0"/>
        <v>152.3</v>
      </c>
      <c r="F34" s="112">
        <f t="shared" si="1"/>
        <v>460836</v>
      </c>
      <c r="G34" s="34">
        <v>111921</v>
      </c>
      <c r="H34" s="111">
        <f t="shared" si="2"/>
        <v>4.5</v>
      </c>
      <c r="I34" s="112">
        <f t="shared" si="3"/>
        <v>13672</v>
      </c>
      <c r="J34" s="35">
        <v>1178357</v>
      </c>
      <c r="K34" s="111">
        <f t="shared" si="4"/>
        <v>47.6</v>
      </c>
      <c r="L34" s="112">
        <f t="shared" si="5"/>
        <v>143948</v>
      </c>
      <c r="M34" s="121">
        <f t="shared" si="20"/>
        <v>2705965</v>
      </c>
      <c r="N34" s="111">
        <f t="shared" si="6"/>
        <v>109.2</v>
      </c>
      <c r="O34" s="133">
        <f t="shared" si="7"/>
        <v>330560</v>
      </c>
      <c r="P34" s="63">
        <v>687210</v>
      </c>
      <c r="Q34" s="111">
        <f t="shared" si="8"/>
        <v>27.7</v>
      </c>
      <c r="R34" s="112">
        <f t="shared" si="9"/>
        <v>83949</v>
      </c>
      <c r="S34" s="35">
        <v>112003</v>
      </c>
      <c r="T34" s="111">
        <f t="shared" si="10"/>
        <v>4.5</v>
      </c>
      <c r="U34" s="112">
        <f t="shared" si="11"/>
        <v>13682</v>
      </c>
      <c r="V34" s="121">
        <f t="shared" si="21"/>
        <v>799213</v>
      </c>
      <c r="W34" s="111">
        <f t="shared" si="12"/>
        <v>32.3</v>
      </c>
      <c r="X34" s="112">
        <f t="shared" si="13"/>
        <v>97632</v>
      </c>
      <c r="Y34" s="35">
        <v>379144</v>
      </c>
      <c r="Z34" s="111">
        <f t="shared" si="14"/>
        <v>15.3</v>
      </c>
      <c r="AA34" s="112">
        <f t="shared" si="15"/>
        <v>46316</v>
      </c>
      <c r="AC34" s="137">
        <f t="shared" si="22"/>
        <v>0</v>
      </c>
      <c r="AF34" s="89">
        <f t="shared" si="16"/>
        <v>2477</v>
      </c>
      <c r="AG34" s="91">
        <f t="shared" si="17"/>
        <v>687</v>
      </c>
      <c r="AH34" s="91">
        <f t="shared" si="18"/>
        <v>112</v>
      </c>
      <c r="AI34" s="91">
        <f t="shared" si="19"/>
        <v>379</v>
      </c>
    </row>
    <row r="35" spans="1:35" s="10" customFormat="1" ht="41.25" customHeight="1">
      <c r="A35" s="54" t="s">
        <v>22</v>
      </c>
      <c r="B35" s="55">
        <v>9633</v>
      </c>
      <c r="C35" s="56">
        <v>3295354</v>
      </c>
      <c r="D35" s="57">
        <v>4720336</v>
      </c>
      <c r="E35" s="105">
        <f t="shared" si="0"/>
        <v>143.2</v>
      </c>
      <c r="F35" s="106">
        <f t="shared" si="1"/>
        <v>490017</v>
      </c>
      <c r="G35" s="27">
        <v>85072</v>
      </c>
      <c r="H35" s="105">
        <f t="shared" si="2"/>
        <v>2.6</v>
      </c>
      <c r="I35" s="106">
        <f t="shared" si="3"/>
        <v>8831</v>
      </c>
      <c r="J35" s="28">
        <v>1782768</v>
      </c>
      <c r="K35" s="105">
        <f t="shared" si="4"/>
        <v>54.1</v>
      </c>
      <c r="L35" s="106">
        <f t="shared" si="5"/>
        <v>185069</v>
      </c>
      <c r="M35" s="118">
        <f t="shared" si="20"/>
        <v>3022640</v>
      </c>
      <c r="N35" s="105">
        <f t="shared" si="6"/>
        <v>91.7</v>
      </c>
      <c r="O35" s="132">
        <f t="shared" si="7"/>
        <v>313780</v>
      </c>
      <c r="P35" s="58">
        <v>801388</v>
      </c>
      <c r="Q35" s="105">
        <f t="shared" si="8"/>
        <v>24.3</v>
      </c>
      <c r="R35" s="106">
        <f t="shared" si="9"/>
        <v>83192</v>
      </c>
      <c r="S35" s="28">
        <v>3</v>
      </c>
      <c r="T35" s="105">
        <f t="shared" si="10"/>
        <v>0</v>
      </c>
      <c r="U35" s="106">
        <f t="shared" si="11"/>
        <v>0</v>
      </c>
      <c r="V35" s="118">
        <f t="shared" si="21"/>
        <v>801391</v>
      </c>
      <c r="W35" s="105">
        <f t="shared" si="12"/>
        <v>24.3</v>
      </c>
      <c r="X35" s="106">
        <f t="shared" si="13"/>
        <v>83192</v>
      </c>
      <c r="Y35" s="28">
        <v>981377</v>
      </c>
      <c r="Z35" s="105">
        <f t="shared" si="14"/>
        <v>29.8</v>
      </c>
      <c r="AA35" s="106">
        <f t="shared" si="15"/>
        <v>101877</v>
      </c>
      <c r="AC35" s="137">
        <f t="shared" si="22"/>
        <v>0</v>
      </c>
      <c r="AF35" s="89">
        <f t="shared" si="16"/>
        <v>3295</v>
      </c>
      <c r="AG35" s="91">
        <f t="shared" si="17"/>
        <v>801</v>
      </c>
      <c r="AH35" s="91">
        <f t="shared" si="18"/>
        <v>0</v>
      </c>
      <c r="AI35" s="91">
        <f t="shared" si="19"/>
        <v>981</v>
      </c>
    </row>
    <row r="36" spans="1:35" s="10" customFormat="1" ht="41.25" customHeight="1">
      <c r="A36" s="59" t="s">
        <v>23</v>
      </c>
      <c r="B36" s="60">
        <v>8038</v>
      </c>
      <c r="C36" s="61">
        <v>2401774</v>
      </c>
      <c r="D36" s="62">
        <v>3427876</v>
      </c>
      <c r="E36" s="111">
        <f t="shared" si="0"/>
        <v>142.7</v>
      </c>
      <c r="F36" s="112">
        <f t="shared" si="1"/>
        <v>426459</v>
      </c>
      <c r="G36" s="34">
        <v>155672</v>
      </c>
      <c r="H36" s="111">
        <f t="shared" si="2"/>
        <v>6.5</v>
      </c>
      <c r="I36" s="112">
        <f t="shared" si="3"/>
        <v>19367</v>
      </c>
      <c r="J36" s="35">
        <v>1681767</v>
      </c>
      <c r="K36" s="111">
        <f t="shared" si="4"/>
        <v>70</v>
      </c>
      <c r="L36" s="112">
        <f t="shared" si="5"/>
        <v>209227</v>
      </c>
      <c r="M36" s="121">
        <f t="shared" si="20"/>
        <v>1901781</v>
      </c>
      <c r="N36" s="111">
        <f t="shared" si="6"/>
        <v>79.2</v>
      </c>
      <c r="O36" s="133">
        <f t="shared" si="7"/>
        <v>236599</v>
      </c>
      <c r="P36" s="63">
        <v>870268</v>
      </c>
      <c r="Q36" s="111">
        <f t="shared" si="8"/>
        <v>36.2</v>
      </c>
      <c r="R36" s="112">
        <f t="shared" si="9"/>
        <v>108269</v>
      </c>
      <c r="S36" s="35">
        <v>0</v>
      </c>
      <c r="T36" s="111">
        <f t="shared" si="10"/>
        <v>0</v>
      </c>
      <c r="U36" s="112">
        <f t="shared" si="11"/>
        <v>0</v>
      </c>
      <c r="V36" s="121">
        <f t="shared" si="21"/>
        <v>870268</v>
      </c>
      <c r="W36" s="111">
        <f t="shared" si="12"/>
        <v>36.2</v>
      </c>
      <c r="X36" s="112">
        <f t="shared" si="13"/>
        <v>108269</v>
      </c>
      <c r="Y36" s="35">
        <v>811499</v>
      </c>
      <c r="Z36" s="111">
        <f t="shared" si="14"/>
        <v>33.8</v>
      </c>
      <c r="AA36" s="112">
        <f t="shared" si="15"/>
        <v>100958</v>
      </c>
      <c r="AC36" s="137">
        <f t="shared" si="22"/>
        <v>0</v>
      </c>
      <c r="AF36" s="89">
        <f t="shared" si="16"/>
        <v>2402</v>
      </c>
      <c r="AG36" s="91">
        <f t="shared" si="17"/>
        <v>870</v>
      </c>
      <c r="AH36" s="91">
        <f t="shared" si="18"/>
        <v>0</v>
      </c>
      <c r="AI36" s="91">
        <f t="shared" si="19"/>
        <v>811</v>
      </c>
    </row>
    <row r="37" spans="1:35" s="10" customFormat="1" ht="41.25" customHeight="1">
      <c r="A37" s="54" t="s">
        <v>24</v>
      </c>
      <c r="B37" s="55">
        <v>9891</v>
      </c>
      <c r="C37" s="56">
        <v>3559264</v>
      </c>
      <c r="D37" s="57">
        <v>5687505</v>
      </c>
      <c r="E37" s="105">
        <f t="shared" si="0"/>
        <v>159.8</v>
      </c>
      <c r="F37" s="106">
        <f t="shared" si="1"/>
        <v>575018</v>
      </c>
      <c r="G37" s="27">
        <v>106845</v>
      </c>
      <c r="H37" s="105">
        <f t="shared" si="2"/>
        <v>3</v>
      </c>
      <c r="I37" s="106">
        <f t="shared" si="3"/>
        <v>10802</v>
      </c>
      <c r="J37" s="28">
        <v>1531625</v>
      </c>
      <c r="K37" s="105">
        <f t="shared" si="4"/>
        <v>43</v>
      </c>
      <c r="L37" s="106">
        <f t="shared" si="5"/>
        <v>154850</v>
      </c>
      <c r="M37" s="118">
        <f t="shared" si="20"/>
        <v>4262725</v>
      </c>
      <c r="N37" s="105">
        <f t="shared" si="6"/>
        <v>119.8</v>
      </c>
      <c r="O37" s="132">
        <f t="shared" si="7"/>
        <v>430970</v>
      </c>
      <c r="P37" s="58">
        <v>982427</v>
      </c>
      <c r="Q37" s="105">
        <f t="shared" si="8"/>
        <v>27.6</v>
      </c>
      <c r="R37" s="106">
        <f t="shared" si="9"/>
        <v>99325</v>
      </c>
      <c r="S37" s="28">
        <v>13331</v>
      </c>
      <c r="T37" s="105">
        <f t="shared" si="10"/>
        <v>0.4</v>
      </c>
      <c r="U37" s="106">
        <f t="shared" si="11"/>
        <v>1348</v>
      </c>
      <c r="V37" s="118">
        <f t="shared" si="21"/>
        <v>995758</v>
      </c>
      <c r="W37" s="105">
        <f t="shared" si="12"/>
        <v>28</v>
      </c>
      <c r="X37" s="106">
        <f t="shared" si="13"/>
        <v>100673</v>
      </c>
      <c r="Y37" s="28">
        <v>535867</v>
      </c>
      <c r="Z37" s="105">
        <f t="shared" si="14"/>
        <v>15.1</v>
      </c>
      <c r="AA37" s="106">
        <f t="shared" si="15"/>
        <v>54177</v>
      </c>
      <c r="AC37" s="137">
        <f t="shared" si="22"/>
        <v>0</v>
      </c>
      <c r="AF37" s="89">
        <f t="shared" si="16"/>
        <v>3559</v>
      </c>
      <c r="AG37" s="91">
        <f t="shared" si="17"/>
        <v>982</v>
      </c>
      <c r="AH37" s="91">
        <f t="shared" si="18"/>
        <v>13</v>
      </c>
      <c r="AI37" s="91">
        <f t="shared" si="19"/>
        <v>536</v>
      </c>
    </row>
    <row r="38" spans="1:35" s="10" customFormat="1" ht="41.25" customHeight="1">
      <c r="A38" s="59" t="s">
        <v>25</v>
      </c>
      <c r="B38" s="60">
        <v>38689</v>
      </c>
      <c r="C38" s="61">
        <v>7287704</v>
      </c>
      <c r="D38" s="62">
        <v>9749670</v>
      </c>
      <c r="E38" s="111">
        <f t="shared" si="0"/>
        <v>133.8</v>
      </c>
      <c r="F38" s="112">
        <f t="shared" si="1"/>
        <v>252001</v>
      </c>
      <c r="G38" s="34">
        <v>366450</v>
      </c>
      <c r="H38" s="111">
        <f t="shared" si="2"/>
        <v>5</v>
      </c>
      <c r="I38" s="112">
        <f t="shared" si="3"/>
        <v>9472</v>
      </c>
      <c r="J38" s="35">
        <v>2414824</v>
      </c>
      <c r="K38" s="111">
        <f t="shared" si="4"/>
        <v>33.1</v>
      </c>
      <c r="L38" s="112">
        <f t="shared" si="5"/>
        <v>62416</v>
      </c>
      <c r="M38" s="121">
        <f t="shared" si="20"/>
        <v>7701296</v>
      </c>
      <c r="N38" s="111">
        <f t="shared" si="6"/>
        <v>105.7</v>
      </c>
      <c r="O38" s="133">
        <f t="shared" si="7"/>
        <v>199056</v>
      </c>
      <c r="P38" s="63">
        <v>1290691</v>
      </c>
      <c r="Q38" s="111">
        <f t="shared" si="8"/>
        <v>17.7</v>
      </c>
      <c r="R38" s="112">
        <f t="shared" si="9"/>
        <v>33361</v>
      </c>
      <c r="S38" s="35">
        <v>5741</v>
      </c>
      <c r="T38" s="111">
        <f t="shared" si="10"/>
        <v>0.1</v>
      </c>
      <c r="U38" s="112">
        <f t="shared" si="11"/>
        <v>148</v>
      </c>
      <c r="V38" s="121">
        <f t="shared" si="21"/>
        <v>1296432</v>
      </c>
      <c r="W38" s="111">
        <f t="shared" si="12"/>
        <v>17.8</v>
      </c>
      <c r="X38" s="112">
        <f t="shared" si="13"/>
        <v>33509</v>
      </c>
      <c r="Y38" s="35">
        <v>1118392</v>
      </c>
      <c r="Z38" s="111">
        <f t="shared" si="14"/>
        <v>15.3</v>
      </c>
      <c r="AA38" s="112">
        <f t="shared" si="15"/>
        <v>28907</v>
      </c>
      <c r="AC38" s="137">
        <f t="shared" si="22"/>
        <v>0</v>
      </c>
      <c r="AF38" s="89">
        <f t="shared" si="16"/>
        <v>7288</v>
      </c>
      <c r="AG38" s="91">
        <f t="shared" si="17"/>
        <v>1291</v>
      </c>
      <c r="AH38" s="91">
        <f t="shared" si="18"/>
        <v>6</v>
      </c>
      <c r="AI38" s="91">
        <f t="shared" si="19"/>
        <v>1118</v>
      </c>
    </row>
    <row r="39" spans="1:35" s="10" customFormat="1" ht="41.25" customHeight="1">
      <c r="A39" s="54" t="s">
        <v>26</v>
      </c>
      <c r="B39" s="55">
        <v>31810</v>
      </c>
      <c r="C39" s="56">
        <v>5915619</v>
      </c>
      <c r="D39" s="57">
        <v>7742539</v>
      </c>
      <c r="E39" s="105">
        <f t="shared" si="0"/>
        <v>130.9</v>
      </c>
      <c r="F39" s="106">
        <f t="shared" si="1"/>
        <v>243400</v>
      </c>
      <c r="G39" s="27">
        <v>444135</v>
      </c>
      <c r="H39" s="105">
        <f t="shared" si="2"/>
        <v>7.5</v>
      </c>
      <c r="I39" s="106">
        <f t="shared" si="3"/>
        <v>13962</v>
      </c>
      <c r="J39" s="28">
        <v>1383362</v>
      </c>
      <c r="K39" s="105">
        <f t="shared" si="4"/>
        <v>23.4</v>
      </c>
      <c r="L39" s="106">
        <f t="shared" si="5"/>
        <v>43488</v>
      </c>
      <c r="M39" s="118">
        <f t="shared" si="20"/>
        <v>6803312</v>
      </c>
      <c r="N39" s="105">
        <f t="shared" si="6"/>
        <v>115</v>
      </c>
      <c r="O39" s="132">
        <f t="shared" si="7"/>
        <v>213873</v>
      </c>
      <c r="P39" s="58">
        <v>1242041</v>
      </c>
      <c r="Q39" s="105">
        <f t="shared" si="8"/>
        <v>21</v>
      </c>
      <c r="R39" s="106">
        <f t="shared" si="9"/>
        <v>39046</v>
      </c>
      <c r="S39" s="28">
        <v>56730</v>
      </c>
      <c r="T39" s="105">
        <f t="shared" si="10"/>
        <v>1</v>
      </c>
      <c r="U39" s="106">
        <f t="shared" si="11"/>
        <v>1783</v>
      </c>
      <c r="V39" s="118">
        <f t="shared" si="21"/>
        <v>1298771</v>
      </c>
      <c r="W39" s="105">
        <f t="shared" si="12"/>
        <v>22</v>
      </c>
      <c r="X39" s="106">
        <f t="shared" si="13"/>
        <v>40829</v>
      </c>
      <c r="Y39" s="28">
        <v>84591</v>
      </c>
      <c r="Z39" s="105">
        <f t="shared" si="14"/>
        <v>1.4</v>
      </c>
      <c r="AA39" s="106">
        <f t="shared" si="15"/>
        <v>2659</v>
      </c>
      <c r="AC39" s="137">
        <f t="shared" si="22"/>
        <v>0</v>
      </c>
      <c r="AF39" s="89">
        <f t="shared" si="16"/>
        <v>5916</v>
      </c>
      <c r="AG39" s="91">
        <f t="shared" si="17"/>
        <v>1242</v>
      </c>
      <c r="AH39" s="91">
        <f t="shared" si="18"/>
        <v>57</v>
      </c>
      <c r="AI39" s="91">
        <f t="shared" si="19"/>
        <v>85</v>
      </c>
    </row>
    <row r="40" spans="1:35" s="10" customFormat="1" ht="41.25" customHeight="1">
      <c r="A40" s="59" t="s">
        <v>27</v>
      </c>
      <c r="B40" s="60">
        <v>40357</v>
      </c>
      <c r="C40" s="61">
        <v>9647024</v>
      </c>
      <c r="D40" s="62">
        <v>5397983</v>
      </c>
      <c r="E40" s="111">
        <f t="shared" si="0"/>
        <v>56</v>
      </c>
      <c r="F40" s="112">
        <f t="shared" si="1"/>
        <v>133756</v>
      </c>
      <c r="G40" s="34">
        <v>4109835</v>
      </c>
      <c r="H40" s="111">
        <f t="shared" si="2"/>
        <v>42.6</v>
      </c>
      <c r="I40" s="112">
        <f t="shared" si="3"/>
        <v>101837</v>
      </c>
      <c r="J40" s="35">
        <v>5788180</v>
      </c>
      <c r="K40" s="111">
        <f t="shared" si="4"/>
        <v>60</v>
      </c>
      <c r="L40" s="112">
        <f t="shared" si="5"/>
        <v>143424</v>
      </c>
      <c r="M40" s="121">
        <f t="shared" si="20"/>
        <v>3719638</v>
      </c>
      <c r="N40" s="111">
        <f t="shared" si="6"/>
        <v>38.6</v>
      </c>
      <c r="O40" s="133">
        <f t="shared" si="7"/>
        <v>92168</v>
      </c>
      <c r="P40" s="63">
        <v>3490173</v>
      </c>
      <c r="Q40" s="111">
        <f t="shared" si="8"/>
        <v>36.2</v>
      </c>
      <c r="R40" s="112">
        <f t="shared" si="9"/>
        <v>86482</v>
      </c>
      <c r="S40" s="35">
        <v>51838</v>
      </c>
      <c r="T40" s="111">
        <f t="shared" si="10"/>
        <v>0.5</v>
      </c>
      <c r="U40" s="112">
        <f t="shared" si="11"/>
        <v>1284</v>
      </c>
      <c r="V40" s="121">
        <f t="shared" si="21"/>
        <v>3542011</v>
      </c>
      <c r="W40" s="111">
        <f t="shared" si="12"/>
        <v>36.7</v>
      </c>
      <c r="X40" s="112">
        <f t="shared" si="13"/>
        <v>87767</v>
      </c>
      <c r="Y40" s="35">
        <v>2246169</v>
      </c>
      <c r="Z40" s="111">
        <f t="shared" si="14"/>
        <v>23.3</v>
      </c>
      <c r="AA40" s="112">
        <f t="shared" si="15"/>
        <v>55657</v>
      </c>
      <c r="AC40" s="137">
        <f t="shared" si="22"/>
        <v>0</v>
      </c>
      <c r="AF40" s="89">
        <f t="shared" si="16"/>
        <v>9647</v>
      </c>
      <c r="AG40" s="91">
        <f t="shared" si="17"/>
        <v>3490</v>
      </c>
      <c r="AH40" s="91">
        <f t="shared" si="18"/>
        <v>52</v>
      </c>
      <c r="AI40" s="91">
        <f t="shared" si="19"/>
        <v>2246</v>
      </c>
    </row>
    <row r="41" spans="1:35" s="10" customFormat="1" ht="41.25" customHeight="1">
      <c r="A41" s="54" t="s">
        <v>28</v>
      </c>
      <c r="B41" s="55">
        <v>20622</v>
      </c>
      <c r="C41" s="56">
        <v>5240158</v>
      </c>
      <c r="D41" s="57">
        <v>7272547</v>
      </c>
      <c r="E41" s="105">
        <f t="shared" si="0"/>
        <v>138.8</v>
      </c>
      <c r="F41" s="106">
        <f t="shared" si="1"/>
        <v>352660</v>
      </c>
      <c r="G41" s="27">
        <v>297768</v>
      </c>
      <c r="H41" s="105">
        <f t="shared" si="2"/>
        <v>5.7</v>
      </c>
      <c r="I41" s="106">
        <f t="shared" si="3"/>
        <v>14439</v>
      </c>
      <c r="J41" s="28">
        <v>764018</v>
      </c>
      <c r="K41" s="105">
        <f t="shared" si="4"/>
        <v>14.6</v>
      </c>
      <c r="L41" s="106">
        <f t="shared" si="5"/>
        <v>37049</v>
      </c>
      <c r="M41" s="118">
        <f t="shared" si="20"/>
        <v>6806297</v>
      </c>
      <c r="N41" s="105">
        <f t="shared" si="6"/>
        <v>129.9</v>
      </c>
      <c r="O41" s="132">
        <f t="shared" si="7"/>
        <v>330050</v>
      </c>
      <c r="P41" s="58">
        <v>226089</v>
      </c>
      <c r="Q41" s="105">
        <f t="shared" si="8"/>
        <v>4.3</v>
      </c>
      <c r="R41" s="106">
        <f t="shared" si="9"/>
        <v>10963</v>
      </c>
      <c r="S41" s="28">
        <v>13408</v>
      </c>
      <c r="T41" s="105">
        <f t="shared" si="10"/>
        <v>0.3</v>
      </c>
      <c r="U41" s="106">
        <f t="shared" si="11"/>
        <v>650</v>
      </c>
      <c r="V41" s="118">
        <f t="shared" si="21"/>
        <v>239497</v>
      </c>
      <c r="W41" s="105">
        <f t="shared" si="12"/>
        <v>4.6</v>
      </c>
      <c r="X41" s="106">
        <f t="shared" si="13"/>
        <v>11614</v>
      </c>
      <c r="Y41" s="28">
        <v>524521</v>
      </c>
      <c r="Z41" s="105">
        <f t="shared" si="14"/>
        <v>10</v>
      </c>
      <c r="AA41" s="106">
        <f t="shared" si="15"/>
        <v>25435</v>
      </c>
      <c r="AC41" s="137">
        <f t="shared" si="22"/>
        <v>0</v>
      </c>
      <c r="AF41" s="89">
        <f t="shared" si="16"/>
        <v>5240</v>
      </c>
      <c r="AG41" s="91">
        <f t="shared" si="17"/>
        <v>226</v>
      </c>
      <c r="AH41" s="91">
        <f t="shared" si="18"/>
        <v>13</v>
      </c>
      <c r="AI41" s="91">
        <f t="shared" si="19"/>
        <v>525</v>
      </c>
    </row>
    <row r="42" spans="1:35" s="10" customFormat="1" ht="41.25" customHeight="1">
      <c r="A42" s="59" t="s">
        <v>29</v>
      </c>
      <c r="B42" s="60">
        <v>29472</v>
      </c>
      <c r="C42" s="61">
        <v>6405793</v>
      </c>
      <c r="D42" s="62">
        <v>9030938</v>
      </c>
      <c r="E42" s="111">
        <f t="shared" si="0"/>
        <v>141</v>
      </c>
      <c r="F42" s="112">
        <f t="shared" si="1"/>
        <v>306424</v>
      </c>
      <c r="G42" s="34">
        <v>307045</v>
      </c>
      <c r="H42" s="111">
        <f t="shared" si="2"/>
        <v>4.8</v>
      </c>
      <c r="I42" s="112">
        <f t="shared" si="3"/>
        <v>10418</v>
      </c>
      <c r="J42" s="35">
        <v>1315389</v>
      </c>
      <c r="K42" s="111">
        <f t="shared" si="4"/>
        <v>20.5</v>
      </c>
      <c r="L42" s="112">
        <f t="shared" si="5"/>
        <v>44632</v>
      </c>
      <c r="M42" s="121">
        <f t="shared" si="20"/>
        <v>8022594</v>
      </c>
      <c r="N42" s="111">
        <f t="shared" si="6"/>
        <v>125.2</v>
      </c>
      <c r="O42" s="133">
        <f t="shared" si="7"/>
        <v>272211</v>
      </c>
      <c r="P42" s="63">
        <v>794828</v>
      </c>
      <c r="Q42" s="111">
        <f t="shared" si="8"/>
        <v>12.4</v>
      </c>
      <c r="R42" s="112">
        <f t="shared" si="9"/>
        <v>26969</v>
      </c>
      <c r="S42" s="35">
        <v>101667</v>
      </c>
      <c r="T42" s="111">
        <f t="shared" si="10"/>
        <v>1.6</v>
      </c>
      <c r="U42" s="112">
        <f t="shared" si="11"/>
        <v>3450</v>
      </c>
      <c r="V42" s="121">
        <f t="shared" si="21"/>
        <v>896495</v>
      </c>
      <c r="W42" s="111">
        <f t="shared" si="12"/>
        <v>14</v>
      </c>
      <c r="X42" s="112">
        <f t="shared" si="13"/>
        <v>30419</v>
      </c>
      <c r="Y42" s="35">
        <v>418894</v>
      </c>
      <c r="Z42" s="111">
        <f t="shared" si="14"/>
        <v>6.5</v>
      </c>
      <c r="AA42" s="112">
        <f t="shared" si="15"/>
        <v>14213</v>
      </c>
      <c r="AC42" s="137">
        <f t="shared" si="22"/>
        <v>0</v>
      </c>
      <c r="AF42" s="89">
        <f t="shared" si="16"/>
        <v>6406</v>
      </c>
      <c r="AG42" s="91">
        <f t="shared" si="17"/>
        <v>795</v>
      </c>
      <c r="AH42" s="91">
        <f t="shared" si="18"/>
        <v>102</v>
      </c>
      <c r="AI42" s="91">
        <f t="shared" si="19"/>
        <v>419</v>
      </c>
    </row>
    <row r="43" spans="1:35" s="17" customFormat="1" ht="41.25" customHeight="1">
      <c r="A43" s="101" t="s">
        <v>55</v>
      </c>
      <c r="B43" s="102">
        <v>8501</v>
      </c>
      <c r="C43" s="103">
        <v>4188878</v>
      </c>
      <c r="D43" s="99">
        <v>6965488</v>
      </c>
      <c r="E43" s="105">
        <f t="shared" si="0"/>
        <v>166.3</v>
      </c>
      <c r="F43" s="106">
        <f t="shared" si="1"/>
        <v>819373</v>
      </c>
      <c r="G43" s="27">
        <v>308079</v>
      </c>
      <c r="H43" s="105">
        <f t="shared" si="2"/>
        <v>7.4</v>
      </c>
      <c r="I43" s="106">
        <f t="shared" si="3"/>
        <v>36240</v>
      </c>
      <c r="J43" s="28">
        <v>3293117</v>
      </c>
      <c r="K43" s="105">
        <f t="shared" si="4"/>
        <v>78.6</v>
      </c>
      <c r="L43" s="106">
        <f t="shared" si="5"/>
        <v>387380</v>
      </c>
      <c r="M43" s="118">
        <f t="shared" si="20"/>
        <v>3980450</v>
      </c>
      <c r="N43" s="105">
        <f t="shared" si="6"/>
        <v>95</v>
      </c>
      <c r="O43" s="132">
        <f t="shared" si="7"/>
        <v>468233</v>
      </c>
      <c r="P43" s="104">
        <v>1044885</v>
      </c>
      <c r="Q43" s="105">
        <f t="shared" si="8"/>
        <v>24.9</v>
      </c>
      <c r="R43" s="106">
        <f t="shared" si="9"/>
        <v>122913</v>
      </c>
      <c r="S43" s="28">
        <v>47704</v>
      </c>
      <c r="T43" s="105">
        <f t="shared" si="10"/>
        <v>1.1</v>
      </c>
      <c r="U43" s="106">
        <f t="shared" si="11"/>
        <v>5612</v>
      </c>
      <c r="V43" s="118">
        <f t="shared" si="21"/>
        <v>1092589</v>
      </c>
      <c r="W43" s="105">
        <f t="shared" si="12"/>
        <v>26.1</v>
      </c>
      <c r="X43" s="106">
        <f t="shared" si="13"/>
        <v>128525</v>
      </c>
      <c r="Y43" s="28">
        <v>2200528</v>
      </c>
      <c r="Z43" s="105">
        <f t="shared" si="14"/>
        <v>52.5</v>
      </c>
      <c r="AA43" s="106">
        <f t="shared" si="15"/>
        <v>258855</v>
      </c>
      <c r="AC43" s="137">
        <f t="shared" si="22"/>
        <v>0</v>
      </c>
      <c r="AF43" s="89">
        <f t="shared" si="16"/>
        <v>4189</v>
      </c>
      <c r="AG43" s="91">
        <f t="shared" si="17"/>
        <v>1045</v>
      </c>
      <c r="AH43" s="91">
        <f t="shared" si="18"/>
        <v>48</v>
      </c>
      <c r="AI43" s="91">
        <f t="shared" si="19"/>
        <v>2201</v>
      </c>
    </row>
    <row r="44" spans="1:35" s="10" customFormat="1" ht="41.25" customHeight="1" thickBot="1">
      <c r="A44" s="80" t="s">
        <v>30</v>
      </c>
      <c r="B44" s="81">
        <v>19980</v>
      </c>
      <c r="C44" s="82">
        <v>4874051</v>
      </c>
      <c r="D44" s="83">
        <v>5715493</v>
      </c>
      <c r="E44" s="115">
        <f t="shared" si="0"/>
        <v>117.3</v>
      </c>
      <c r="F44" s="116">
        <f t="shared" si="1"/>
        <v>286061</v>
      </c>
      <c r="G44" s="100">
        <v>35596</v>
      </c>
      <c r="H44" s="115">
        <f t="shared" si="2"/>
        <v>0.7</v>
      </c>
      <c r="I44" s="116">
        <f t="shared" si="3"/>
        <v>1782</v>
      </c>
      <c r="J44" s="84">
        <v>1610323</v>
      </c>
      <c r="K44" s="115">
        <f t="shared" si="4"/>
        <v>33</v>
      </c>
      <c r="L44" s="116">
        <f t="shared" si="5"/>
        <v>80597</v>
      </c>
      <c r="M44" s="123">
        <f t="shared" si="20"/>
        <v>4140766</v>
      </c>
      <c r="N44" s="115">
        <f t="shared" si="6"/>
        <v>85</v>
      </c>
      <c r="O44" s="136">
        <f t="shared" si="7"/>
        <v>207246</v>
      </c>
      <c r="P44" s="85">
        <v>1171323</v>
      </c>
      <c r="Q44" s="115">
        <f t="shared" si="8"/>
        <v>24</v>
      </c>
      <c r="R44" s="116">
        <f t="shared" si="9"/>
        <v>58625</v>
      </c>
      <c r="S44" s="84">
        <v>12</v>
      </c>
      <c r="T44" s="115">
        <f t="shared" si="10"/>
        <v>0</v>
      </c>
      <c r="U44" s="116">
        <f t="shared" si="11"/>
        <v>1</v>
      </c>
      <c r="V44" s="123">
        <f t="shared" si="21"/>
        <v>1171335</v>
      </c>
      <c r="W44" s="115">
        <f t="shared" si="12"/>
        <v>24</v>
      </c>
      <c r="X44" s="116">
        <f t="shared" si="13"/>
        <v>58625</v>
      </c>
      <c r="Y44" s="84">
        <v>438988</v>
      </c>
      <c r="Z44" s="115">
        <f t="shared" si="14"/>
        <v>9</v>
      </c>
      <c r="AA44" s="116">
        <f t="shared" si="15"/>
        <v>21971</v>
      </c>
      <c r="AC44" s="137">
        <f t="shared" si="22"/>
        <v>0</v>
      </c>
      <c r="AF44" s="89">
        <f t="shared" si="16"/>
        <v>4874</v>
      </c>
      <c r="AG44" s="91">
        <f t="shared" si="17"/>
        <v>1171</v>
      </c>
      <c r="AH44" s="91">
        <f t="shared" si="18"/>
        <v>0</v>
      </c>
      <c r="AI44" s="91">
        <f t="shared" si="19"/>
        <v>439</v>
      </c>
    </row>
    <row r="45" spans="1:27" s="10" customFormat="1" ht="18.75" customHeight="1">
      <c r="A45" s="6" t="s">
        <v>67</v>
      </c>
      <c r="B45" s="6"/>
      <c r="C45" s="6"/>
      <c r="D45" s="87"/>
      <c r="E45" s="87"/>
      <c r="F45" s="87"/>
      <c r="G45" s="86"/>
      <c r="H45" s="87"/>
      <c r="I45" s="87"/>
      <c r="K45" s="87"/>
      <c r="L45" s="87"/>
      <c r="N45" s="87"/>
      <c r="O45" s="87"/>
      <c r="P45" s="87"/>
      <c r="Q45" s="87"/>
      <c r="R45" s="87"/>
      <c r="T45" s="87"/>
      <c r="U45" s="87"/>
      <c r="W45" s="87"/>
      <c r="X45" s="87"/>
      <c r="Z45" s="87"/>
      <c r="AA45" s="87"/>
    </row>
    <row r="46" spans="2:27" ht="16.5" customHeight="1">
      <c r="B46" s="4"/>
      <c r="C46" s="4"/>
      <c r="D46" s="8"/>
      <c r="E46" s="8"/>
      <c r="F46" s="8"/>
      <c r="H46" s="8"/>
      <c r="I46" s="8"/>
      <c r="K46" s="8"/>
      <c r="L46" s="8"/>
      <c r="N46" s="8"/>
      <c r="O46" s="8"/>
      <c r="P46" s="8"/>
      <c r="Q46" s="8"/>
      <c r="R46" s="8"/>
      <c r="T46" s="8"/>
      <c r="U46" s="8"/>
      <c r="W46" s="8"/>
      <c r="X46" s="8"/>
      <c r="Z46" s="8"/>
      <c r="AA46" s="8"/>
    </row>
    <row r="47" spans="2:25" ht="13.5">
      <c r="B47" s="3" t="s">
        <v>70</v>
      </c>
      <c r="C47" s="124" t="s">
        <v>71</v>
      </c>
      <c r="D47" s="124" t="s">
        <v>72</v>
      </c>
      <c r="G47" s="124" t="s">
        <v>73</v>
      </c>
      <c r="J47" s="124" t="s">
        <v>81</v>
      </c>
      <c r="P47" s="124" t="s">
        <v>82</v>
      </c>
      <c r="S47" s="124" t="s">
        <v>83</v>
      </c>
      <c r="Y47" s="124" t="s">
        <v>84</v>
      </c>
    </row>
  </sheetData>
  <mergeCells count="1">
    <mergeCell ref="A3:A6"/>
  </mergeCells>
  <printOptions/>
  <pageMargins left="0.5905511811023623" right="0.5905511811023623" top="0.5905511811023623" bottom="0.3937007874015748" header="0.5118110236220472" footer="0.5118110236220472"/>
  <pageSetup firstPageNumber="24" useFirstPageNumber="1" fitToWidth="2" horizontalDpi="300" verticalDpi="300" orientation="portrait" paperSize="9" scale="45" r:id="rId1"/>
  <headerFooter alignWithMargins="0">
    <oddFooter>&amp;C&amp;P</oddFooter>
  </headerFooter>
  <colBreaks count="1" manualBreakCount="1">
    <brk id="1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2010-11-02T09:22:49Z</cp:lastPrinted>
  <dcterms:created xsi:type="dcterms:W3CDTF">2000-12-01T04:00:16Z</dcterms:created>
  <dcterms:modified xsi:type="dcterms:W3CDTF">2010-11-02T09:22:54Z</dcterms:modified>
  <cp:category/>
  <cp:version/>
  <cp:contentType/>
  <cp:contentStatus/>
</cp:coreProperties>
</file>