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410" windowWidth="12075" windowHeight="8355" activeTab="12"/>
  </bookViews>
  <sheets>
    <sheet name="1計画処理地域の状況" sheetId="1" r:id="rId1"/>
    <sheet name="２（１）処理形態" sheetId="2" r:id="rId2"/>
    <sheet name="２（２）手数料（家庭）" sheetId="3" r:id="rId3"/>
    <sheet name="２（２）手数料（事業）" sheetId="4" r:id="rId4"/>
    <sheet name="３（１）収集方式等" sheetId="5" r:id="rId5"/>
    <sheet name="３（２）収集量" sheetId="6" r:id="rId6"/>
    <sheet name="４排出形態別" sheetId="7" r:id="rId7"/>
    <sheet name="５（１）焼却処理" sheetId="8" r:id="rId8"/>
    <sheet name="５（２）中間処理" sheetId="9" r:id="rId9"/>
    <sheet name="５（３）最終処分" sheetId="10" r:id="rId10"/>
    <sheet name="５（４）資源化" sheetId="11" r:id="rId11"/>
    <sheet name="５（５）資源化率" sheetId="12" r:id="rId12"/>
    <sheet name="６一日一人あたり" sheetId="13" r:id="rId13"/>
  </sheets>
  <definedNames>
    <definedName name="_Fill" localSheetId="1" hidden="1">'２（１）処理形態'!#REF!</definedName>
    <definedName name="_Fill" localSheetId="2" hidden="1">'２（２）手数料（家庭）'!#REF!</definedName>
    <definedName name="_Fill" localSheetId="3" hidden="1">'２（２）手数料（事業）'!#REF!</definedName>
    <definedName name="_Fill" localSheetId="4" hidden="1">'３（１）収集方式等'!#REF!</definedName>
    <definedName name="_Fill" localSheetId="5" hidden="1">'３（２）収集量'!#REF!</definedName>
    <definedName name="_Fill" localSheetId="7" hidden="1">'５（１）焼却処理'!#REF!</definedName>
    <definedName name="_Fill" localSheetId="8" hidden="1">'５（２）中間処理'!#REF!</definedName>
    <definedName name="_Fill" localSheetId="9" hidden="1">'５（３）最終処分'!#REF!</definedName>
    <definedName name="_Fill" localSheetId="10" hidden="1">'５（４）資源化'!#REF!</definedName>
    <definedName name="_Fill" localSheetId="11" hidden="1">'５（５）資源化率'!#REF!</definedName>
    <definedName name="_Fill" localSheetId="12" hidden="1">'６一日一人あたり'!#REF!</definedName>
    <definedName name="_Fill" hidden="1">'1計画処理地域の状況'!#REF!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xlnm.Print_Area" localSheetId="0">'1計画処理地域の状況'!$A$1:$E$80</definedName>
    <definedName name="_xlnm.Print_Area" localSheetId="2">'２（２）手数料（家庭）'!$A$1:$Y$80</definedName>
    <definedName name="_xlnm.Print_Area" localSheetId="4">'３（１）収集方式等'!$A$1:$Z$88</definedName>
    <definedName name="_xlnm.Print_Area" localSheetId="5">'３（２）収集量'!$A$1:$AE$81</definedName>
    <definedName name="_xlnm.Print_Area" localSheetId="6">'４排出形態別'!$A$1:$G$79</definedName>
    <definedName name="_xlnm.Print_Area" localSheetId="10">'５（４）資源化'!$A$2:$CA$82</definedName>
    <definedName name="_xlnm.Print_Area" localSheetId="11">'５（５）資源化率'!$A$1:$G$84</definedName>
    <definedName name="_xlnm.Print_Area" localSheetId="12">'６一日一人あたり'!$A$1:$M$81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<sst xmlns="http://schemas.openxmlformats.org/spreadsheetml/2006/main" count="1922" uniqueCount="246">
  <si>
    <t>１．計画処理地域の状況</t>
  </si>
  <si>
    <t>市町村</t>
  </si>
  <si>
    <t>人口</t>
  </si>
  <si>
    <t>　ごみ計画収集人口</t>
  </si>
  <si>
    <t>事務組合名</t>
  </si>
  <si>
    <t>（人）</t>
  </si>
  <si>
    <t>計画収集人口</t>
  </si>
  <si>
    <t>自家処理人口</t>
  </si>
  <si>
    <t>下田市</t>
  </si>
  <si>
    <t>熱海市</t>
  </si>
  <si>
    <t>伊東市</t>
  </si>
  <si>
    <t>三島市</t>
  </si>
  <si>
    <t>沼津市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</si>
  <si>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</si>
  <si>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</si>
  <si>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</si>
  <si>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</si>
  <si>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</si>
  <si>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</si>
  <si>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</si>
  <si>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</si>
  <si>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</si>
  <si>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</si>
  <si>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</si>
  <si>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</si>
  <si>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</si>
  <si>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</si>
  <si>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</si>
  <si>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</si>
  <si>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</si>
  <si>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</si>
  <si>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</si>
  <si>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</si>
  <si>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</si>
  <si>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</si>
  <si>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</si>
  <si>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</si>
  <si>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</si>
  <si>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</si>
  <si>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</si>
  <si>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</si>
  <si>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</si>
  <si>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</si>
  <si>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</si>
  <si>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</si>
  <si>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</si>
  <si>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</si>
  <si>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</si>
  <si>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</si>
  <si>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</si>
  <si>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</si>
  <si>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</si>
  <si>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</si>
  <si>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</si>
  <si>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</si>
  <si>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</si>
  <si>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</si>
  <si>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</si>
  <si>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</si>
  <si>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</si>
  <si>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</si>
  <si>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</si>
  <si>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</si>
  <si>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</si>
  <si>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</si>
  <si>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</si>
  <si>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</si>
  <si>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</si>
  <si>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</si>
  <si>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</si>
  <si>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</si>
  <si>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</si>
  <si>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</si>
  <si>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</si>
  <si>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</si>
  <si>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</si>
  <si>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</si>
  <si>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</si>
  <si>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</si>
  <si>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</si>
  <si>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</si>
  <si>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</si>
  <si>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</si>
  <si>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混合ごみ</t>
  </si>
  <si>
    <t>粗大ごみ</t>
  </si>
  <si>
    <t>収集運搬</t>
  </si>
  <si>
    <t>中間処理</t>
  </si>
  <si>
    <t>埋立</t>
  </si>
  <si>
    <t>中間処理</t>
  </si>
  <si>
    <t>1,3</t>
  </si>
  <si>
    <t>2,3</t>
  </si>
  <si>
    <t>２．ごみ処理の概要    (1)  処理形態</t>
  </si>
  <si>
    <t>可燃ごみ</t>
  </si>
  <si>
    <t>不燃ごみ</t>
  </si>
  <si>
    <t>資源ごみ</t>
  </si>
  <si>
    <t>その他</t>
  </si>
  <si>
    <t>紙</t>
  </si>
  <si>
    <t>金属</t>
  </si>
  <si>
    <t>ガラス</t>
  </si>
  <si>
    <t>ペットボトル</t>
  </si>
  <si>
    <t>プラスチック</t>
  </si>
  <si>
    <t>その他</t>
  </si>
  <si>
    <t>中間処理</t>
  </si>
  <si>
    <t>収集運搬</t>
  </si>
  <si>
    <t>中間処理</t>
  </si>
  <si>
    <t>埋立</t>
  </si>
  <si>
    <t>1.2.3</t>
  </si>
  <si>
    <t>1,2,3</t>
  </si>
  <si>
    <t>1.2.3</t>
  </si>
  <si>
    <t>1,2</t>
  </si>
  <si>
    <t>1,2,3</t>
  </si>
  <si>
    <t>（１：直営、２：委託、３：許可、４：無し）</t>
  </si>
  <si>
    <t xml:space="preserve">２．ごみ処理の概要    (2 )手数料徴収状況  </t>
  </si>
  <si>
    <t>家庭系ごみ</t>
  </si>
  <si>
    <t>混合ごみ</t>
  </si>
  <si>
    <t>ガラス</t>
  </si>
  <si>
    <t>ペットボトル</t>
  </si>
  <si>
    <t>プラスチック</t>
  </si>
  <si>
    <t>手数料</t>
  </si>
  <si>
    <t>徴収方法</t>
  </si>
  <si>
    <t>手数料：</t>
  </si>
  <si>
    <t>１：有料  ２：無料  ３：一部有料</t>
  </si>
  <si>
    <t>徴収方法：  1:従量制  2:回数制  ３：定額制  4:多量の場合のみ</t>
  </si>
  <si>
    <t>２．ごみ処理の概要( 2 )手数料徴収状況</t>
  </si>
  <si>
    <t>事業系ごみ</t>
  </si>
  <si>
    <t>混合ごみ</t>
  </si>
  <si>
    <t>可燃ごみ</t>
  </si>
  <si>
    <t>不燃ごみ</t>
  </si>
  <si>
    <t>資源ごみ</t>
  </si>
  <si>
    <t>その他</t>
  </si>
  <si>
    <t>紙</t>
  </si>
  <si>
    <t>金属</t>
  </si>
  <si>
    <t>ガラス</t>
  </si>
  <si>
    <t>ペットボトル</t>
  </si>
  <si>
    <t>プラスチック</t>
  </si>
  <si>
    <t>手数料</t>
  </si>
  <si>
    <t>徴収方法</t>
  </si>
  <si>
    <t xml:space="preserve"> </t>
  </si>
  <si>
    <t>手数料：</t>
  </si>
  <si>
    <t>１：有料  ２：無料  ３：一部有料</t>
  </si>
  <si>
    <t>徴収方法：  1:従量制  2:回数制  ３：定額制  4:多量の場合のみ</t>
  </si>
  <si>
    <t>３．ごみ収集の状況</t>
  </si>
  <si>
    <t>(1)収集方式、回数の状況</t>
  </si>
  <si>
    <t>ごみ（粗大ごみを除く）</t>
  </si>
  <si>
    <t>ごみの</t>
  </si>
  <si>
    <t>分別数</t>
  </si>
  <si>
    <t>平均収集</t>
  </si>
  <si>
    <t>収集方式</t>
  </si>
  <si>
    <t>回数(/週)</t>
  </si>
  <si>
    <t>回数(/月)</t>
  </si>
  <si>
    <t>回数</t>
  </si>
  <si>
    <t>1,4</t>
  </si>
  <si>
    <t>3,4,5</t>
  </si>
  <si>
    <t>3,4,5,8</t>
  </si>
  <si>
    <t>市町村（平均）</t>
  </si>
  <si>
    <t>平均収集回数</t>
  </si>
  <si>
    <t xml:space="preserve"> 1：7回</t>
  </si>
  <si>
    <t>2：6回</t>
  </si>
  <si>
    <t>3：5回</t>
  </si>
  <si>
    <t>４：４回</t>
  </si>
  <si>
    <t>５：３回</t>
  </si>
  <si>
    <t>６：２回</t>
  </si>
  <si>
    <t>７：１回</t>
  </si>
  <si>
    <t>８：１回未満</t>
  </si>
  <si>
    <t>９：不定期</t>
  </si>
  <si>
    <t>10：無し</t>
  </si>
  <si>
    <t>１：ステーション方式</t>
  </si>
  <si>
    <t>２：各戸収集方式</t>
  </si>
  <si>
    <t>３：併用</t>
  </si>
  <si>
    <t>4：その他</t>
  </si>
  <si>
    <t>(2)収集形態別収集量１</t>
  </si>
  <si>
    <t>(2)収集形態別収集量2</t>
  </si>
  <si>
    <t>(2)収集形態別収集量3</t>
  </si>
  <si>
    <t>可燃ごみ　　不燃ごみ</t>
  </si>
  <si>
    <t>　資源ごみ、その他</t>
  </si>
  <si>
    <t>（ｔ／年）</t>
  </si>
  <si>
    <t>　直接搬入ごみ、粗大ごみ、自家処理</t>
  </si>
  <si>
    <t>直接搬入</t>
  </si>
  <si>
    <t>自家処理量</t>
  </si>
  <si>
    <t>ごみ総排出量</t>
  </si>
  <si>
    <t>日常生活</t>
  </si>
  <si>
    <t>合計</t>
  </si>
  <si>
    <t>ごみ</t>
  </si>
  <si>
    <t>ごみ総排出</t>
  </si>
  <si>
    <t>自家処理を含む</t>
  </si>
  <si>
    <t>直営</t>
  </si>
  <si>
    <t>委託</t>
  </si>
  <si>
    <t>許可</t>
  </si>
  <si>
    <t>量</t>
  </si>
  <si>
    <t>収集形態別収集量</t>
  </si>
  <si>
    <t>4．排出形態別ごみ量</t>
  </si>
  <si>
    <t>生活系ごみ</t>
  </si>
  <si>
    <t>計</t>
  </si>
  <si>
    <t>5．ごみ処理の状況</t>
  </si>
  <si>
    <t>(1)焼却処理</t>
  </si>
  <si>
    <t>焼却施設以外の中間処理施設からの搬入量</t>
  </si>
  <si>
    <t>ごみの直接焼却</t>
  </si>
  <si>
    <t>資源化等を</t>
  </si>
  <si>
    <t>高速堆肥</t>
  </si>
  <si>
    <t>ごみ燃料化</t>
  </si>
  <si>
    <t>その他の</t>
  </si>
  <si>
    <t xml:space="preserve">  合   計</t>
  </si>
  <si>
    <t>処理施設</t>
  </si>
  <si>
    <t>行う施設</t>
  </si>
  <si>
    <t>化施設</t>
  </si>
  <si>
    <t>施設</t>
  </si>
  <si>
    <t>(２)焼却以外の中間処理</t>
  </si>
  <si>
    <t>焼却以外の中間処理</t>
  </si>
  <si>
    <t>(3)最終処分</t>
  </si>
  <si>
    <t>焼却施設以外の中間処理からの処理残さ</t>
  </si>
  <si>
    <t>ごみの直接埋立</t>
  </si>
  <si>
    <t>焼却残さ</t>
  </si>
  <si>
    <t>(4)資源化の状況</t>
  </si>
  <si>
    <t>直接資源化</t>
  </si>
  <si>
    <t>施設処理を伴う資源化</t>
  </si>
  <si>
    <t>団体回収</t>
  </si>
  <si>
    <t>焼却施設</t>
  </si>
  <si>
    <t>粗大ごみ処理施設</t>
  </si>
  <si>
    <t>資源化等を行う施設</t>
  </si>
  <si>
    <t>高速堆肥化施設</t>
  </si>
  <si>
    <t>ごみ燃料化施設</t>
  </si>
  <si>
    <t>その他の施設</t>
  </si>
  <si>
    <t>小計</t>
  </si>
  <si>
    <t>焼却以外の中間処理施設からの資源化量</t>
  </si>
  <si>
    <t>金属類</t>
  </si>
  <si>
    <t>ペット</t>
  </si>
  <si>
    <t>プラス</t>
  </si>
  <si>
    <t>ボトル</t>
  </si>
  <si>
    <t>チック</t>
  </si>
  <si>
    <t>５．ごみ処理の状況</t>
  </si>
  <si>
    <t>(5)資源化率・リサイクル率</t>
  </si>
  <si>
    <t>（t/年）</t>
  </si>
  <si>
    <t>総排出量</t>
  </si>
  <si>
    <t>施設処理による資源化</t>
  </si>
  <si>
    <t>資源化集団回収</t>
  </si>
  <si>
    <t>資源化率　(％)</t>
  </si>
  <si>
    <t>リサイクル率　(％)</t>
  </si>
  <si>
    <t>資源化率(％)：(直接資源化量＋施設処理による資源化量)／総ごみ処理量×１００　</t>
  </si>
  <si>
    <t>リサイクル率(％)：(直接資源化量＋施設処理による資源化量＋集団回収量)／(総ごみ処理量＋資源化集団回収量)×１００</t>
  </si>
  <si>
    <t>6．市町村別1日1人当たりのごみ発生量</t>
  </si>
  <si>
    <t>　</t>
  </si>
  <si>
    <t>収集ごみ　　(ｔ／年)</t>
  </si>
  <si>
    <t>一人あたりの</t>
  </si>
  <si>
    <t>　人　　口</t>
  </si>
  <si>
    <t>排出量</t>
  </si>
  <si>
    <t>　　(kg/日)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</si>
</sst>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_);[Red]\(#,##0.000\)"/>
    <numFmt numFmtId="178" formatCode="#,###"/>
    <numFmt numFmtId="179" formatCode="0.0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22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0" fillId="0" borderId="52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>
      <alignment/>
    </xf>
    <xf numFmtId="0" fontId="0" fillId="0" borderId="5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56" xfId="0" applyBorder="1" applyAlignment="1" applyProtection="1">
      <alignment/>
      <protection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176" fontId="0" fillId="0" borderId="5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38" xfId="0" applyBorder="1" applyAlignment="1">
      <alignment/>
    </xf>
    <xf numFmtId="0" fontId="0" fillId="0" borderId="13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0" fillId="0" borderId="62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0" fillId="0" borderId="63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64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8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62" xfId="0" applyNumberFormat="1" applyBorder="1" applyAlignment="1" applyProtection="1">
      <alignment/>
      <protection/>
    </xf>
    <xf numFmtId="37" fontId="0" fillId="0" borderId="60" xfId="0" applyNumberFormat="1" applyBorder="1" applyAlignment="1" applyProtection="1">
      <alignment/>
      <protection/>
    </xf>
    <xf numFmtId="37" fontId="0" fillId="0" borderId="58" xfId="0" applyNumberFormat="1" applyBorder="1" applyAlignment="1" applyProtection="1">
      <alignment/>
      <protection/>
    </xf>
    <xf numFmtId="37" fontId="0" fillId="0" borderId="65" xfId="0" applyNumberFormat="1" applyBorder="1" applyAlignment="1" applyProtection="1">
      <alignment/>
      <protection/>
    </xf>
    <xf numFmtId="37" fontId="0" fillId="0" borderId="66" xfId="0" applyNumberFormat="1" applyBorder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69" xfId="0" applyBorder="1" applyAlignment="1">
      <alignment/>
    </xf>
    <xf numFmtId="0" fontId="0" fillId="0" borderId="70" xfId="0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52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left"/>
      <protection/>
    </xf>
    <xf numFmtId="0" fontId="0" fillId="0" borderId="53" xfId="0" applyBorder="1" applyAlignment="1" applyProtection="1">
      <alignment horizontal="left"/>
      <protection/>
    </xf>
    <xf numFmtId="0" fontId="0" fillId="0" borderId="52" xfId="0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71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57" xfId="0" applyNumberFormat="1" applyBorder="1" applyAlignment="1">
      <alignment/>
    </xf>
    <xf numFmtId="37" fontId="0" fillId="0" borderId="69" xfId="0" applyNumberFormat="1" applyBorder="1" applyAlignment="1">
      <alignment/>
    </xf>
    <xf numFmtId="37" fontId="0" fillId="0" borderId="52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72" xfId="0" applyNumberFormat="1" applyBorder="1" applyAlignment="1">
      <alignment/>
    </xf>
    <xf numFmtId="0" fontId="0" fillId="0" borderId="73" xfId="0" applyBorder="1" applyAlignment="1" applyProtection="1">
      <alignment horizontal="left"/>
      <protection/>
    </xf>
    <xf numFmtId="37" fontId="0" fillId="0" borderId="65" xfId="0" applyNumberFormat="1" applyBorder="1" applyAlignment="1" applyProtection="1">
      <alignment/>
      <protection/>
    </xf>
    <xf numFmtId="37" fontId="0" fillId="0" borderId="10" xfId="0" applyNumberFormat="1" applyBorder="1" applyAlignment="1">
      <alignment/>
    </xf>
    <xf numFmtId="0" fontId="0" fillId="0" borderId="17" xfId="0" applyBorder="1" applyAlignment="1" applyProtection="1">
      <alignment horizontal="left"/>
      <protection/>
    </xf>
    <xf numFmtId="0" fontId="0" fillId="0" borderId="50" xfId="0" applyBorder="1" applyAlignment="1" applyProtection="1">
      <alignment horizontal="left"/>
      <protection/>
    </xf>
    <xf numFmtId="0" fontId="0" fillId="0" borderId="50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 applyProtection="1">
      <alignment horizontal="left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74" xfId="0" applyNumberFormat="1" applyBorder="1" applyAlignment="1" applyProtection="1">
      <alignment/>
      <protection/>
    </xf>
    <xf numFmtId="3" fontId="0" fillId="0" borderId="8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/>
      <protection/>
    </xf>
    <xf numFmtId="37" fontId="0" fillId="0" borderId="73" xfId="0" applyNumberFormat="1" applyBorder="1" applyAlignment="1" applyProtection="1">
      <alignment/>
      <protection/>
    </xf>
    <xf numFmtId="37" fontId="0" fillId="0" borderId="57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51" xfId="0" applyNumberFormat="1" applyBorder="1" applyAlignment="1" applyProtection="1">
      <alignment/>
      <protection/>
    </xf>
    <xf numFmtId="37" fontId="0" fillId="0" borderId="50" xfId="0" applyNumberFormat="1" applyBorder="1" applyAlignment="1" applyProtection="1">
      <alignment/>
      <protection/>
    </xf>
    <xf numFmtId="37" fontId="0" fillId="0" borderId="51" xfId="0" applyNumberForma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75" xfId="0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53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47" xfId="0" applyBorder="1" applyAlignment="1" applyProtection="1">
      <alignment horizontal="left"/>
      <protection/>
    </xf>
    <xf numFmtId="0" fontId="0" fillId="0" borderId="78" xfId="0" applyBorder="1" applyAlignment="1">
      <alignment/>
    </xf>
    <xf numFmtId="0" fontId="0" fillId="0" borderId="54" xfId="0" applyBorder="1" applyAlignment="1" applyProtection="1">
      <alignment horizontal="left"/>
      <protection/>
    </xf>
    <xf numFmtId="0" fontId="0" fillId="0" borderId="53" xfId="0" applyBorder="1" applyAlignment="1">
      <alignment horizontal="left"/>
    </xf>
    <xf numFmtId="0" fontId="0" fillId="0" borderId="76" xfId="0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0" fontId="0" fillId="0" borderId="79" xfId="0" applyBorder="1" applyAlignment="1" applyProtection="1">
      <alignment horizontal="left"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>
      <alignment/>
      <protection/>
    </xf>
    <xf numFmtId="37" fontId="0" fillId="0" borderId="42" xfId="0" applyNumberFormat="1" applyBorder="1" applyAlignment="1" applyProtection="1">
      <alignment/>
      <protection/>
    </xf>
    <xf numFmtId="0" fontId="0" fillId="0" borderId="57" xfId="0" applyBorder="1" applyAlignment="1" applyProtection="1">
      <alignment horizontal="left"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54" xfId="0" applyNumberForma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37" fontId="0" fillId="0" borderId="80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>
      <alignment/>
    </xf>
    <xf numFmtId="0" fontId="0" fillId="0" borderId="42" xfId="0" applyBorder="1" applyAlignment="1" applyProtection="1">
      <alignment horizontal="left"/>
      <protection/>
    </xf>
    <xf numFmtId="0" fontId="3" fillId="0" borderId="42" xfId="0" applyFont="1" applyBorder="1" applyAlignment="1">
      <alignment/>
    </xf>
    <xf numFmtId="0" fontId="3" fillId="0" borderId="74" xfId="0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0" fontId="0" fillId="0" borderId="32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177" fontId="0" fillId="0" borderId="0" xfId="0" applyNumberFormat="1" applyAlignment="1">
      <alignment/>
    </xf>
    <xf numFmtId="177" fontId="0" fillId="0" borderId="0" xfId="0" applyNumberForma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left"/>
      <protection/>
    </xf>
    <xf numFmtId="177" fontId="0" fillId="0" borderId="17" xfId="0" applyNumberFormat="1" applyBorder="1" applyAlignment="1" applyProtection="1">
      <alignment horizontal="left"/>
      <protection/>
    </xf>
    <xf numFmtId="0" fontId="0" fillId="0" borderId="82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177" fontId="0" fillId="0" borderId="62" xfId="0" applyNumberFormat="1" applyBorder="1" applyAlignment="1" applyProtection="1">
      <alignment horizontal="left"/>
      <protection/>
    </xf>
    <xf numFmtId="0" fontId="0" fillId="0" borderId="55" xfId="0" applyBorder="1" applyAlignment="1">
      <alignment/>
    </xf>
    <xf numFmtId="0" fontId="0" fillId="0" borderId="71" xfId="0" applyBorder="1" applyAlignment="1">
      <alignment/>
    </xf>
    <xf numFmtId="177" fontId="0" fillId="0" borderId="25" xfId="0" applyNumberFormat="1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37" fontId="0" fillId="0" borderId="44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43" xfId="0" applyNumberFormat="1" applyBorder="1" applyAlignment="1" applyProtection="1">
      <alignment/>
      <protection/>
    </xf>
    <xf numFmtId="37" fontId="0" fillId="0" borderId="70" xfId="0" applyNumberFormat="1" applyBorder="1" applyAlignment="1" applyProtection="1">
      <alignment/>
      <protection/>
    </xf>
    <xf numFmtId="177" fontId="0" fillId="0" borderId="31" xfId="0" applyNumberFormat="1" applyBorder="1" applyAlignment="1" applyProtection="1">
      <alignment/>
      <protection/>
    </xf>
    <xf numFmtId="0" fontId="0" fillId="0" borderId="39" xfId="0" applyBorder="1" applyAlignment="1" applyProtection="1">
      <alignment horizontal="left"/>
      <protection/>
    </xf>
    <xf numFmtId="37" fontId="0" fillId="0" borderId="21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83" xfId="0" applyBorder="1" applyAlignment="1" applyProtection="1">
      <alignment horizontal="left"/>
      <protection/>
    </xf>
    <xf numFmtId="37" fontId="0" fillId="0" borderId="45" xfId="0" applyNumberFormat="1" applyBorder="1" applyAlignment="1" applyProtection="1">
      <alignment/>
      <protection/>
    </xf>
    <xf numFmtId="37" fontId="0" fillId="0" borderId="37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80"/>
  <sheetViews>
    <sheetView showGridLines="0" zoomScaleSheetLayoutView="75" workbookViewId="0" topLeftCell="B5">
      <selection activeCell="G20" sqref="G20"/>
    </sheetView>
  </sheetViews>
  <sheetFormatPr defaultColWidth="10.66015625" defaultRowHeight="18"/>
  <cols>
    <col min="1" max="1" width="18.66015625" style="0" customWidth="1"/>
    <col min="2" max="4" width="13.66015625" style="0" customWidth="1"/>
  </cols>
  <sheetData>
    <row r="1" ht="17.25">
      <c r="A1" s="5" t="s">
        <v>0</v>
      </c>
    </row>
    <row r="2" spans="1:4" ht="18" thickBot="1">
      <c r="A2" s="1"/>
      <c r="B2" s="1"/>
      <c r="C2" s="1"/>
      <c r="D2" s="1"/>
    </row>
    <row r="3" spans="1:5" ht="17.25">
      <c r="A3" s="6" t="s">
        <v>1</v>
      </c>
      <c r="B3" s="6" t="s">
        <v>2</v>
      </c>
      <c r="C3" s="7" t="s">
        <v>3</v>
      </c>
      <c r="D3" s="2"/>
      <c r="E3" s="3"/>
    </row>
    <row r="4" spans="1:5" ht="17.25">
      <c r="A4" s="6" t="s">
        <v>4</v>
      </c>
      <c r="B4" s="6" t="s">
        <v>5</v>
      </c>
      <c r="C4" s="6" t="s">
        <v>6</v>
      </c>
      <c r="D4" s="8" t="s">
        <v>7</v>
      </c>
      <c r="E4" s="3"/>
    </row>
    <row r="5" spans="1:5" ht="18" thickBot="1">
      <c r="A5" s="4"/>
      <c r="B5" s="4"/>
      <c r="C5" s="9" t="s">
        <v>5</v>
      </c>
      <c r="D5" s="10" t="s">
        <v>5</v>
      </c>
      <c r="E5" s="3"/>
    </row>
    <row r="6" spans="1:5" ht="17.25">
      <c r="A6" s="7" t="s">
        <v>8</v>
      </c>
      <c r="B6" s="11">
        <f>C6+D6</f>
        <v>28265</v>
      </c>
      <c r="C6" s="11">
        <v>28265</v>
      </c>
      <c r="D6" s="12">
        <v>0</v>
      </c>
      <c r="E6" s="3"/>
    </row>
    <row r="7" spans="1:5" ht="17.25">
      <c r="A7" s="7" t="s">
        <v>9</v>
      </c>
      <c r="B7" s="11">
        <f>C7+D7</f>
        <v>43624</v>
      </c>
      <c r="C7" s="11">
        <v>43624</v>
      </c>
      <c r="D7" s="12">
        <v>0</v>
      </c>
      <c r="E7" s="3"/>
    </row>
    <row r="8" spans="1:5" ht="17.25">
      <c r="A8" s="7" t="s">
        <v>10</v>
      </c>
      <c r="B8" s="11">
        <f aca="true" t="shared" si="0" ref="B8:B71">C8+D8</f>
        <v>72546</v>
      </c>
      <c r="C8" s="11">
        <v>72546</v>
      </c>
      <c r="D8" s="12">
        <v>0</v>
      </c>
      <c r="E8" s="3"/>
    </row>
    <row r="9" spans="1:5" ht="17.25">
      <c r="A9" s="7" t="s">
        <v>11</v>
      </c>
      <c r="B9" s="11">
        <f t="shared" si="0"/>
        <v>110843</v>
      </c>
      <c r="C9" s="11">
        <v>110843</v>
      </c>
      <c r="D9" s="12">
        <v>0</v>
      </c>
      <c r="E9" s="3"/>
    </row>
    <row r="10" spans="1:5" ht="17.25">
      <c r="A10" s="7" t="s">
        <v>12</v>
      </c>
      <c r="B10" s="11">
        <f t="shared" si="0"/>
        <v>210062</v>
      </c>
      <c r="C10" s="11">
        <v>210062</v>
      </c>
      <c r="D10" s="12">
        <v>0</v>
      </c>
      <c r="E10" s="3"/>
    </row>
    <row r="11" spans="1:5" ht="17.25">
      <c r="A11" s="7" t="s">
        <v>13</v>
      </c>
      <c r="B11" s="11">
        <f t="shared" si="0"/>
        <v>52506</v>
      </c>
      <c r="C11" s="11">
        <v>52506</v>
      </c>
      <c r="D11" s="12">
        <v>0</v>
      </c>
      <c r="E11" s="3"/>
    </row>
    <row r="12" spans="1:5" ht="17.25">
      <c r="A12" s="7" t="s">
        <v>14</v>
      </c>
      <c r="B12" s="11">
        <f t="shared" si="0"/>
        <v>81607</v>
      </c>
      <c r="C12" s="11">
        <v>81607</v>
      </c>
      <c r="D12" s="12">
        <v>0</v>
      </c>
      <c r="E12" s="3"/>
    </row>
    <row r="13" spans="1:5" ht="17.25">
      <c r="A13" s="7" t="s">
        <v>15</v>
      </c>
      <c r="B13" s="11">
        <f t="shared" si="0"/>
        <v>238471</v>
      </c>
      <c r="C13" s="11">
        <v>238471</v>
      </c>
      <c r="D13" s="12">
        <v>0</v>
      </c>
      <c r="E13" s="3"/>
    </row>
    <row r="14" spans="1:5" ht="17.25">
      <c r="A14" s="7" t="s">
        <v>16</v>
      </c>
      <c r="B14" s="11">
        <f t="shared" si="0"/>
        <v>121965</v>
      </c>
      <c r="C14" s="11">
        <v>121965</v>
      </c>
      <c r="D14" s="12">
        <v>0</v>
      </c>
      <c r="E14" s="3"/>
    </row>
    <row r="15" spans="1:5" ht="17.25">
      <c r="A15" s="7" t="s">
        <v>17</v>
      </c>
      <c r="B15" s="11">
        <f t="shared" si="0"/>
        <v>238581</v>
      </c>
      <c r="C15" s="11">
        <v>238581</v>
      </c>
      <c r="D15" s="12">
        <v>0</v>
      </c>
      <c r="E15" s="3"/>
    </row>
    <row r="16" spans="1:5" ht="17.25">
      <c r="A16" s="7" t="s">
        <v>18</v>
      </c>
      <c r="B16" s="11">
        <f t="shared" si="0"/>
        <v>471916</v>
      </c>
      <c r="C16" s="11">
        <v>471916</v>
      </c>
      <c r="D16" s="12">
        <v>0</v>
      </c>
      <c r="E16" s="3"/>
    </row>
    <row r="17" spans="1:5" ht="17.25">
      <c r="A17" s="7" t="s">
        <v>19</v>
      </c>
      <c r="B17" s="11">
        <f t="shared" si="0"/>
        <v>119833</v>
      </c>
      <c r="C17" s="11">
        <v>119833</v>
      </c>
      <c r="D17" s="12">
        <v>0</v>
      </c>
      <c r="E17" s="3"/>
    </row>
    <row r="18" spans="1:5" ht="17.25">
      <c r="A18" s="7" t="s">
        <v>20</v>
      </c>
      <c r="B18" s="11">
        <f t="shared" si="0"/>
        <v>130265</v>
      </c>
      <c r="C18" s="11">
        <v>130265</v>
      </c>
      <c r="D18" s="12">
        <v>0</v>
      </c>
      <c r="E18" s="3"/>
    </row>
    <row r="19" spans="1:5" ht="17.25">
      <c r="A19" s="7" t="s">
        <v>21</v>
      </c>
      <c r="B19" s="11">
        <f t="shared" si="0"/>
        <v>76817</v>
      </c>
      <c r="C19" s="11">
        <v>76817</v>
      </c>
      <c r="D19" s="12">
        <v>0</v>
      </c>
      <c r="E19" s="3"/>
    </row>
    <row r="20" spans="1:5" ht="17.25">
      <c r="A20" s="7" t="s">
        <v>22</v>
      </c>
      <c r="B20" s="11">
        <f t="shared" si="0"/>
        <v>79337</v>
      </c>
      <c r="C20" s="11">
        <v>79337</v>
      </c>
      <c r="D20" s="12">
        <v>0</v>
      </c>
      <c r="E20" s="3"/>
    </row>
    <row r="21" spans="1:5" ht="17.25">
      <c r="A21" s="7" t="s">
        <v>23</v>
      </c>
      <c r="B21" s="11">
        <f t="shared" si="0"/>
        <v>58406</v>
      </c>
      <c r="C21" s="11">
        <v>58406</v>
      </c>
      <c r="D21" s="12">
        <v>0</v>
      </c>
      <c r="E21" s="3"/>
    </row>
    <row r="22" spans="1:5" ht="17.25">
      <c r="A22" s="7" t="s">
        <v>24</v>
      </c>
      <c r="B22" s="11">
        <f t="shared" si="0"/>
        <v>85374</v>
      </c>
      <c r="C22" s="11">
        <v>85374</v>
      </c>
      <c r="D22" s="12">
        <v>0</v>
      </c>
      <c r="E22" s="3"/>
    </row>
    <row r="23" spans="1:5" ht="17.25">
      <c r="A23" s="7" t="s">
        <v>25</v>
      </c>
      <c r="B23" s="11">
        <f t="shared" si="0"/>
        <v>584044</v>
      </c>
      <c r="C23" s="11">
        <v>584044</v>
      </c>
      <c r="D23" s="12">
        <v>0</v>
      </c>
      <c r="E23" s="3"/>
    </row>
    <row r="24" spans="1:5" ht="17.25">
      <c r="A24" s="7" t="s">
        <v>26</v>
      </c>
      <c r="B24" s="11">
        <f t="shared" si="0"/>
        <v>23527</v>
      </c>
      <c r="C24" s="11">
        <v>23527</v>
      </c>
      <c r="D24" s="12">
        <v>0</v>
      </c>
      <c r="E24" s="3"/>
    </row>
    <row r="25" spans="1:5" ht="17.25">
      <c r="A25" s="7" t="s">
        <v>27</v>
      </c>
      <c r="B25" s="11">
        <f t="shared" si="0"/>
        <v>84575</v>
      </c>
      <c r="C25" s="11">
        <v>84575</v>
      </c>
      <c r="D25" s="12">
        <v>0</v>
      </c>
      <c r="E25" s="3"/>
    </row>
    <row r="26" spans="1:5" ht="17.25">
      <c r="A26" s="7" t="s">
        <v>28</v>
      </c>
      <c r="B26" s="11">
        <f t="shared" si="0"/>
        <v>42464</v>
      </c>
      <c r="C26" s="11">
        <v>42464</v>
      </c>
      <c r="D26" s="12">
        <v>0</v>
      </c>
      <c r="E26" s="3"/>
    </row>
    <row r="27" spans="1:5" ht="17.25">
      <c r="A27" s="7" t="s">
        <v>29</v>
      </c>
      <c r="B27" s="11">
        <f t="shared" si="0"/>
        <v>15897</v>
      </c>
      <c r="C27" s="11">
        <v>15897</v>
      </c>
      <c r="D27" s="12">
        <v>0</v>
      </c>
      <c r="E27" s="3"/>
    </row>
    <row r="28" spans="1:5" ht="17.25">
      <c r="A28" s="7" t="s">
        <v>30</v>
      </c>
      <c r="B28" s="11">
        <f t="shared" si="0"/>
        <v>10521</v>
      </c>
      <c r="C28" s="11">
        <v>10521</v>
      </c>
      <c r="D28" s="12">
        <v>0</v>
      </c>
      <c r="E28" s="3"/>
    </row>
    <row r="29" spans="1:5" ht="17.25">
      <c r="A29" s="7" t="s">
        <v>31</v>
      </c>
      <c r="B29" s="11">
        <f t="shared" si="0"/>
        <v>8926</v>
      </c>
      <c r="C29" s="11">
        <v>8926</v>
      </c>
      <c r="D29" s="12">
        <v>0</v>
      </c>
      <c r="E29" s="3"/>
    </row>
    <row r="30" spans="1:5" ht="17.25">
      <c r="A30" s="7" t="s">
        <v>32</v>
      </c>
      <c r="B30" s="11">
        <f t="shared" si="0"/>
        <v>8979</v>
      </c>
      <c r="C30" s="11">
        <v>8979</v>
      </c>
      <c r="D30" s="12">
        <v>0</v>
      </c>
      <c r="E30" s="3"/>
    </row>
    <row r="31" spans="1:5" ht="17.25">
      <c r="A31" s="7" t="s">
        <v>33</v>
      </c>
      <c r="B31" s="11">
        <f t="shared" si="0"/>
        <v>8071</v>
      </c>
      <c r="C31" s="11">
        <v>8071</v>
      </c>
      <c r="D31" s="12">
        <v>0</v>
      </c>
      <c r="E31" s="3"/>
    </row>
    <row r="32" spans="1:5" ht="17.25">
      <c r="A32" s="7" t="s">
        <v>34</v>
      </c>
      <c r="B32" s="11">
        <f t="shared" si="0"/>
        <v>17325</v>
      </c>
      <c r="C32" s="11">
        <v>17325</v>
      </c>
      <c r="D32" s="12">
        <v>0</v>
      </c>
      <c r="E32" s="3"/>
    </row>
    <row r="33" spans="1:5" ht="17.25">
      <c r="A33" s="7" t="s">
        <v>35</v>
      </c>
      <c r="B33" s="11">
        <f t="shared" si="0"/>
        <v>5576</v>
      </c>
      <c r="C33" s="11">
        <v>5576</v>
      </c>
      <c r="D33" s="12">
        <v>0</v>
      </c>
      <c r="E33" s="3"/>
    </row>
    <row r="34" spans="1:5" ht="17.25">
      <c r="A34" s="7" t="s">
        <v>36</v>
      </c>
      <c r="B34" s="11">
        <f t="shared" si="0"/>
        <v>15845</v>
      </c>
      <c r="C34" s="11">
        <v>15845</v>
      </c>
      <c r="D34" s="12">
        <v>0</v>
      </c>
      <c r="E34" s="3"/>
    </row>
    <row r="35" spans="1:5" ht="17.25">
      <c r="A35" s="7" t="s">
        <v>37</v>
      </c>
      <c r="B35" s="11">
        <f t="shared" si="0"/>
        <v>8223</v>
      </c>
      <c r="C35" s="11">
        <v>8223</v>
      </c>
      <c r="D35" s="12">
        <v>0</v>
      </c>
      <c r="E35" s="3"/>
    </row>
    <row r="36" spans="1:5" ht="17.25">
      <c r="A36" s="7" t="s">
        <v>38</v>
      </c>
      <c r="B36" s="11">
        <f t="shared" si="0"/>
        <v>7883</v>
      </c>
      <c r="C36" s="11">
        <v>7883</v>
      </c>
      <c r="D36" s="12">
        <v>0</v>
      </c>
      <c r="E36" s="3"/>
    </row>
    <row r="37" spans="1:5" ht="17.25">
      <c r="A37" s="7" t="s">
        <v>39</v>
      </c>
      <c r="B37" s="11">
        <f t="shared" si="0"/>
        <v>15389</v>
      </c>
      <c r="C37" s="11">
        <v>15389</v>
      </c>
      <c r="D37" s="12">
        <v>0</v>
      </c>
      <c r="E37" s="3"/>
    </row>
    <row r="38" spans="1:5" ht="17.25">
      <c r="A38" s="7" t="s">
        <v>40</v>
      </c>
      <c r="B38" s="11">
        <f t="shared" si="0"/>
        <v>38547</v>
      </c>
      <c r="C38" s="11">
        <v>38547</v>
      </c>
      <c r="D38" s="12">
        <v>0</v>
      </c>
      <c r="E38" s="3"/>
    </row>
    <row r="39" spans="1:5" ht="17.25">
      <c r="A39" s="7" t="s">
        <v>41</v>
      </c>
      <c r="B39" s="11">
        <f t="shared" si="0"/>
        <v>19414</v>
      </c>
      <c r="C39" s="11">
        <v>19350</v>
      </c>
      <c r="D39" s="12">
        <v>64</v>
      </c>
      <c r="E39" s="3"/>
    </row>
    <row r="40" spans="1:5" ht="17.25">
      <c r="A40" s="7" t="s">
        <v>42</v>
      </c>
      <c r="B40" s="11">
        <f t="shared" si="0"/>
        <v>31064</v>
      </c>
      <c r="C40" s="11">
        <v>31064</v>
      </c>
      <c r="D40" s="12">
        <v>0</v>
      </c>
      <c r="E40" s="3"/>
    </row>
    <row r="41" spans="1:5" ht="17.25">
      <c r="A41" s="7" t="s">
        <v>43</v>
      </c>
      <c r="B41" s="11">
        <f t="shared" si="0"/>
        <v>35937</v>
      </c>
      <c r="C41" s="11">
        <v>35937</v>
      </c>
      <c r="D41" s="12">
        <v>0</v>
      </c>
      <c r="E41" s="3"/>
    </row>
    <row r="42" spans="1:5" ht="17.25">
      <c r="A42" s="7" t="s">
        <v>44</v>
      </c>
      <c r="B42" s="11">
        <f t="shared" si="0"/>
        <v>21937</v>
      </c>
      <c r="C42" s="11">
        <v>21937</v>
      </c>
      <c r="D42" s="12">
        <v>0</v>
      </c>
      <c r="E42" s="3"/>
    </row>
    <row r="43" spans="1:5" ht="17.25">
      <c r="A43" s="7" t="s">
        <v>45</v>
      </c>
      <c r="B43" s="11">
        <f t="shared" si="0"/>
        <v>10557</v>
      </c>
      <c r="C43" s="11">
        <v>10557</v>
      </c>
      <c r="D43" s="12">
        <v>0</v>
      </c>
      <c r="E43" s="3"/>
    </row>
    <row r="44" spans="1:5" ht="17.25">
      <c r="A44" s="7" t="s">
        <v>46</v>
      </c>
      <c r="B44" s="11">
        <f t="shared" si="0"/>
        <v>17847</v>
      </c>
      <c r="C44" s="11">
        <v>17847</v>
      </c>
      <c r="D44" s="12">
        <v>0</v>
      </c>
      <c r="E44" s="3"/>
    </row>
    <row r="45" spans="1:5" ht="17.25">
      <c r="A45" s="7" t="s">
        <v>47</v>
      </c>
      <c r="B45" s="11">
        <f t="shared" si="0"/>
        <v>13731</v>
      </c>
      <c r="C45" s="11">
        <v>13731</v>
      </c>
      <c r="D45" s="12">
        <v>0</v>
      </c>
      <c r="E45" s="3"/>
    </row>
    <row r="46" spans="1:5" ht="17.25">
      <c r="A46" s="7" t="s">
        <v>48</v>
      </c>
      <c r="B46" s="11">
        <f t="shared" si="0"/>
        <v>10390</v>
      </c>
      <c r="C46" s="11">
        <v>10390</v>
      </c>
      <c r="D46" s="12">
        <v>0</v>
      </c>
      <c r="E46" s="3"/>
    </row>
    <row r="47" spans="1:5" ht="17.25">
      <c r="A47" s="7" t="s">
        <v>49</v>
      </c>
      <c r="B47" s="11">
        <f t="shared" si="0"/>
        <v>13463</v>
      </c>
      <c r="C47" s="11">
        <v>13463</v>
      </c>
      <c r="D47" s="12">
        <v>0</v>
      </c>
      <c r="E47" s="3"/>
    </row>
    <row r="48" spans="1:5" ht="17.25">
      <c r="A48" s="7" t="s">
        <v>50</v>
      </c>
      <c r="B48" s="11">
        <f t="shared" si="0"/>
        <v>23606</v>
      </c>
      <c r="C48" s="11">
        <v>23606</v>
      </c>
      <c r="D48" s="12">
        <v>0</v>
      </c>
      <c r="E48" s="3"/>
    </row>
    <row r="49" spans="1:5" ht="17.25">
      <c r="A49" s="7" t="s">
        <v>51</v>
      </c>
      <c r="B49" s="11">
        <f t="shared" si="0"/>
        <v>21522</v>
      </c>
      <c r="C49" s="11">
        <v>21522</v>
      </c>
      <c r="D49" s="12">
        <v>0</v>
      </c>
      <c r="E49" s="3"/>
    </row>
    <row r="50" spans="1:5" ht="17.25">
      <c r="A50" s="7" t="s">
        <v>52</v>
      </c>
      <c r="B50" s="11">
        <f t="shared" si="0"/>
        <v>6824</v>
      </c>
      <c r="C50" s="11">
        <v>6824</v>
      </c>
      <c r="D50" s="12">
        <v>0</v>
      </c>
      <c r="E50" s="3"/>
    </row>
    <row r="51" spans="1:5" ht="17.25">
      <c r="A51" s="7" t="s">
        <v>53</v>
      </c>
      <c r="B51" s="11">
        <f t="shared" si="0"/>
        <v>3477</v>
      </c>
      <c r="C51" s="11">
        <v>3477</v>
      </c>
      <c r="D51" s="12">
        <v>0</v>
      </c>
      <c r="E51" s="3"/>
    </row>
    <row r="52" spans="1:5" ht="17.25">
      <c r="A52" s="7" t="s">
        <v>54</v>
      </c>
      <c r="B52" s="11">
        <f t="shared" si="0"/>
        <v>6730</v>
      </c>
      <c r="C52" s="11">
        <v>6730</v>
      </c>
      <c r="D52" s="12">
        <v>0</v>
      </c>
      <c r="E52" s="3"/>
    </row>
    <row r="53" spans="1:5" ht="17.25">
      <c r="A53" s="7" t="s">
        <v>55</v>
      </c>
      <c r="B53" s="11">
        <f t="shared" si="0"/>
        <v>11659</v>
      </c>
      <c r="C53" s="11">
        <v>11659</v>
      </c>
      <c r="D53" s="12">
        <v>0</v>
      </c>
      <c r="E53" s="3"/>
    </row>
    <row r="54" spans="1:5" ht="17.25">
      <c r="A54" s="7" t="s">
        <v>56</v>
      </c>
      <c r="B54" s="11">
        <f t="shared" si="0"/>
        <v>28129</v>
      </c>
      <c r="C54" s="11">
        <v>28129</v>
      </c>
      <c r="D54" s="12">
        <v>0</v>
      </c>
      <c r="E54" s="3"/>
    </row>
    <row r="55" spans="1:5" ht="17.25">
      <c r="A55" s="7" t="s">
        <v>57</v>
      </c>
      <c r="B55" s="11">
        <f t="shared" si="0"/>
        <v>25991</v>
      </c>
      <c r="C55" s="11">
        <v>25991</v>
      </c>
      <c r="D55" s="12">
        <v>0</v>
      </c>
      <c r="E55" s="3"/>
    </row>
    <row r="56" spans="1:5" ht="17.25">
      <c r="A56" s="7" t="s">
        <v>58</v>
      </c>
      <c r="B56" s="11">
        <f t="shared" si="0"/>
        <v>26986</v>
      </c>
      <c r="C56" s="11">
        <v>26986</v>
      </c>
      <c r="D56" s="12">
        <v>0</v>
      </c>
      <c r="E56" s="3"/>
    </row>
    <row r="57" spans="1:5" ht="17.25">
      <c r="A57" s="7" t="s">
        <v>59</v>
      </c>
      <c r="B57" s="11">
        <f t="shared" si="0"/>
        <v>12238</v>
      </c>
      <c r="C57" s="11">
        <v>12238</v>
      </c>
      <c r="D57" s="12">
        <v>0</v>
      </c>
      <c r="E57" s="3"/>
    </row>
    <row r="58" spans="1:5" ht="17.25">
      <c r="A58" s="7" t="s">
        <v>60</v>
      </c>
      <c r="B58" s="11">
        <f t="shared" si="0"/>
        <v>30866</v>
      </c>
      <c r="C58" s="11">
        <v>30866</v>
      </c>
      <c r="D58" s="12">
        <v>0</v>
      </c>
      <c r="E58" s="3"/>
    </row>
    <row r="59" spans="1:5" ht="17.25">
      <c r="A59" s="7" t="s">
        <v>61</v>
      </c>
      <c r="B59" s="11">
        <f t="shared" si="0"/>
        <v>14439</v>
      </c>
      <c r="C59" s="11">
        <v>14439</v>
      </c>
      <c r="D59" s="12">
        <v>0</v>
      </c>
      <c r="E59" s="3"/>
    </row>
    <row r="60" spans="1:5" ht="17.25">
      <c r="A60" s="7" t="s">
        <v>62</v>
      </c>
      <c r="B60" s="11">
        <f t="shared" si="0"/>
        <v>23653</v>
      </c>
      <c r="C60" s="11">
        <v>23653</v>
      </c>
      <c r="D60" s="12">
        <v>0</v>
      </c>
      <c r="E60" s="3"/>
    </row>
    <row r="61" spans="1:5" ht="17.25">
      <c r="A61" s="7" t="s">
        <v>63</v>
      </c>
      <c r="B61" s="11">
        <f t="shared" si="0"/>
        <v>20708</v>
      </c>
      <c r="C61" s="11">
        <v>20708</v>
      </c>
      <c r="D61" s="12">
        <v>0</v>
      </c>
      <c r="E61" s="3"/>
    </row>
    <row r="62" spans="1:5" ht="17.25">
      <c r="A62" s="7" t="s">
        <v>64</v>
      </c>
      <c r="B62" s="11">
        <f t="shared" si="0"/>
        <v>21243</v>
      </c>
      <c r="C62" s="11">
        <v>21243</v>
      </c>
      <c r="D62" s="12">
        <v>0</v>
      </c>
      <c r="E62" s="3"/>
    </row>
    <row r="63" spans="1:5" ht="17.25">
      <c r="A63" s="7" t="s">
        <v>65</v>
      </c>
      <c r="B63" s="11">
        <f t="shared" si="0"/>
        <v>19644</v>
      </c>
      <c r="C63" s="11">
        <v>19644</v>
      </c>
      <c r="D63" s="12">
        <v>0</v>
      </c>
      <c r="E63" s="3"/>
    </row>
    <row r="64" spans="1:5" ht="17.25">
      <c r="A64" s="7" t="s">
        <v>66</v>
      </c>
      <c r="B64" s="11">
        <f t="shared" si="0"/>
        <v>19395</v>
      </c>
      <c r="C64" s="11">
        <v>19395</v>
      </c>
      <c r="D64" s="12">
        <v>0</v>
      </c>
      <c r="E64" s="3"/>
    </row>
    <row r="65" spans="1:5" ht="17.25">
      <c r="A65" s="7" t="s">
        <v>67</v>
      </c>
      <c r="B65" s="11">
        <f t="shared" si="0"/>
        <v>18468</v>
      </c>
      <c r="C65" s="11">
        <v>18468</v>
      </c>
      <c r="D65" s="12">
        <v>0</v>
      </c>
      <c r="E65" s="3"/>
    </row>
    <row r="66" spans="1:5" ht="17.25">
      <c r="A66" s="7" t="s">
        <v>68</v>
      </c>
      <c r="B66" s="11">
        <f t="shared" si="0"/>
        <v>28439</v>
      </c>
      <c r="C66" s="11">
        <v>28439</v>
      </c>
      <c r="D66" s="12">
        <v>0</v>
      </c>
      <c r="E66" s="3"/>
    </row>
    <row r="67" spans="1:5" ht="17.25">
      <c r="A67" s="7" t="s">
        <v>69</v>
      </c>
      <c r="B67" s="11">
        <f t="shared" si="0"/>
        <v>6783</v>
      </c>
      <c r="C67" s="11">
        <v>6783</v>
      </c>
      <c r="D67" s="12">
        <v>0</v>
      </c>
      <c r="E67" s="3"/>
    </row>
    <row r="68" spans="1:5" ht="17.25">
      <c r="A68" s="7" t="s">
        <v>70</v>
      </c>
      <c r="B68" s="11">
        <f t="shared" si="0"/>
        <v>3999</v>
      </c>
      <c r="C68" s="11">
        <v>3492</v>
      </c>
      <c r="D68" s="12">
        <v>507</v>
      </c>
      <c r="E68" s="3"/>
    </row>
    <row r="69" spans="1:5" ht="17.25">
      <c r="A69" s="7" t="s">
        <v>71</v>
      </c>
      <c r="B69" s="11">
        <f t="shared" si="0"/>
        <v>6326</v>
      </c>
      <c r="C69" s="11">
        <v>6326</v>
      </c>
      <c r="D69" s="12">
        <v>0</v>
      </c>
      <c r="E69" s="3"/>
    </row>
    <row r="70" spans="1:5" ht="17.25">
      <c r="A70" s="7" t="s">
        <v>72</v>
      </c>
      <c r="B70" s="11">
        <f t="shared" si="0"/>
        <v>16972</v>
      </c>
      <c r="C70" s="11">
        <v>16972</v>
      </c>
      <c r="D70" s="12">
        <v>0</v>
      </c>
      <c r="E70" s="3"/>
    </row>
    <row r="71" spans="1:5" ht="17.25">
      <c r="A71" s="7" t="s">
        <v>73</v>
      </c>
      <c r="B71" s="11">
        <f t="shared" si="0"/>
        <v>14176</v>
      </c>
      <c r="C71" s="11">
        <v>14176</v>
      </c>
      <c r="D71" s="12">
        <v>0</v>
      </c>
      <c r="E71" s="3"/>
    </row>
    <row r="72" spans="1:5" ht="17.25">
      <c r="A72" s="7" t="s">
        <v>74</v>
      </c>
      <c r="B72" s="11">
        <f aca="true" t="shared" si="1" ref="B72:B80">C72+D72</f>
        <v>11774</v>
      </c>
      <c r="C72" s="11">
        <v>11774</v>
      </c>
      <c r="D72" s="12">
        <v>0</v>
      </c>
      <c r="E72" s="3"/>
    </row>
    <row r="73" spans="1:5" ht="17.25">
      <c r="A73" s="7" t="s">
        <v>75</v>
      </c>
      <c r="B73" s="11">
        <f t="shared" si="1"/>
        <v>21333</v>
      </c>
      <c r="C73" s="11">
        <v>21333</v>
      </c>
      <c r="D73" s="12">
        <v>0</v>
      </c>
      <c r="E73" s="3"/>
    </row>
    <row r="74" spans="1:5" ht="17.25">
      <c r="A74" s="7" t="s">
        <v>76</v>
      </c>
      <c r="B74" s="11">
        <f t="shared" si="1"/>
        <v>15177</v>
      </c>
      <c r="C74" s="11">
        <v>15177</v>
      </c>
      <c r="D74" s="12">
        <v>0</v>
      </c>
      <c r="E74" s="3"/>
    </row>
    <row r="75" spans="1:5" ht="17.25">
      <c r="A75" s="7" t="s">
        <v>77</v>
      </c>
      <c r="B75" s="11">
        <f t="shared" si="1"/>
        <v>16216</v>
      </c>
      <c r="C75" s="11">
        <v>16216</v>
      </c>
      <c r="D75" s="12">
        <v>0</v>
      </c>
      <c r="E75" s="3"/>
    </row>
    <row r="76" spans="1:5" ht="17.25">
      <c r="A76" s="7" t="s">
        <v>78</v>
      </c>
      <c r="B76" s="11">
        <f t="shared" si="1"/>
        <v>3698</v>
      </c>
      <c r="C76" s="11">
        <v>3698</v>
      </c>
      <c r="D76" s="12">
        <v>0</v>
      </c>
      <c r="E76" s="3"/>
    </row>
    <row r="77" spans="1:5" ht="17.25">
      <c r="A77" s="7" t="s">
        <v>79</v>
      </c>
      <c r="B77" s="11">
        <f t="shared" si="1"/>
        <v>4392</v>
      </c>
      <c r="C77" s="11">
        <v>4392</v>
      </c>
      <c r="D77" s="12">
        <v>0</v>
      </c>
      <c r="E77" s="3"/>
    </row>
    <row r="78" spans="1:5" ht="17.25">
      <c r="A78" s="7" t="s">
        <v>80</v>
      </c>
      <c r="B78" s="11">
        <f t="shared" si="1"/>
        <v>11541</v>
      </c>
      <c r="C78" s="11">
        <v>11541</v>
      </c>
      <c r="D78" s="12">
        <v>0</v>
      </c>
      <c r="E78" s="3"/>
    </row>
    <row r="79" spans="1:5" ht="18" thickBot="1">
      <c r="A79" s="9" t="s">
        <v>81</v>
      </c>
      <c r="B79" s="17">
        <f t="shared" si="1"/>
        <v>1326</v>
      </c>
      <c r="C79" s="13">
        <v>1326</v>
      </c>
      <c r="D79" s="14">
        <v>0</v>
      </c>
      <c r="E79" s="3"/>
    </row>
    <row r="80" spans="1:5" ht="18" thickBot="1">
      <c r="A80" s="9" t="s">
        <v>82</v>
      </c>
      <c r="B80" s="18">
        <f t="shared" si="1"/>
        <v>3788280</v>
      </c>
      <c r="C80" s="13">
        <f>SUM(C6:C79)</f>
        <v>3787709</v>
      </c>
      <c r="D80" s="16">
        <v>571</v>
      </c>
      <c r="E80" s="15"/>
    </row>
  </sheetData>
  <printOptions/>
  <pageMargins left="1.1811023622047245" right="0.7874015748031497" top="0.7874015748031497" bottom="0.7874015748031497" header="0.5118110236220472" footer="0.5118110236220472"/>
  <pageSetup horizontalDpi="400" verticalDpi="4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3"/>
  <sheetViews>
    <sheetView showGridLines="0" zoomScale="50" zoomScaleNormal="5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L27" sqref="L27"/>
    </sheetView>
  </sheetViews>
  <sheetFormatPr defaultColWidth="10.66015625" defaultRowHeight="18"/>
  <cols>
    <col min="2" max="2" width="2.66015625" style="0" customWidth="1"/>
    <col min="3" max="3" width="18.66015625" style="0" customWidth="1"/>
    <col min="4" max="4" width="13.41015625" style="0" customWidth="1"/>
    <col min="5" max="5" width="11.83203125" style="0" customWidth="1"/>
  </cols>
  <sheetData>
    <row r="1" spans="3:5" ht="17.25">
      <c r="C1" s="5" t="s">
        <v>193</v>
      </c>
      <c r="D1" s="5"/>
      <c r="E1" s="5"/>
    </row>
    <row r="2" spans="3:5" ht="17.25">
      <c r="C2" s="5" t="s">
        <v>208</v>
      </c>
      <c r="D2" s="5"/>
      <c r="E2" s="5"/>
    </row>
    <row r="3" spans="2:10" ht="18" thickBot="1">
      <c r="B3" s="1"/>
      <c r="C3" s="1"/>
      <c r="D3" s="1"/>
      <c r="E3" s="1"/>
      <c r="F3" s="1"/>
      <c r="G3" s="1"/>
      <c r="H3" s="1"/>
      <c r="I3" s="1"/>
      <c r="J3" s="1"/>
    </row>
    <row r="4" spans="2:11" ht="17.25">
      <c r="B4" s="3"/>
      <c r="C4" s="19" t="s">
        <v>1</v>
      </c>
      <c r="D4" s="107"/>
      <c r="E4" s="183"/>
      <c r="F4" s="137" t="s">
        <v>209</v>
      </c>
      <c r="G4" s="25"/>
      <c r="H4" s="25"/>
      <c r="I4" s="25"/>
      <c r="J4" s="25"/>
      <c r="K4" s="164"/>
    </row>
    <row r="5" spans="2:11" ht="17.25">
      <c r="B5" s="3"/>
      <c r="C5" s="19" t="s">
        <v>4</v>
      </c>
      <c r="D5" s="114" t="s">
        <v>210</v>
      </c>
      <c r="E5" s="184" t="s">
        <v>211</v>
      </c>
      <c r="F5" s="6" t="s">
        <v>84</v>
      </c>
      <c r="G5" s="8" t="s">
        <v>197</v>
      </c>
      <c r="H5" s="167" t="s">
        <v>198</v>
      </c>
      <c r="I5" s="15" t="s">
        <v>199</v>
      </c>
      <c r="J5" s="8" t="s">
        <v>200</v>
      </c>
      <c r="K5" s="122"/>
    </row>
    <row r="6" spans="2:11" ht="17.25">
      <c r="B6" s="3"/>
      <c r="C6" s="15"/>
      <c r="D6" s="122"/>
      <c r="E6" s="185"/>
      <c r="F6" s="3"/>
      <c r="G6" s="169"/>
      <c r="H6" s="168"/>
      <c r="I6" s="15"/>
      <c r="J6" s="169"/>
      <c r="K6" s="122" t="s">
        <v>181</v>
      </c>
    </row>
    <row r="7" spans="2:11" ht="18" thickBot="1">
      <c r="B7" s="4"/>
      <c r="C7" s="1"/>
      <c r="D7" s="126"/>
      <c r="E7" s="186"/>
      <c r="F7" s="9" t="s">
        <v>202</v>
      </c>
      <c r="G7" s="10" t="s">
        <v>203</v>
      </c>
      <c r="H7" s="172" t="s">
        <v>204</v>
      </c>
      <c r="I7" s="1" t="s">
        <v>205</v>
      </c>
      <c r="J7" s="42" t="s">
        <v>205</v>
      </c>
      <c r="K7" s="126"/>
    </row>
    <row r="8" spans="1:12" ht="17.25">
      <c r="A8" s="149">
        <v>1</v>
      </c>
      <c r="B8" s="29"/>
      <c r="C8" s="45" t="s">
        <v>8</v>
      </c>
      <c r="D8" s="195">
        <v>415</v>
      </c>
      <c r="E8" s="196">
        <v>1961</v>
      </c>
      <c r="F8" s="11">
        <v>0</v>
      </c>
      <c r="G8" s="12">
        <v>0</v>
      </c>
      <c r="H8" s="12">
        <v>0</v>
      </c>
      <c r="I8" s="12">
        <v>0</v>
      </c>
      <c r="J8" s="12">
        <v>0</v>
      </c>
      <c r="K8" s="175">
        <f aca="true" t="shared" si="0" ref="K8:K39">SUM(D8:J8)</f>
        <v>2376</v>
      </c>
      <c r="L8" s="157"/>
    </row>
    <row r="9" spans="1:11" ht="17.25">
      <c r="A9" s="149">
        <v>2</v>
      </c>
      <c r="B9" s="29"/>
      <c r="C9" s="45" t="s">
        <v>9</v>
      </c>
      <c r="D9" s="195">
        <v>0</v>
      </c>
      <c r="E9" s="196">
        <v>3014</v>
      </c>
      <c r="F9" s="11">
        <v>142</v>
      </c>
      <c r="G9" s="12">
        <v>483</v>
      </c>
      <c r="H9" s="12">
        <v>0</v>
      </c>
      <c r="I9" s="12">
        <v>0</v>
      </c>
      <c r="J9" s="12">
        <v>0</v>
      </c>
      <c r="K9" s="175">
        <f t="shared" si="0"/>
        <v>3639</v>
      </c>
    </row>
    <row r="10" spans="1:11" ht="17.25">
      <c r="A10" s="149">
        <v>3</v>
      </c>
      <c r="B10" s="29"/>
      <c r="C10" s="45" t="s">
        <v>10</v>
      </c>
      <c r="D10" s="195">
        <v>762</v>
      </c>
      <c r="E10" s="196">
        <v>0</v>
      </c>
      <c r="F10" s="11">
        <v>193</v>
      </c>
      <c r="G10" s="12">
        <v>0</v>
      </c>
      <c r="H10" s="12">
        <v>0</v>
      </c>
      <c r="I10" s="12">
        <v>0</v>
      </c>
      <c r="J10" s="12">
        <v>0</v>
      </c>
      <c r="K10" s="175">
        <f t="shared" si="0"/>
        <v>955</v>
      </c>
    </row>
    <row r="11" spans="1:11" ht="17.25">
      <c r="A11" s="149">
        <v>4</v>
      </c>
      <c r="B11" s="29"/>
      <c r="C11" s="45" t="s">
        <v>11</v>
      </c>
      <c r="D11" s="195">
        <v>384</v>
      </c>
      <c r="E11" s="196">
        <v>4076</v>
      </c>
      <c r="F11" s="11">
        <v>547</v>
      </c>
      <c r="G11" s="12">
        <v>0</v>
      </c>
      <c r="H11" s="12">
        <v>0</v>
      </c>
      <c r="I11" s="12">
        <v>0</v>
      </c>
      <c r="J11" s="12">
        <v>0</v>
      </c>
      <c r="K11" s="175">
        <f t="shared" si="0"/>
        <v>5007</v>
      </c>
    </row>
    <row r="12" spans="1:11" ht="17.25">
      <c r="A12" s="149">
        <v>5</v>
      </c>
      <c r="B12" s="29"/>
      <c r="C12" s="45" t="s">
        <v>12</v>
      </c>
      <c r="D12" s="195">
        <v>3691</v>
      </c>
      <c r="E12" s="196">
        <v>5635</v>
      </c>
      <c r="F12" s="11">
        <v>276</v>
      </c>
      <c r="G12" s="12">
        <v>316</v>
      </c>
      <c r="H12" s="12">
        <v>0</v>
      </c>
      <c r="I12" s="12">
        <v>0</v>
      </c>
      <c r="J12" s="12">
        <v>0</v>
      </c>
      <c r="K12" s="175">
        <f t="shared" si="0"/>
        <v>9918</v>
      </c>
    </row>
    <row r="13" spans="1:11" ht="17.25">
      <c r="A13" s="149">
        <v>6</v>
      </c>
      <c r="B13" s="29"/>
      <c r="C13" s="45" t="s">
        <v>13</v>
      </c>
      <c r="D13" s="195">
        <v>316</v>
      </c>
      <c r="E13" s="196">
        <v>1485</v>
      </c>
      <c r="F13" s="11">
        <v>113</v>
      </c>
      <c r="G13" s="12">
        <v>0</v>
      </c>
      <c r="H13" s="12">
        <v>0</v>
      </c>
      <c r="I13" s="12">
        <v>0</v>
      </c>
      <c r="J13" s="12">
        <v>0</v>
      </c>
      <c r="K13" s="175">
        <f t="shared" si="0"/>
        <v>1914</v>
      </c>
    </row>
    <row r="14" spans="1:11" ht="17.25">
      <c r="A14" s="149">
        <v>7</v>
      </c>
      <c r="B14" s="29"/>
      <c r="C14" s="45" t="s">
        <v>14</v>
      </c>
      <c r="D14" s="195">
        <v>1207</v>
      </c>
      <c r="E14" s="196">
        <v>214</v>
      </c>
      <c r="F14" s="11">
        <v>74</v>
      </c>
      <c r="G14" s="12">
        <v>41</v>
      </c>
      <c r="H14" s="12">
        <v>0</v>
      </c>
      <c r="I14" s="12">
        <v>0</v>
      </c>
      <c r="J14" s="12">
        <v>0</v>
      </c>
      <c r="K14" s="175">
        <f t="shared" si="0"/>
        <v>1536</v>
      </c>
    </row>
    <row r="15" spans="1:11" ht="17.25">
      <c r="A15" s="149">
        <v>8</v>
      </c>
      <c r="B15" s="29"/>
      <c r="C15" s="45" t="s">
        <v>15</v>
      </c>
      <c r="D15" s="195">
        <v>126</v>
      </c>
      <c r="E15" s="196">
        <v>10586</v>
      </c>
      <c r="F15" s="11">
        <v>287</v>
      </c>
      <c r="G15" s="12">
        <v>0</v>
      </c>
      <c r="H15" s="12">
        <v>0</v>
      </c>
      <c r="I15" s="12">
        <v>0</v>
      </c>
      <c r="J15" s="12">
        <v>36</v>
      </c>
      <c r="K15" s="175">
        <f t="shared" si="0"/>
        <v>11035</v>
      </c>
    </row>
    <row r="16" spans="1:11" ht="17.25">
      <c r="A16" s="149">
        <v>9</v>
      </c>
      <c r="B16" s="29"/>
      <c r="C16" s="45" t="s">
        <v>16</v>
      </c>
      <c r="D16" s="195">
        <v>315</v>
      </c>
      <c r="E16" s="196">
        <v>4766</v>
      </c>
      <c r="F16" s="11">
        <v>765</v>
      </c>
      <c r="G16" s="12">
        <v>0</v>
      </c>
      <c r="H16" s="12">
        <v>0</v>
      </c>
      <c r="I16" s="12">
        <v>0</v>
      </c>
      <c r="J16" s="12">
        <v>0</v>
      </c>
      <c r="K16" s="175">
        <f t="shared" si="0"/>
        <v>5846</v>
      </c>
    </row>
    <row r="17" spans="1:11" ht="17.25">
      <c r="A17" s="149">
        <v>10</v>
      </c>
      <c r="B17" s="29"/>
      <c r="C17" s="45" t="s">
        <v>17</v>
      </c>
      <c r="D17" s="195">
        <v>0</v>
      </c>
      <c r="E17" s="196">
        <v>11812</v>
      </c>
      <c r="F17" s="11">
        <v>0</v>
      </c>
      <c r="G17" s="12">
        <v>0</v>
      </c>
      <c r="H17" s="12">
        <v>0</v>
      </c>
      <c r="I17" s="12">
        <v>0</v>
      </c>
      <c r="J17" s="12">
        <v>13</v>
      </c>
      <c r="K17" s="175">
        <f t="shared" si="0"/>
        <v>11825</v>
      </c>
    </row>
    <row r="18" spans="1:11" ht="17.25">
      <c r="A18" s="149">
        <v>11</v>
      </c>
      <c r="B18" s="29"/>
      <c r="C18" s="45" t="s">
        <v>18</v>
      </c>
      <c r="D18" s="195">
        <v>4747</v>
      </c>
      <c r="E18" s="196">
        <v>24919</v>
      </c>
      <c r="F18" s="11">
        <v>2550</v>
      </c>
      <c r="G18" s="12">
        <v>0</v>
      </c>
      <c r="H18" s="12">
        <v>0</v>
      </c>
      <c r="I18" s="12">
        <v>0</v>
      </c>
      <c r="J18" s="12">
        <v>0</v>
      </c>
      <c r="K18" s="175">
        <f t="shared" si="0"/>
        <v>32216</v>
      </c>
    </row>
    <row r="19" spans="1:11" ht="17.25">
      <c r="A19" s="149">
        <v>12</v>
      </c>
      <c r="B19" s="29"/>
      <c r="C19" s="45" t="s">
        <v>19</v>
      </c>
      <c r="D19" s="195">
        <v>0</v>
      </c>
      <c r="E19" s="196">
        <v>3441</v>
      </c>
      <c r="F19" s="11">
        <v>0</v>
      </c>
      <c r="G19" s="12">
        <v>359</v>
      </c>
      <c r="H19" s="12">
        <v>0</v>
      </c>
      <c r="I19" s="12">
        <v>0</v>
      </c>
      <c r="J19" s="12">
        <v>0</v>
      </c>
      <c r="K19" s="175">
        <f t="shared" si="0"/>
        <v>3800</v>
      </c>
    </row>
    <row r="20" spans="1:11" ht="17.25">
      <c r="A20" s="149">
        <v>13</v>
      </c>
      <c r="B20" s="29"/>
      <c r="C20" s="45" t="s">
        <v>20</v>
      </c>
      <c r="D20" s="195">
        <v>0</v>
      </c>
      <c r="E20" s="196">
        <v>3341</v>
      </c>
      <c r="F20" s="11">
        <v>0</v>
      </c>
      <c r="G20" s="12">
        <v>406</v>
      </c>
      <c r="H20" s="12">
        <v>0</v>
      </c>
      <c r="I20" s="12">
        <v>0</v>
      </c>
      <c r="J20" s="12">
        <v>0</v>
      </c>
      <c r="K20" s="175">
        <f t="shared" si="0"/>
        <v>3747</v>
      </c>
    </row>
    <row r="21" spans="1:11" ht="17.25">
      <c r="A21" s="149">
        <v>14</v>
      </c>
      <c r="B21" s="29"/>
      <c r="C21" s="45" t="s">
        <v>21</v>
      </c>
      <c r="D21" s="195">
        <v>1943</v>
      </c>
      <c r="E21" s="196">
        <v>2363</v>
      </c>
      <c r="F21" s="11">
        <v>1333</v>
      </c>
      <c r="G21" s="12">
        <v>0</v>
      </c>
      <c r="H21" s="12">
        <v>0</v>
      </c>
      <c r="I21" s="12">
        <v>0</v>
      </c>
      <c r="J21" s="12">
        <v>3623</v>
      </c>
      <c r="K21" s="175">
        <f t="shared" si="0"/>
        <v>9262</v>
      </c>
    </row>
    <row r="22" spans="1:11" ht="17.25">
      <c r="A22" s="149">
        <v>15</v>
      </c>
      <c r="B22" s="29"/>
      <c r="C22" s="45" t="s">
        <v>22</v>
      </c>
      <c r="D22" s="195">
        <v>6085</v>
      </c>
      <c r="E22" s="196">
        <v>2165</v>
      </c>
      <c r="F22" s="11">
        <v>0</v>
      </c>
      <c r="G22" s="12">
        <v>0</v>
      </c>
      <c r="H22" s="12">
        <v>0</v>
      </c>
      <c r="I22" s="12">
        <v>0</v>
      </c>
      <c r="J22" s="12">
        <v>0</v>
      </c>
      <c r="K22" s="175">
        <f t="shared" si="0"/>
        <v>8250</v>
      </c>
    </row>
    <row r="23" spans="1:11" ht="17.25">
      <c r="A23" s="149">
        <v>16</v>
      </c>
      <c r="B23" s="29"/>
      <c r="C23" s="45" t="s">
        <v>23</v>
      </c>
      <c r="D23" s="195">
        <v>1719</v>
      </c>
      <c r="E23" s="196">
        <v>1376</v>
      </c>
      <c r="F23" s="11">
        <v>95</v>
      </c>
      <c r="G23" s="12">
        <v>0</v>
      </c>
      <c r="H23" s="12">
        <v>0</v>
      </c>
      <c r="I23" s="12">
        <v>0</v>
      </c>
      <c r="J23" s="12">
        <v>0</v>
      </c>
      <c r="K23" s="175">
        <f t="shared" si="0"/>
        <v>3190</v>
      </c>
    </row>
    <row r="24" spans="1:11" ht="17.25">
      <c r="A24" s="149">
        <v>17</v>
      </c>
      <c r="B24" s="29"/>
      <c r="C24" s="45" t="s">
        <v>24</v>
      </c>
      <c r="D24" s="195">
        <v>2787</v>
      </c>
      <c r="E24" s="196">
        <v>2034</v>
      </c>
      <c r="F24" s="11">
        <v>307</v>
      </c>
      <c r="G24" s="12">
        <v>15</v>
      </c>
      <c r="H24" s="12">
        <v>0</v>
      </c>
      <c r="I24" s="12">
        <v>0</v>
      </c>
      <c r="J24" s="12">
        <v>0</v>
      </c>
      <c r="K24" s="175">
        <f t="shared" si="0"/>
        <v>5143</v>
      </c>
    </row>
    <row r="25" spans="1:11" ht="17.25">
      <c r="A25" s="149">
        <v>18</v>
      </c>
      <c r="B25" s="29"/>
      <c r="C25" s="45" t="s">
        <v>25</v>
      </c>
      <c r="D25" s="195">
        <v>4125</v>
      </c>
      <c r="E25" s="196">
        <v>25864</v>
      </c>
      <c r="F25" s="11">
        <v>8996</v>
      </c>
      <c r="G25" s="12">
        <v>0</v>
      </c>
      <c r="H25" s="12">
        <v>0</v>
      </c>
      <c r="I25" s="12">
        <v>0</v>
      </c>
      <c r="J25" s="12">
        <v>0</v>
      </c>
      <c r="K25" s="175">
        <f t="shared" si="0"/>
        <v>38985</v>
      </c>
    </row>
    <row r="26" spans="1:11" ht="17.25">
      <c r="A26" s="149">
        <v>19</v>
      </c>
      <c r="B26" s="29"/>
      <c r="C26" s="45" t="s">
        <v>26</v>
      </c>
      <c r="D26" s="195">
        <v>326</v>
      </c>
      <c r="E26" s="196">
        <v>342</v>
      </c>
      <c r="F26" s="11">
        <v>0</v>
      </c>
      <c r="G26" s="12">
        <v>0</v>
      </c>
      <c r="H26" s="12">
        <v>0</v>
      </c>
      <c r="I26" s="12">
        <v>0</v>
      </c>
      <c r="J26" s="12">
        <v>0</v>
      </c>
      <c r="K26" s="175">
        <f t="shared" si="0"/>
        <v>668</v>
      </c>
    </row>
    <row r="27" spans="1:11" ht="17.25">
      <c r="A27" s="149">
        <v>20</v>
      </c>
      <c r="B27" s="29"/>
      <c r="C27" s="45" t="s">
        <v>27</v>
      </c>
      <c r="D27" s="195">
        <v>592</v>
      </c>
      <c r="E27" s="196">
        <v>2823</v>
      </c>
      <c r="F27" s="11">
        <v>0</v>
      </c>
      <c r="G27" s="12">
        <v>0</v>
      </c>
      <c r="H27" s="12">
        <v>0</v>
      </c>
      <c r="I27" s="12">
        <v>0</v>
      </c>
      <c r="J27" s="12">
        <v>0</v>
      </c>
      <c r="K27" s="175">
        <f t="shared" si="0"/>
        <v>3415</v>
      </c>
    </row>
    <row r="28" spans="1:11" ht="17.25">
      <c r="A28" s="149">
        <v>21</v>
      </c>
      <c r="B28" s="29"/>
      <c r="C28" s="45" t="s">
        <v>28</v>
      </c>
      <c r="D28" s="195">
        <v>1517</v>
      </c>
      <c r="E28" s="196">
        <v>1991</v>
      </c>
      <c r="F28" s="11">
        <v>0</v>
      </c>
      <c r="G28" s="12">
        <v>535</v>
      </c>
      <c r="H28" s="12">
        <v>0</v>
      </c>
      <c r="I28" s="12">
        <v>0</v>
      </c>
      <c r="J28" s="12">
        <v>0</v>
      </c>
      <c r="K28" s="175">
        <f t="shared" si="0"/>
        <v>4043</v>
      </c>
    </row>
    <row r="29" spans="1:11" ht="17.25">
      <c r="A29" s="149">
        <v>22</v>
      </c>
      <c r="B29" s="29"/>
      <c r="C29" s="45" t="s">
        <v>29</v>
      </c>
      <c r="D29" s="195">
        <v>0</v>
      </c>
      <c r="E29" s="196">
        <v>1655</v>
      </c>
      <c r="F29" s="11">
        <v>151</v>
      </c>
      <c r="G29" s="12">
        <v>122</v>
      </c>
      <c r="H29" s="12">
        <v>0</v>
      </c>
      <c r="I29" s="12">
        <v>0</v>
      </c>
      <c r="J29" s="12">
        <v>0</v>
      </c>
      <c r="K29" s="175">
        <f t="shared" si="0"/>
        <v>1928</v>
      </c>
    </row>
    <row r="30" spans="1:11" ht="17.25">
      <c r="A30" s="149">
        <v>23</v>
      </c>
      <c r="B30" s="29"/>
      <c r="C30" s="45" t="s">
        <v>30</v>
      </c>
      <c r="D30" s="195">
        <v>556</v>
      </c>
      <c r="E30" s="196">
        <v>554</v>
      </c>
      <c r="F30" s="11">
        <v>0</v>
      </c>
      <c r="G30" s="12">
        <v>0</v>
      </c>
      <c r="H30" s="12">
        <v>0</v>
      </c>
      <c r="I30" s="12">
        <v>0</v>
      </c>
      <c r="J30" s="12">
        <v>0</v>
      </c>
      <c r="K30" s="175">
        <f t="shared" si="0"/>
        <v>1110</v>
      </c>
    </row>
    <row r="31" spans="1:11" ht="17.25">
      <c r="A31" s="149">
        <v>24</v>
      </c>
      <c r="B31" s="29"/>
      <c r="C31" s="45" t="s">
        <v>31</v>
      </c>
      <c r="D31" s="195">
        <v>0</v>
      </c>
      <c r="E31" s="196">
        <v>555</v>
      </c>
      <c r="F31" s="11">
        <v>0</v>
      </c>
      <c r="G31" s="12">
        <v>149</v>
      </c>
      <c r="H31" s="12">
        <v>0</v>
      </c>
      <c r="I31" s="12">
        <v>0</v>
      </c>
      <c r="J31" s="12">
        <v>0</v>
      </c>
      <c r="K31" s="175">
        <f t="shared" si="0"/>
        <v>704</v>
      </c>
    </row>
    <row r="32" spans="1:11" ht="17.25">
      <c r="A32" s="149">
        <v>25</v>
      </c>
      <c r="B32" s="29"/>
      <c r="C32" s="45" t="s">
        <v>32</v>
      </c>
      <c r="D32" s="195">
        <v>0</v>
      </c>
      <c r="E32" s="196">
        <v>616</v>
      </c>
      <c r="F32" s="11">
        <v>0</v>
      </c>
      <c r="G32" s="12">
        <v>123</v>
      </c>
      <c r="H32" s="12">
        <v>0</v>
      </c>
      <c r="I32" s="12">
        <v>0</v>
      </c>
      <c r="J32" s="12">
        <v>0</v>
      </c>
      <c r="K32" s="175">
        <f t="shared" si="0"/>
        <v>739</v>
      </c>
    </row>
    <row r="33" spans="1:11" ht="17.25">
      <c r="A33" s="149">
        <v>26</v>
      </c>
      <c r="B33" s="29"/>
      <c r="C33" s="45" t="s">
        <v>33</v>
      </c>
      <c r="D33" s="195">
        <v>259</v>
      </c>
      <c r="E33" s="196">
        <v>292</v>
      </c>
      <c r="F33" s="11">
        <v>0</v>
      </c>
      <c r="G33" s="12">
        <v>0</v>
      </c>
      <c r="H33" s="12">
        <v>0</v>
      </c>
      <c r="I33" s="12">
        <v>0</v>
      </c>
      <c r="J33" s="12">
        <v>0</v>
      </c>
      <c r="K33" s="175">
        <f t="shared" si="0"/>
        <v>551</v>
      </c>
    </row>
    <row r="34" spans="1:11" ht="17.25">
      <c r="A34" s="149">
        <v>27</v>
      </c>
      <c r="B34" s="29"/>
      <c r="C34" s="45" t="s">
        <v>34</v>
      </c>
      <c r="D34" s="195">
        <v>247</v>
      </c>
      <c r="E34" s="196">
        <v>725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75">
        <f t="shared" si="0"/>
        <v>972</v>
      </c>
    </row>
    <row r="35" spans="1:11" ht="17.25">
      <c r="A35" s="149">
        <v>28</v>
      </c>
      <c r="B35" s="29"/>
      <c r="C35" s="45" t="s">
        <v>35</v>
      </c>
      <c r="D35" s="195">
        <v>29</v>
      </c>
      <c r="E35" s="196">
        <v>252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75">
        <f t="shared" si="0"/>
        <v>281</v>
      </c>
    </row>
    <row r="36" spans="1:11" ht="17.25">
      <c r="A36" s="149">
        <v>29</v>
      </c>
      <c r="B36" s="29"/>
      <c r="C36" s="45" t="s">
        <v>36</v>
      </c>
      <c r="D36" s="195">
        <v>10</v>
      </c>
      <c r="E36" s="196">
        <v>270</v>
      </c>
      <c r="F36" s="11">
        <v>0</v>
      </c>
      <c r="G36" s="12">
        <v>0</v>
      </c>
      <c r="H36" s="12">
        <v>0</v>
      </c>
      <c r="I36" s="12">
        <v>0</v>
      </c>
      <c r="J36" s="12">
        <v>0</v>
      </c>
      <c r="K36" s="175">
        <f t="shared" si="0"/>
        <v>280</v>
      </c>
    </row>
    <row r="37" spans="1:11" ht="17.25">
      <c r="A37" s="149">
        <v>30</v>
      </c>
      <c r="B37" s="29"/>
      <c r="C37" s="45" t="s">
        <v>37</v>
      </c>
      <c r="D37" s="195">
        <v>47</v>
      </c>
      <c r="E37" s="196">
        <v>214</v>
      </c>
      <c r="F37" s="11">
        <v>0</v>
      </c>
      <c r="G37" s="12">
        <v>0</v>
      </c>
      <c r="H37" s="12">
        <v>0</v>
      </c>
      <c r="I37" s="12">
        <v>0</v>
      </c>
      <c r="J37" s="12">
        <v>0</v>
      </c>
      <c r="K37" s="175">
        <f t="shared" si="0"/>
        <v>261</v>
      </c>
    </row>
    <row r="38" spans="1:11" ht="17.25">
      <c r="A38" s="149">
        <v>31</v>
      </c>
      <c r="B38" s="29"/>
      <c r="C38" s="45" t="s">
        <v>38</v>
      </c>
      <c r="D38" s="195">
        <v>54</v>
      </c>
      <c r="E38" s="196">
        <v>242</v>
      </c>
      <c r="F38" s="11">
        <v>0</v>
      </c>
      <c r="G38" s="12">
        <v>0</v>
      </c>
      <c r="H38" s="12">
        <v>0</v>
      </c>
      <c r="I38" s="12">
        <v>0</v>
      </c>
      <c r="J38" s="12">
        <v>0</v>
      </c>
      <c r="K38" s="175">
        <f t="shared" si="0"/>
        <v>296</v>
      </c>
    </row>
    <row r="39" spans="1:11" ht="17.25">
      <c r="A39" s="149">
        <v>32</v>
      </c>
      <c r="B39" s="29"/>
      <c r="C39" s="45" t="s">
        <v>39</v>
      </c>
      <c r="D39" s="195">
        <v>334</v>
      </c>
      <c r="E39" s="196">
        <v>504</v>
      </c>
      <c r="F39" s="11">
        <v>0</v>
      </c>
      <c r="G39" s="12">
        <v>0</v>
      </c>
      <c r="H39" s="12">
        <v>0</v>
      </c>
      <c r="I39" s="12">
        <v>0</v>
      </c>
      <c r="J39" s="12">
        <v>85</v>
      </c>
      <c r="K39" s="175">
        <f t="shared" si="0"/>
        <v>923</v>
      </c>
    </row>
    <row r="40" spans="1:11" ht="17.25">
      <c r="A40" s="149">
        <v>33</v>
      </c>
      <c r="B40" s="29"/>
      <c r="C40" s="45" t="s">
        <v>40</v>
      </c>
      <c r="D40" s="195">
        <v>944</v>
      </c>
      <c r="E40" s="196">
        <v>1570</v>
      </c>
      <c r="F40" s="11">
        <v>82</v>
      </c>
      <c r="G40" s="12">
        <v>0</v>
      </c>
      <c r="H40" s="12">
        <v>0</v>
      </c>
      <c r="I40" s="12">
        <v>0</v>
      </c>
      <c r="J40" s="12">
        <v>0</v>
      </c>
      <c r="K40" s="175">
        <f aca="true" t="shared" si="1" ref="K40:K71">SUM(D40:J40)</f>
        <v>2596</v>
      </c>
    </row>
    <row r="41" spans="1:11" ht="17.25">
      <c r="A41" s="149">
        <v>34</v>
      </c>
      <c r="B41" s="29"/>
      <c r="C41" s="45" t="s">
        <v>41</v>
      </c>
      <c r="D41" s="195">
        <v>43</v>
      </c>
      <c r="E41" s="196">
        <v>657</v>
      </c>
      <c r="F41" s="11">
        <v>0</v>
      </c>
      <c r="G41" s="12">
        <v>56</v>
      </c>
      <c r="H41" s="12">
        <v>0</v>
      </c>
      <c r="I41" s="12">
        <v>0</v>
      </c>
      <c r="J41" s="12">
        <v>0</v>
      </c>
      <c r="K41" s="175">
        <f t="shared" si="1"/>
        <v>756</v>
      </c>
    </row>
    <row r="42" spans="1:11" ht="17.25">
      <c r="A42" s="149">
        <v>35</v>
      </c>
      <c r="B42" s="29"/>
      <c r="C42" s="45" t="s">
        <v>42</v>
      </c>
      <c r="D42" s="195">
        <v>931</v>
      </c>
      <c r="E42" s="196">
        <v>117</v>
      </c>
      <c r="F42" s="11">
        <v>0</v>
      </c>
      <c r="G42" s="12">
        <v>0</v>
      </c>
      <c r="H42" s="12">
        <v>0</v>
      </c>
      <c r="I42" s="12">
        <v>0</v>
      </c>
      <c r="J42" s="12">
        <v>380</v>
      </c>
      <c r="K42" s="175">
        <f t="shared" si="1"/>
        <v>1428</v>
      </c>
    </row>
    <row r="43" spans="1:11" ht="17.25">
      <c r="A43" s="149">
        <v>36</v>
      </c>
      <c r="B43" s="29"/>
      <c r="C43" s="45" t="s">
        <v>43</v>
      </c>
      <c r="D43" s="195">
        <v>2311</v>
      </c>
      <c r="E43" s="196">
        <v>761</v>
      </c>
      <c r="F43" s="11">
        <v>0</v>
      </c>
      <c r="G43" s="12">
        <v>100</v>
      </c>
      <c r="H43" s="12">
        <v>0</v>
      </c>
      <c r="I43" s="12">
        <v>0</v>
      </c>
      <c r="J43" s="12">
        <v>0</v>
      </c>
      <c r="K43" s="175">
        <f t="shared" si="1"/>
        <v>3172</v>
      </c>
    </row>
    <row r="44" spans="1:11" ht="17.25">
      <c r="A44" s="149">
        <v>37</v>
      </c>
      <c r="B44" s="29"/>
      <c r="C44" s="45" t="s">
        <v>44</v>
      </c>
      <c r="D44" s="195">
        <v>221</v>
      </c>
      <c r="E44" s="196">
        <v>69</v>
      </c>
      <c r="F44" s="11">
        <v>0</v>
      </c>
      <c r="G44" s="12">
        <v>70</v>
      </c>
      <c r="H44" s="12">
        <v>0</v>
      </c>
      <c r="I44" s="12">
        <v>0</v>
      </c>
      <c r="J44" s="12">
        <v>0</v>
      </c>
      <c r="K44" s="175">
        <f t="shared" si="1"/>
        <v>360</v>
      </c>
    </row>
    <row r="45" spans="1:11" ht="17.25">
      <c r="A45" s="149">
        <v>38</v>
      </c>
      <c r="B45" s="29"/>
      <c r="C45" s="45" t="s">
        <v>45</v>
      </c>
      <c r="D45" s="195">
        <v>0</v>
      </c>
      <c r="E45" s="196">
        <v>251</v>
      </c>
      <c r="F45" s="11">
        <v>76</v>
      </c>
      <c r="G45" s="12">
        <v>0</v>
      </c>
      <c r="H45" s="12">
        <v>0</v>
      </c>
      <c r="I45" s="12">
        <v>0</v>
      </c>
      <c r="J45" s="12">
        <v>0</v>
      </c>
      <c r="K45" s="175">
        <f t="shared" si="1"/>
        <v>327</v>
      </c>
    </row>
    <row r="46" spans="1:11" ht="17.25">
      <c r="A46" s="149">
        <v>39</v>
      </c>
      <c r="B46" s="29"/>
      <c r="C46" s="45" t="s">
        <v>46</v>
      </c>
      <c r="D46" s="195">
        <v>105</v>
      </c>
      <c r="E46" s="196">
        <v>284</v>
      </c>
      <c r="F46" s="11">
        <v>0</v>
      </c>
      <c r="G46" s="12">
        <v>0</v>
      </c>
      <c r="H46" s="12">
        <v>0</v>
      </c>
      <c r="I46" s="12">
        <v>0</v>
      </c>
      <c r="J46" s="12">
        <v>0</v>
      </c>
      <c r="K46" s="175">
        <f t="shared" si="1"/>
        <v>389</v>
      </c>
    </row>
    <row r="47" spans="1:11" ht="17.25">
      <c r="A47" s="149">
        <v>40</v>
      </c>
      <c r="B47" s="29"/>
      <c r="C47" s="45" t="s">
        <v>47</v>
      </c>
      <c r="D47" s="195">
        <v>44</v>
      </c>
      <c r="E47" s="196">
        <v>256</v>
      </c>
      <c r="F47" s="11">
        <v>0</v>
      </c>
      <c r="G47" s="12">
        <v>0</v>
      </c>
      <c r="H47" s="12">
        <v>0</v>
      </c>
      <c r="I47" s="12">
        <v>0</v>
      </c>
      <c r="J47" s="12">
        <v>0</v>
      </c>
      <c r="K47" s="175">
        <f t="shared" si="1"/>
        <v>300</v>
      </c>
    </row>
    <row r="48" spans="1:11" ht="17.25">
      <c r="A48" s="149">
        <v>41</v>
      </c>
      <c r="B48" s="29"/>
      <c r="C48" s="45" t="s">
        <v>48</v>
      </c>
      <c r="D48" s="195">
        <v>34</v>
      </c>
      <c r="E48" s="196">
        <v>164</v>
      </c>
      <c r="F48" s="11">
        <v>60</v>
      </c>
      <c r="G48" s="12">
        <v>0</v>
      </c>
      <c r="H48" s="12">
        <v>0</v>
      </c>
      <c r="I48" s="12">
        <v>0</v>
      </c>
      <c r="J48" s="12">
        <v>0</v>
      </c>
      <c r="K48" s="175">
        <f t="shared" si="1"/>
        <v>258</v>
      </c>
    </row>
    <row r="49" spans="1:11" ht="17.25">
      <c r="A49" s="149">
        <v>42</v>
      </c>
      <c r="B49" s="29"/>
      <c r="C49" s="45" t="s">
        <v>49</v>
      </c>
      <c r="D49" s="195">
        <v>0</v>
      </c>
      <c r="E49" s="196">
        <v>243</v>
      </c>
      <c r="F49" s="11">
        <v>0</v>
      </c>
      <c r="G49" s="12">
        <v>53</v>
      </c>
      <c r="H49" s="12">
        <v>0</v>
      </c>
      <c r="I49" s="12">
        <v>0</v>
      </c>
      <c r="J49" s="12">
        <v>0</v>
      </c>
      <c r="K49" s="175">
        <f t="shared" si="1"/>
        <v>296</v>
      </c>
    </row>
    <row r="50" spans="1:11" ht="17.25">
      <c r="A50" s="149">
        <v>43</v>
      </c>
      <c r="B50" s="29"/>
      <c r="C50" s="45" t="s">
        <v>50</v>
      </c>
      <c r="D50" s="195">
        <v>0</v>
      </c>
      <c r="E50" s="196">
        <v>741</v>
      </c>
      <c r="F50" s="11">
        <v>0</v>
      </c>
      <c r="G50" s="12">
        <v>78</v>
      </c>
      <c r="H50" s="12">
        <v>0</v>
      </c>
      <c r="I50" s="12">
        <v>0</v>
      </c>
      <c r="J50" s="12">
        <v>0</v>
      </c>
      <c r="K50" s="175">
        <f t="shared" si="1"/>
        <v>819</v>
      </c>
    </row>
    <row r="51" spans="1:11" ht="17.25">
      <c r="A51" s="149">
        <v>44</v>
      </c>
      <c r="B51" s="29"/>
      <c r="C51" s="45" t="s">
        <v>51</v>
      </c>
      <c r="D51" s="195">
        <v>0</v>
      </c>
      <c r="E51" s="196">
        <v>425</v>
      </c>
      <c r="F51" s="11">
        <v>0</v>
      </c>
      <c r="G51" s="12">
        <v>0</v>
      </c>
      <c r="H51" s="12">
        <v>0</v>
      </c>
      <c r="I51" s="12">
        <v>0</v>
      </c>
      <c r="J51" s="12">
        <v>485</v>
      </c>
      <c r="K51" s="175">
        <f t="shared" si="1"/>
        <v>910</v>
      </c>
    </row>
    <row r="52" spans="1:11" ht="17.25">
      <c r="A52" s="149">
        <v>45</v>
      </c>
      <c r="B52" s="29"/>
      <c r="C52" s="45" t="s">
        <v>52</v>
      </c>
      <c r="D52" s="195">
        <v>0</v>
      </c>
      <c r="E52" s="196">
        <v>121</v>
      </c>
      <c r="F52" s="11">
        <v>0</v>
      </c>
      <c r="G52" s="12">
        <v>0</v>
      </c>
      <c r="H52" s="12">
        <v>0</v>
      </c>
      <c r="I52" s="12">
        <v>0</v>
      </c>
      <c r="J52" s="12">
        <v>47</v>
      </c>
      <c r="K52" s="175">
        <f t="shared" si="1"/>
        <v>168</v>
      </c>
    </row>
    <row r="53" spans="1:11" ht="17.25">
      <c r="A53" s="149">
        <v>46</v>
      </c>
      <c r="B53" s="29"/>
      <c r="C53" s="45" t="s">
        <v>53</v>
      </c>
      <c r="D53" s="195">
        <v>0</v>
      </c>
      <c r="E53" s="196">
        <v>31</v>
      </c>
      <c r="F53" s="11">
        <v>82</v>
      </c>
      <c r="G53" s="12">
        <v>0</v>
      </c>
      <c r="H53" s="12">
        <v>0</v>
      </c>
      <c r="I53" s="12">
        <v>0</v>
      </c>
      <c r="J53" s="12">
        <v>32</v>
      </c>
      <c r="K53" s="175">
        <f t="shared" si="1"/>
        <v>145</v>
      </c>
    </row>
    <row r="54" spans="1:11" ht="17.25">
      <c r="A54" s="149">
        <v>47</v>
      </c>
      <c r="B54" s="29"/>
      <c r="C54" s="45" t="s">
        <v>54</v>
      </c>
      <c r="D54" s="195">
        <v>0</v>
      </c>
      <c r="E54" s="196">
        <v>92</v>
      </c>
      <c r="F54" s="11">
        <v>88</v>
      </c>
      <c r="G54" s="12">
        <v>0</v>
      </c>
      <c r="H54" s="12">
        <v>0</v>
      </c>
      <c r="I54" s="12">
        <v>0</v>
      </c>
      <c r="J54" s="12">
        <v>115</v>
      </c>
      <c r="K54" s="175">
        <f t="shared" si="1"/>
        <v>295</v>
      </c>
    </row>
    <row r="55" spans="1:11" ht="17.25">
      <c r="A55" s="149">
        <v>48</v>
      </c>
      <c r="B55" s="29"/>
      <c r="C55" s="45" t="s">
        <v>55</v>
      </c>
      <c r="D55" s="195">
        <v>909</v>
      </c>
      <c r="E55" s="196">
        <v>465</v>
      </c>
      <c r="F55" s="11">
        <v>29</v>
      </c>
      <c r="G55" s="12">
        <v>0</v>
      </c>
      <c r="H55" s="12">
        <v>0</v>
      </c>
      <c r="I55" s="12">
        <v>0</v>
      </c>
      <c r="J55" s="12">
        <v>0</v>
      </c>
      <c r="K55" s="175">
        <f t="shared" si="1"/>
        <v>1403</v>
      </c>
    </row>
    <row r="56" spans="1:11" ht="17.25">
      <c r="A56" s="149">
        <v>49</v>
      </c>
      <c r="B56" s="29"/>
      <c r="C56" s="45" t="s">
        <v>56</v>
      </c>
      <c r="D56" s="195">
        <v>62</v>
      </c>
      <c r="E56" s="196">
        <v>1067</v>
      </c>
      <c r="F56" s="11">
        <v>0</v>
      </c>
      <c r="G56" s="12">
        <v>0</v>
      </c>
      <c r="H56" s="12">
        <v>0</v>
      </c>
      <c r="I56" s="12">
        <v>0</v>
      </c>
      <c r="J56" s="12">
        <v>482</v>
      </c>
      <c r="K56" s="175">
        <f t="shared" si="1"/>
        <v>1611</v>
      </c>
    </row>
    <row r="57" spans="1:11" ht="17.25">
      <c r="A57" s="149">
        <v>50</v>
      </c>
      <c r="B57" s="29"/>
      <c r="C57" s="45" t="s">
        <v>57</v>
      </c>
      <c r="D57" s="195">
        <v>0</v>
      </c>
      <c r="E57" s="196">
        <v>871</v>
      </c>
      <c r="F57" s="11">
        <v>0</v>
      </c>
      <c r="G57" s="12">
        <v>0</v>
      </c>
      <c r="H57" s="12">
        <v>0</v>
      </c>
      <c r="I57" s="12">
        <v>0</v>
      </c>
      <c r="J57" s="12">
        <v>415</v>
      </c>
      <c r="K57" s="175">
        <f t="shared" si="1"/>
        <v>1286</v>
      </c>
    </row>
    <row r="58" spans="1:11" ht="17.25">
      <c r="A58" s="149">
        <v>51</v>
      </c>
      <c r="B58" s="29"/>
      <c r="C58" s="45" t="s">
        <v>58</v>
      </c>
      <c r="D58" s="195">
        <v>2120</v>
      </c>
      <c r="E58" s="196">
        <v>997</v>
      </c>
      <c r="F58" s="11">
        <v>75</v>
      </c>
      <c r="G58" s="12">
        <v>0</v>
      </c>
      <c r="H58" s="12">
        <v>0</v>
      </c>
      <c r="I58" s="12">
        <v>0</v>
      </c>
      <c r="J58" s="12">
        <v>0</v>
      </c>
      <c r="K58" s="175">
        <f t="shared" si="1"/>
        <v>3192</v>
      </c>
    </row>
    <row r="59" spans="1:11" ht="17.25">
      <c r="A59" s="149">
        <v>52</v>
      </c>
      <c r="B59" s="29"/>
      <c r="C59" s="45" t="s">
        <v>59</v>
      </c>
      <c r="D59" s="195">
        <v>80</v>
      </c>
      <c r="E59" s="196">
        <v>309</v>
      </c>
      <c r="F59" s="11">
        <v>11</v>
      </c>
      <c r="G59" s="12">
        <v>0</v>
      </c>
      <c r="H59" s="12">
        <v>0</v>
      </c>
      <c r="I59" s="12">
        <v>0</v>
      </c>
      <c r="J59" s="12">
        <v>0</v>
      </c>
      <c r="K59" s="175">
        <f t="shared" si="1"/>
        <v>400</v>
      </c>
    </row>
    <row r="60" spans="1:11" ht="17.25">
      <c r="A60" s="149">
        <v>53</v>
      </c>
      <c r="B60" s="29"/>
      <c r="C60" s="45" t="s">
        <v>60</v>
      </c>
      <c r="D60" s="195">
        <v>285</v>
      </c>
      <c r="E60" s="196">
        <v>198</v>
      </c>
      <c r="F60" s="11">
        <v>0</v>
      </c>
      <c r="G60" s="12">
        <v>276</v>
      </c>
      <c r="H60" s="12">
        <v>0</v>
      </c>
      <c r="I60" s="12">
        <v>0</v>
      </c>
      <c r="J60" s="12">
        <v>0</v>
      </c>
      <c r="K60" s="175">
        <f t="shared" si="1"/>
        <v>759</v>
      </c>
    </row>
    <row r="61" spans="1:11" ht="17.25">
      <c r="A61" s="149">
        <v>54</v>
      </c>
      <c r="B61" s="29"/>
      <c r="C61" s="45" t="s">
        <v>61</v>
      </c>
      <c r="D61" s="195">
        <v>442</v>
      </c>
      <c r="E61" s="196">
        <v>109</v>
      </c>
      <c r="F61" s="11">
        <v>0</v>
      </c>
      <c r="G61" s="12">
        <v>145</v>
      </c>
      <c r="H61" s="12">
        <v>0</v>
      </c>
      <c r="I61" s="12">
        <v>0</v>
      </c>
      <c r="J61" s="12">
        <v>0</v>
      </c>
      <c r="K61" s="175">
        <f t="shared" si="1"/>
        <v>696</v>
      </c>
    </row>
    <row r="62" spans="1:11" ht="17.25">
      <c r="A62" s="149">
        <v>55</v>
      </c>
      <c r="B62" s="29"/>
      <c r="C62" s="45" t="s">
        <v>62</v>
      </c>
      <c r="D62" s="195">
        <v>1530</v>
      </c>
      <c r="E62" s="196">
        <v>674</v>
      </c>
      <c r="F62" s="11">
        <v>59</v>
      </c>
      <c r="G62" s="12">
        <v>0</v>
      </c>
      <c r="H62" s="12">
        <v>0</v>
      </c>
      <c r="I62" s="12">
        <v>0</v>
      </c>
      <c r="J62" s="12">
        <v>0</v>
      </c>
      <c r="K62" s="175">
        <f t="shared" si="1"/>
        <v>2263</v>
      </c>
    </row>
    <row r="63" spans="1:11" ht="17.25">
      <c r="A63" s="149">
        <v>56</v>
      </c>
      <c r="B63" s="29"/>
      <c r="C63" s="45" t="s">
        <v>63</v>
      </c>
      <c r="D63" s="195">
        <v>353</v>
      </c>
      <c r="E63" s="196">
        <v>473</v>
      </c>
      <c r="F63" s="11">
        <v>18</v>
      </c>
      <c r="G63" s="12">
        <v>0</v>
      </c>
      <c r="H63" s="12">
        <v>0</v>
      </c>
      <c r="I63" s="12">
        <v>0</v>
      </c>
      <c r="J63" s="12">
        <v>0</v>
      </c>
      <c r="K63" s="175">
        <f t="shared" si="1"/>
        <v>844</v>
      </c>
    </row>
    <row r="64" spans="1:11" ht="17.25">
      <c r="A64" s="149">
        <v>57</v>
      </c>
      <c r="B64" s="29"/>
      <c r="C64" s="45" t="s">
        <v>64</v>
      </c>
      <c r="D64" s="195">
        <v>345</v>
      </c>
      <c r="E64" s="196">
        <v>211</v>
      </c>
      <c r="F64" s="11">
        <v>68</v>
      </c>
      <c r="G64" s="12">
        <v>4</v>
      </c>
      <c r="H64" s="12">
        <v>0</v>
      </c>
      <c r="I64" s="12">
        <v>0</v>
      </c>
      <c r="J64" s="12">
        <v>0</v>
      </c>
      <c r="K64" s="175">
        <f t="shared" si="1"/>
        <v>628</v>
      </c>
    </row>
    <row r="65" spans="1:11" ht="17.25">
      <c r="A65" s="149">
        <v>58</v>
      </c>
      <c r="B65" s="29"/>
      <c r="C65" s="45" t="s">
        <v>65</v>
      </c>
      <c r="D65" s="195">
        <v>827</v>
      </c>
      <c r="E65" s="196">
        <v>503</v>
      </c>
      <c r="F65" s="11">
        <v>69</v>
      </c>
      <c r="G65" s="12">
        <v>4</v>
      </c>
      <c r="H65" s="12">
        <v>0</v>
      </c>
      <c r="I65" s="12">
        <v>0</v>
      </c>
      <c r="J65" s="12">
        <v>0</v>
      </c>
      <c r="K65" s="175">
        <f t="shared" si="1"/>
        <v>1403</v>
      </c>
    </row>
    <row r="66" spans="1:11" ht="17.25">
      <c r="A66" s="149">
        <v>59</v>
      </c>
      <c r="B66" s="29"/>
      <c r="C66" s="45" t="s">
        <v>66</v>
      </c>
      <c r="D66" s="195">
        <v>518</v>
      </c>
      <c r="E66" s="196">
        <v>453</v>
      </c>
      <c r="F66" s="11">
        <v>62</v>
      </c>
      <c r="G66" s="12">
        <v>3</v>
      </c>
      <c r="H66" s="12">
        <v>0</v>
      </c>
      <c r="I66" s="12">
        <v>0</v>
      </c>
      <c r="J66" s="12">
        <v>0</v>
      </c>
      <c r="K66" s="175">
        <f t="shared" si="1"/>
        <v>1036</v>
      </c>
    </row>
    <row r="67" spans="1:11" ht="17.25">
      <c r="A67" s="149">
        <v>60</v>
      </c>
      <c r="B67" s="29"/>
      <c r="C67" s="45" t="s">
        <v>67</v>
      </c>
      <c r="D67" s="195">
        <v>499</v>
      </c>
      <c r="E67" s="196">
        <v>337</v>
      </c>
      <c r="F67" s="11">
        <v>69</v>
      </c>
      <c r="G67" s="12">
        <v>0</v>
      </c>
      <c r="H67" s="12">
        <v>0</v>
      </c>
      <c r="I67" s="12">
        <v>0</v>
      </c>
      <c r="J67" s="12">
        <v>0</v>
      </c>
      <c r="K67" s="175">
        <f t="shared" si="1"/>
        <v>905</v>
      </c>
    </row>
    <row r="68" spans="1:11" ht="17.25">
      <c r="A68" s="149">
        <v>61</v>
      </c>
      <c r="B68" s="29"/>
      <c r="C68" s="45" t="s">
        <v>68</v>
      </c>
      <c r="D68" s="195">
        <v>1018</v>
      </c>
      <c r="E68" s="196">
        <v>593</v>
      </c>
      <c r="F68" s="11">
        <v>106</v>
      </c>
      <c r="G68" s="12">
        <v>6</v>
      </c>
      <c r="H68" s="12">
        <v>0</v>
      </c>
      <c r="I68" s="12">
        <v>0</v>
      </c>
      <c r="J68" s="12">
        <v>0</v>
      </c>
      <c r="K68" s="175">
        <f t="shared" si="1"/>
        <v>1723</v>
      </c>
    </row>
    <row r="69" spans="1:11" ht="17.25">
      <c r="A69" s="149">
        <v>62</v>
      </c>
      <c r="B69" s="29"/>
      <c r="C69" s="45" t="s">
        <v>69</v>
      </c>
      <c r="D69" s="195">
        <v>86</v>
      </c>
      <c r="E69" s="196">
        <v>130</v>
      </c>
      <c r="F69" s="11">
        <v>0</v>
      </c>
      <c r="G69" s="12">
        <v>0</v>
      </c>
      <c r="H69" s="12">
        <v>0</v>
      </c>
      <c r="I69" s="12">
        <v>0</v>
      </c>
      <c r="J69" s="12">
        <v>0</v>
      </c>
      <c r="K69" s="175">
        <f t="shared" si="1"/>
        <v>216</v>
      </c>
    </row>
    <row r="70" spans="1:11" ht="17.25">
      <c r="A70" s="149">
        <v>63</v>
      </c>
      <c r="B70" s="29"/>
      <c r="C70" s="45" t="s">
        <v>70</v>
      </c>
      <c r="D70" s="195">
        <v>0</v>
      </c>
      <c r="E70" s="196">
        <v>0</v>
      </c>
      <c r="F70" s="11">
        <v>0</v>
      </c>
      <c r="G70" s="12">
        <v>60</v>
      </c>
      <c r="H70" s="12">
        <v>0</v>
      </c>
      <c r="I70" s="12">
        <v>0</v>
      </c>
      <c r="J70" s="12">
        <v>0</v>
      </c>
      <c r="K70" s="175">
        <f t="shared" si="1"/>
        <v>60</v>
      </c>
    </row>
    <row r="71" spans="1:11" ht="17.25">
      <c r="A71" s="149">
        <v>64</v>
      </c>
      <c r="B71" s="29"/>
      <c r="C71" s="45" t="s">
        <v>71</v>
      </c>
      <c r="D71" s="195">
        <v>0</v>
      </c>
      <c r="E71" s="196">
        <v>328</v>
      </c>
      <c r="F71" s="11">
        <v>0</v>
      </c>
      <c r="G71" s="12">
        <v>107</v>
      </c>
      <c r="H71" s="12">
        <v>0</v>
      </c>
      <c r="I71" s="12">
        <v>0</v>
      </c>
      <c r="J71" s="12">
        <v>0</v>
      </c>
      <c r="K71" s="175">
        <f t="shared" si="1"/>
        <v>435</v>
      </c>
    </row>
    <row r="72" spans="1:11" ht="17.25">
      <c r="A72" s="149">
        <v>65</v>
      </c>
      <c r="B72" s="29"/>
      <c r="C72" s="45" t="s">
        <v>72</v>
      </c>
      <c r="D72" s="195">
        <v>1923</v>
      </c>
      <c r="E72" s="196">
        <v>0</v>
      </c>
      <c r="F72" s="11">
        <v>28</v>
      </c>
      <c r="G72" s="12">
        <v>0</v>
      </c>
      <c r="H72" s="12">
        <v>0</v>
      </c>
      <c r="I72" s="12">
        <v>0</v>
      </c>
      <c r="J72" s="12">
        <v>0</v>
      </c>
      <c r="K72" s="175">
        <f>SUM(D72:J72)</f>
        <v>1951</v>
      </c>
    </row>
    <row r="73" spans="1:11" ht="17.25">
      <c r="A73" s="149">
        <v>66</v>
      </c>
      <c r="B73" s="29"/>
      <c r="C73" s="45" t="s">
        <v>73</v>
      </c>
      <c r="D73" s="195">
        <v>0</v>
      </c>
      <c r="E73" s="196">
        <v>0</v>
      </c>
      <c r="F73" s="11">
        <v>0</v>
      </c>
      <c r="G73" s="12">
        <v>0</v>
      </c>
      <c r="H73" s="12">
        <v>0</v>
      </c>
      <c r="I73" s="12">
        <v>0</v>
      </c>
      <c r="J73" s="12">
        <v>0</v>
      </c>
      <c r="K73" s="175">
        <f>SUM(D73:J73)</f>
        <v>0</v>
      </c>
    </row>
    <row r="74" spans="1:11" ht="17.25">
      <c r="A74" s="149">
        <v>67</v>
      </c>
      <c r="B74" s="29"/>
      <c r="C74" s="45" t="s">
        <v>74</v>
      </c>
      <c r="D74" s="195">
        <v>0</v>
      </c>
      <c r="E74" s="196">
        <v>0</v>
      </c>
      <c r="F74" s="11">
        <v>0</v>
      </c>
      <c r="G74" s="12">
        <v>0</v>
      </c>
      <c r="H74" s="12">
        <v>0</v>
      </c>
      <c r="I74" s="12">
        <v>0</v>
      </c>
      <c r="J74" s="12">
        <v>0</v>
      </c>
      <c r="K74" s="175">
        <f>SUM(D74:J74)</f>
        <v>0</v>
      </c>
    </row>
    <row r="75" spans="1:11" ht="17.25">
      <c r="A75" s="149">
        <v>68</v>
      </c>
      <c r="B75" s="29"/>
      <c r="C75" s="45" t="s">
        <v>75</v>
      </c>
      <c r="D75" s="195">
        <v>442</v>
      </c>
      <c r="E75" s="196">
        <v>302</v>
      </c>
      <c r="F75" s="11">
        <v>90</v>
      </c>
      <c r="G75" s="12">
        <v>0</v>
      </c>
      <c r="H75" s="12">
        <v>0</v>
      </c>
      <c r="I75" s="12">
        <v>0</v>
      </c>
      <c r="J75" s="12">
        <v>238</v>
      </c>
      <c r="K75" s="175">
        <f>SUM(D75:J75)</f>
        <v>1072</v>
      </c>
    </row>
    <row r="76" spans="1:11" ht="17.25">
      <c r="A76" s="149">
        <v>69</v>
      </c>
      <c r="B76" s="29"/>
      <c r="C76" s="45" t="s">
        <v>76</v>
      </c>
      <c r="D76" s="195">
        <v>364</v>
      </c>
      <c r="E76" s="196">
        <v>158</v>
      </c>
      <c r="F76" s="11">
        <v>30</v>
      </c>
      <c r="G76" s="12">
        <v>0</v>
      </c>
      <c r="H76" s="12">
        <v>0</v>
      </c>
      <c r="I76" s="12">
        <v>0</v>
      </c>
      <c r="J76" s="12">
        <v>0</v>
      </c>
      <c r="K76" s="175">
        <f>SUM(D76:J76)</f>
        <v>552</v>
      </c>
    </row>
    <row r="77" spans="1:11" ht="17.25">
      <c r="A77" s="149">
        <v>70</v>
      </c>
      <c r="B77" s="29"/>
      <c r="C77" s="45" t="s">
        <v>77</v>
      </c>
      <c r="D77" s="195">
        <v>425</v>
      </c>
      <c r="E77" s="196">
        <v>216</v>
      </c>
      <c r="F77" s="11">
        <v>0</v>
      </c>
      <c r="G77" s="12">
        <v>0</v>
      </c>
      <c r="H77" s="12">
        <v>0</v>
      </c>
      <c r="I77" s="12">
        <v>0</v>
      </c>
      <c r="J77" s="12">
        <v>0</v>
      </c>
      <c r="K77" s="175">
        <f>SUM(D77:J77)</f>
        <v>641</v>
      </c>
    </row>
    <row r="78" spans="1:11" ht="17.25">
      <c r="A78" s="149">
        <v>71</v>
      </c>
      <c r="B78" s="29"/>
      <c r="C78" s="45" t="s">
        <v>78</v>
      </c>
      <c r="D78" s="195">
        <v>71</v>
      </c>
      <c r="E78" s="196">
        <v>94</v>
      </c>
      <c r="F78" s="11">
        <v>62</v>
      </c>
      <c r="G78" s="12">
        <v>0</v>
      </c>
      <c r="H78" s="12">
        <v>0</v>
      </c>
      <c r="I78" s="12">
        <v>0</v>
      </c>
      <c r="J78" s="12">
        <v>0</v>
      </c>
      <c r="K78" s="175">
        <f>SUM(D78:J78)</f>
        <v>227</v>
      </c>
    </row>
    <row r="79" spans="1:11" ht="17.25">
      <c r="A79" s="149">
        <v>72</v>
      </c>
      <c r="B79" s="29"/>
      <c r="C79" s="45" t="s">
        <v>79</v>
      </c>
      <c r="D79" s="195">
        <v>0</v>
      </c>
      <c r="E79" s="196">
        <v>184</v>
      </c>
      <c r="F79" s="11">
        <v>49</v>
      </c>
      <c r="G79" s="12">
        <v>54</v>
      </c>
      <c r="H79" s="12">
        <v>0</v>
      </c>
      <c r="I79" s="12">
        <v>0</v>
      </c>
      <c r="J79" s="12">
        <v>0</v>
      </c>
      <c r="K79" s="175">
        <f>SUM(D79:J79)</f>
        <v>287</v>
      </c>
    </row>
    <row r="80" spans="1:11" ht="17.25">
      <c r="A80" s="149">
        <v>73</v>
      </c>
      <c r="B80" s="29"/>
      <c r="C80" s="45" t="s">
        <v>80</v>
      </c>
      <c r="D80" s="195">
        <v>267</v>
      </c>
      <c r="E80" s="196">
        <v>104</v>
      </c>
      <c r="F80" s="11">
        <v>27</v>
      </c>
      <c r="G80" s="12">
        <v>2</v>
      </c>
      <c r="H80" s="12">
        <v>0</v>
      </c>
      <c r="I80" s="12">
        <v>0</v>
      </c>
      <c r="J80" s="12">
        <v>0</v>
      </c>
      <c r="K80" s="175">
        <f>SUM(D80:J80)</f>
        <v>400</v>
      </c>
    </row>
    <row r="81" spans="1:11" ht="18" thickBot="1">
      <c r="A81" s="149">
        <v>74</v>
      </c>
      <c r="B81" s="3"/>
      <c r="C81" s="19" t="s">
        <v>81</v>
      </c>
      <c r="D81" s="197">
        <v>25</v>
      </c>
      <c r="E81" s="198">
        <v>2</v>
      </c>
      <c r="F81" s="17">
        <v>0</v>
      </c>
      <c r="G81" s="151">
        <v>0</v>
      </c>
      <c r="H81" s="151">
        <v>0</v>
      </c>
      <c r="I81" s="151">
        <v>0</v>
      </c>
      <c r="J81" s="151">
        <v>0</v>
      </c>
      <c r="K81" s="199">
        <f>SUM(D81:J81)</f>
        <v>27</v>
      </c>
    </row>
    <row r="82" spans="2:11" ht="18" thickBot="1">
      <c r="B82" s="158"/>
      <c r="C82" s="180" t="s">
        <v>82</v>
      </c>
      <c r="D82" s="200">
        <f aca="true" t="shared" si="2" ref="D82:J82">SUM(D8:D81)</f>
        <v>49817</v>
      </c>
      <c r="E82" s="201">
        <f t="shared" si="2"/>
        <v>134647</v>
      </c>
      <c r="F82" s="193">
        <f t="shared" si="2"/>
        <v>17069</v>
      </c>
      <c r="G82" s="202">
        <f t="shared" si="2"/>
        <v>3567</v>
      </c>
      <c r="H82" s="202">
        <f t="shared" si="2"/>
        <v>0</v>
      </c>
      <c r="I82" s="202">
        <f t="shared" si="2"/>
        <v>0</v>
      </c>
      <c r="J82" s="202">
        <f t="shared" si="2"/>
        <v>5951</v>
      </c>
      <c r="K82" s="182">
        <f>SUM(D82:J82)</f>
        <v>211051</v>
      </c>
    </row>
    <row r="83" ht="17.25">
      <c r="K83" s="15"/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83"/>
  <sheetViews>
    <sheetView showGridLines="0" view="pageBreakPreview" zoomScale="60" zoomScaleNormal="60" workbookViewId="0" topLeftCell="J4">
      <selection activeCell="S26" sqref="S26"/>
    </sheetView>
  </sheetViews>
  <sheetFormatPr defaultColWidth="10.66015625" defaultRowHeight="18"/>
  <cols>
    <col min="2" max="2" width="2.66015625" style="0" hidden="1" customWidth="1"/>
    <col min="3" max="3" width="18.66015625" style="0" customWidth="1"/>
    <col min="4" max="31" width="8.66015625" style="0" customWidth="1"/>
    <col min="32" max="32" width="3.5" style="0" customWidth="1"/>
    <col min="33" max="33" width="18.66015625" style="0" customWidth="1"/>
    <col min="34" max="62" width="8.66015625" style="0" customWidth="1"/>
    <col min="63" max="63" width="18.66015625" style="0" customWidth="1"/>
    <col min="64" max="77" width="8.66015625" style="0" customWidth="1"/>
    <col min="79" max="79" width="0" style="0" hidden="1" customWidth="1"/>
  </cols>
  <sheetData>
    <row r="1" spans="3:63" ht="17.25">
      <c r="C1" s="5" t="s">
        <v>193</v>
      </c>
      <c r="AG1" s="5" t="s">
        <v>193</v>
      </c>
      <c r="BK1" s="5" t="s">
        <v>193</v>
      </c>
    </row>
    <row r="2" spans="3:63" ht="17.25">
      <c r="C2" s="5" t="s">
        <v>212</v>
      </c>
      <c r="D2" s="5"/>
      <c r="J2" s="15"/>
      <c r="AG2" s="5"/>
      <c r="BK2" s="5"/>
    </row>
    <row r="3" spans="2:63" ht="38.25" customHeight="1" thickBot="1">
      <c r="B3" s="1"/>
      <c r="C3" s="1"/>
      <c r="D3" s="15"/>
      <c r="E3" s="15"/>
      <c r="F3" s="15"/>
      <c r="G3" s="15"/>
      <c r="H3" s="15"/>
      <c r="I3" s="19" t="s">
        <v>175</v>
      </c>
      <c r="J3" s="15"/>
      <c r="AG3" s="1"/>
      <c r="BK3" s="1"/>
    </row>
    <row r="4" spans="2:77" ht="17.25">
      <c r="B4" s="3"/>
      <c r="C4" s="107" t="s">
        <v>1</v>
      </c>
      <c r="D4" s="22" t="s">
        <v>213</v>
      </c>
      <c r="E4" s="23"/>
      <c r="F4" s="23"/>
      <c r="G4" s="23"/>
      <c r="H4" s="23"/>
      <c r="I4" s="23"/>
      <c r="J4" s="28"/>
      <c r="K4" s="137" t="s">
        <v>214</v>
      </c>
      <c r="L4" s="25"/>
      <c r="M4" s="25"/>
      <c r="N4" s="25"/>
      <c r="O4" s="25"/>
      <c r="P4" s="25"/>
      <c r="Q4" s="25"/>
      <c r="R4" s="203"/>
      <c r="S4" s="25"/>
      <c r="T4" s="25"/>
      <c r="U4" s="25"/>
      <c r="V4" s="25"/>
      <c r="W4" s="25"/>
      <c r="X4" s="25"/>
      <c r="Y4" s="203"/>
      <c r="Z4" s="25"/>
      <c r="AA4" s="25"/>
      <c r="AB4" s="25"/>
      <c r="AC4" s="25"/>
      <c r="AD4" s="25"/>
      <c r="AE4" s="136"/>
      <c r="AF4" s="15"/>
      <c r="AG4" s="107" t="s">
        <v>1</v>
      </c>
      <c r="AH4" s="203" t="s">
        <v>214</v>
      </c>
      <c r="AI4" s="25"/>
      <c r="AJ4" s="25"/>
      <c r="AK4" s="25"/>
      <c r="AL4" s="25"/>
      <c r="AM4" s="25"/>
      <c r="AN4" s="25"/>
      <c r="AO4" s="203"/>
      <c r="AP4" s="25"/>
      <c r="AQ4" s="25"/>
      <c r="AR4" s="25"/>
      <c r="AS4" s="25"/>
      <c r="AT4" s="25"/>
      <c r="AU4" s="25"/>
      <c r="AV4" s="203"/>
      <c r="AW4" s="25"/>
      <c r="AX4" s="25"/>
      <c r="AY4" s="25"/>
      <c r="AZ4" s="25"/>
      <c r="BA4" s="25"/>
      <c r="BB4" s="25"/>
      <c r="BC4" s="203"/>
      <c r="BD4" s="25"/>
      <c r="BE4" s="25"/>
      <c r="BF4" s="25"/>
      <c r="BG4" s="25"/>
      <c r="BH4" s="25"/>
      <c r="BI4" s="136"/>
      <c r="BJ4" s="15"/>
      <c r="BK4" s="107" t="s">
        <v>1</v>
      </c>
      <c r="BL4" s="137" t="s">
        <v>215</v>
      </c>
      <c r="BM4" s="25"/>
      <c r="BN4" s="25"/>
      <c r="BO4" s="25"/>
      <c r="BP4" s="25"/>
      <c r="BQ4" s="25"/>
      <c r="BR4" s="136"/>
      <c r="BS4" s="22" t="s">
        <v>181</v>
      </c>
      <c r="BT4" s="23"/>
      <c r="BU4" s="23"/>
      <c r="BV4" s="23"/>
      <c r="BW4" s="23"/>
      <c r="BX4" s="23"/>
      <c r="BY4" s="28"/>
    </row>
    <row r="5" spans="2:79" ht="18" thickBot="1">
      <c r="B5" s="3"/>
      <c r="C5" s="114"/>
      <c r="D5" s="6"/>
      <c r="E5" s="15"/>
      <c r="F5" s="15"/>
      <c r="G5" s="15"/>
      <c r="H5" s="15"/>
      <c r="I5" s="15"/>
      <c r="J5" s="15"/>
      <c r="K5" s="6" t="s">
        <v>216</v>
      </c>
      <c r="L5" s="15"/>
      <c r="M5" s="15"/>
      <c r="N5" s="15"/>
      <c r="O5" s="15"/>
      <c r="P5" s="15"/>
      <c r="Q5" s="185"/>
      <c r="R5" s="19" t="s">
        <v>217</v>
      </c>
      <c r="S5" s="15"/>
      <c r="T5" s="15"/>
      <c r="U5" s="15"/>
      <c r="V5" s="15"/>
      <c r="W5" s="15"/>
      <c r="X5" s="15"/>
      <c r="Y5" s="6" t="s">
        <v>218</v>
      </c>
      <c r="Z5" s="15"/>
      <c r="AA5" s="15"/>
      <c r="AB5" s="15"/>
      <c r="AC5" s="15"/>
      <c r="AD5" s="15"/>
      <c r="AE5" s="185"/>
      <c r="AF5" s="15"/>
      <c r="AG5" s="114"/>
      <c r="AH5" s="166" t="s">
        <v>219</v>
      </c>
      <c r="AI5" s="204"/>
      <c r="AJ5" s="204"/>
      <c r="AK5" s="204"/>
      <c r="AL5" s="204"/>
      <c r="AM5" s="204"/>
      <c r="AN5" s="205"/>
      <c r="AO5" s="6" t="s">
        <v>220</v>
      </c>
      <c r="AP5" s="15"/>
      <c r="AQ5" s="15"/>
      <c r="AR5" s="15"/>
      <c r="AS5" s="15"/>
      <c r="AT5" s="15"/>
      <c r="AU5" s="206"/>
      <c r="AV5" s="19" t="s">
        <v>221</v>
      </c>
      <c r="AW5" s="15"/>
      <c r="AX5" s="15"/>
      <c r="AY5" s="15"/>
      <c r="AZ5" s="15"/>
      <c r="BA5" s="15"/>
      <c r="BB5" s="15"/>
      <c r="BC5" s="6" t="s">
        <v>222</v>
      </c>
      <c r="BD5" s="15"/>
      <c r="BE5" s="15"/>
      <c r="BF5" s="15"/>
      <c r="BG5" s="15"/>
      <c r="BH5" s="15"/>
      <c r="BI5" s="185"/>
      <c r="BJ5" s="15"/>
      <c r="BK5" s="114"/>
      <c r="BL5" s="207"/>
      <c r="BM5" s="208"/>
      <c r="BN5" s="15"/>
      <c r="BO5" s="15"/>
      <c r="BP5" s="15"/>
      <c r="BQ5" s="15"/>
      <c r="BR5" s="185"/>
      <c r="BS5" s="9"/>
      <c r="BT5" s="1"/>
      <c r="BU5" s="1"/>
      <c r="BV5" s="1"/>
      <c r="BW5" s="1"/>
      <c r="BX5" s="1"/>
      <c r="BY5" s="186"/>
      <c r="CA5" t="s">
        <v>223</v>
      </c>
    </row>
    <row r="6" spans="2:77" ht="17.25">
      <c r="B6" s="3"/>
      <c r="C6" s="114" t="s">
        <v>4</v>
      </c>
      <c r="D6" s="209" t="s">
        <v>130</v>
      </c>
      <c r="E6" s="167" t="s">
        <v>224</v>
      </c>
      <c r="F6" s="167" t="s">
        <v>132</v>
      </c>
      <c r="G6" s="210" t="s">
        <v>225</v>
      </c>
      <c r="H6" s="204" t="s">
        <v>226</v>
      </c>
      <c r="I6" s="167" t="s">
        <v>129</v>
      </c>
      <c r="J6" s="211" t="s">
        <v>222</v>
      </c>
      <c r="K6" s="209" t="s">
        <v>130</v>
      </c>
      <c r="L6" s="167" t="s">
        <v>224</v>
      </c>
      <c r="M6" s="167" t="s">
        <v>132</v>
      </c>
      <c r="N6" s="210" t="s">
        <v>225</v>
      </c>
      <c r="O6" s="204" t="s">
        <v>226</v>
      </c>
      <c r="P6" s="167" t="s">
        <v>129</v>
      </c>
      <c r="Q6" s="211" t="s">
        <v>222</v>
      </c>
      <c r="R6" s="209" t="s">
        <v>130</v>
      </c>
      <c r="S6" s="167" t="s">
        <v>224</v>
      </c>
      <c r="T6" s="167" t="s">
        <v>132</v>
      </c>
      <c r="U6" s="210" t="s">
        <v>225</v>
      </c>
      <c r="V6" s="204" t="s">
        <v>226</v>
      </c>
      <c r="W6" s="167" t="s">
        <v>129</v>
      </c>
      <c r="X6" s="211" t="s">
        <v>222</v>
      </c>
      <c r="Y6" s="209" t="s">
        <v>130</v>
      </c>
      <c r="Z6" s="167" t="s">
        <v>224</v>
      </c>
      <c r="AA6" s="167" t="s">
        <v>132</v>
      </c>
      <c r="AB6" s="210" t="s">
        <v>225</v>
      </c>
      <c r="AC6" s="204" t="s">
        <v>226</v>
      </c>
      <c r="AD6" s="167" t="s">
        <v>129</v>
      </c>
      <c r="AE6" s="211" t="s">
        <v>222</v>
      </c>
      <c r="AF6" s="19"/>
      <c r="AG6" s="114" t="s">
        <v>4</v>
      </c>
      <c r="AH6" s="166" t="s">
        <v>130</v>
      </c>
      <c r="AI6" s="167" t="s">
        <v>224</v>
      </c>
      <c r="AJ6" s="167" t="s">
        <v>132</v>
      </c>
      <c r="AK6" s="210" t="s">
        <v>225</v>
      </c>
      <c r="AL6" s="204" t="s">
        <v>226</v>
      </c>
      <c r="AM6" s="167" t="s">
        <v>129</v>
      </c>
      <c r="AN6" s="211" t="s">
        <v>222</v>
      </c>
      <c r="AO6" s="209" t="s">
        <v>130</v>
      </c>
      <c r="AP6" s="167" t="s">
        <v>224</v>
      </c>
      <c r="AQ6" s="167" t="s">
        <v>132</v>
      </c>
      <c r="AR6" s="210" t="s">
        <v>225</v>
      </c>
      <c r="AS6" s="204" t="s">
        <v>226</v>
      </c>
      <c r="AT6" s="167" t="s">
        <v>129</v>
      </c>
      <c r="AU6" s="211" t="s">
        <v>222</v>
      </c>
      <c r="AV6" s="209" t="s">
        <v>130</v>
      </c>
      <c r="AW6" s="167" t="s">
        <v>224</v>
      </c>
      <c r="AX6" s="167" t="s">
        <v>132</v>
      </c>
      <c r="AY6" s="210" t="s">
        <v>225</v>
      </c>
      <c r="AZ6" s="204" t="s">
        <v>226</v>
      </c>
      <c r="BA6" s="167" t="s">
        <v>129</v>
      </c>
      <c r="BB6" s="211" t="s">
        <v>222</v>
      </c>
      <c r="BC6" s="209" t="s">
        <v>130</v>
      </c>
      <c r="BD6" s="167" t="s">
        <v>224</v>
      </c>
      <c r="BE6" s="167" t="s">
        <v>132</v>
      </c>
      <c r="BF6" s="210" t="s">
        <v>225</v>
      </c>
      <c r="BG6" s="204" t="s">
        <v>226</v>
      </c>
      <c r="BH6" s="167" t="s">
        <v>129</v>
      </c>
      <c r="BI6" s="211" t="s">
        <v>222</v>
      </c>
      <c r="BJ6" s="19"/>
      <c r="BK6" s="114" t="s">
        <v>4</v>
      </c>
      <c r="BL6" s="209" t="s">
        <v>130</v>
      </c>
      <c r="BM6" s="167" t="s">
        <v>224</v>
      </c>
      <c r="BN6" s="167" t="s">
        <v>132</v>
      </c>
      <c r="BO6" s="210" t="s">
        <v>225</v>
      </c>
      <c r="BP6" s="204" t="s">
        <v>226</v>
      </c>
      <c r="BQ6" s="167" t="s">
        <v>129</v>
      </c>
      <c r="BR6" s="211" t="s">
        <v>222</v>
      </c>
      <c r="BS6" s="209" t="s">
        <v>130</v>
      </c>
      <c r="BT6" s="167" t="s">
        <v>224</v>
      </c>
      <c r="BU6" s="167" t="s">
        <v>132</v>
      </c>
      <c r="BV6" s="210" t="s">
        <v>225</v>
      </c>
      <c r="BW6" s="204" t="s">
        <v>226</v>
      </c>
      <c r="BX6" s="167" t="s">
        <v>129</v>
      </c>
      <c r="BY6" s="211" t="s">
        <v>222</v>
      </c>
    </row>
    <row r="7" spans="2:79" ht="18" thickBot="1">
      <c r="B7" s="3"/>
      <c r="C7" s="114"/>
      <c r="D7" s="6"/>
      <c r="E7" s="8"/>
      <c r="F7" s="8"/>
      <c r="G7" s="212" t="s">
        <v>227</v>
      </c>
      <c r="H7" s="169" t="s">
        <v>228</v>
      </c>
      <c r="I7" s="8"/>
      <c r="J7" s="8"/>
      <c r="K7" s="6"/>
      <c r="L7" s="8"/>
      <c r="M7" s="8"/>
      <c r="N7" s="212" t="s">
        <v>227</v>
      </c>
      <c r="O7" s="169" t="s">
        <v>228</v>
      </c>
      <c r="P7" s="8"/>
      <c r="Q7" s="8"/>
      <c r="R7" s="6"/>
      <c r="S7" s="8"/>
      <c r="T7" s="8"/>
      <c r="U7" s="212" t="s">
        <v>227</v>
      </c>
      <c r="V7" s="169" t="s">
        <v>228</v>
      </c>
      <c r="W7" s="8"/>
      <c r="X7" s="8"/>
      <c r="Y7" s="6"/>
      <c r="Z7" s="8"/>
      <c r="AA7" s="8"/>
      <c r="AB7" s="212" t="s">
        <v>227</v>
      </c>
      <c r="AC7" s="169" t="s">
        <v>228</v>
      </c>
      <c r="AD7" s="8"/>
      <c r="AE7" s="141"/>
      <c r="AF7" s="19"/>
      <c r="AG7" s="114"/>
      <c r="AH7" s="19"/>
      <c r="AI7" s="8"/>
      <c r="AJ7" s="8"/>
      <c r="AK7" s="212" t="s">
        <v>227</v>
      </c>
      <c r="AL7" s="169" t="s">
        <v>228</v>
      </c>
      <c r="AM7" s="8"/>
      <c r="AN7" s="8"/>
      <c r="AO7" s="6"/>
      <c r="AP7" s="8"/>
      <c r="AQ7" s="8"/>
      <c r="AR7" s="212" t="s">
        <v>227</v>
      </c>
      <c r="AS7" s="169" t="s">
        <v>228</v>
      </c>
      <c r="AT7" s="8"/>
      <c r="AU7" s="8"/>
      <c r="AV7" s="6"/>
      <c r="AW7" s="8"/>
      <c r="AX7" s="8"/>
      <c r="AY7" s="212" t="s">
        <v>227</v>
      </c>
      <c r="AZ7" s="169" t="s">
        <v>228</v>
      </c>
      <c r="BA7" s="8"/>
      <c r="BB7" s="8"/>
      <c r="BC7" s="6"/>
      <c r="BD7" s="8"/>
      <c r="BE7" s="8"/>
      <c r="BF7" s="212" t="s">
        <v>227</v>
      </c>
      <c r="BG7" s="169" t="s">
        <v>228</v>
      </c>
      <c r="BH7" s="8"/>
      <c r="BI7" s="141"/>
      <c r="BJ7" s="19"/>
      <c r="BK7" s="114"/>
      <c r="BL7" s="6"/>
      <c r="BM7" s="8"/>
      <c r="BN7" s="8"/>
      <c r="BO7" s="212" t="s">
        <v>227</v>
      </c>
      <c r="BP7" s="169" t="s">
        <v>228</v>
      </c>
      <c r="BQ7" s="8"/>
      <c r="BR7" s="141"/>
      <c r="BS7" s="6"/>
      <c r="BT7" s="8"/>
      <c r="BU7" s="8"/>
      <c r="BV7" s="212" t="s">
        <v>227</v>
      </c>
      <c r="BW7" s="169" t="s">
        <v>228</v>
      </c>
      <c r="BX7" s="8"/>
      <c r="BY7" s="145"/>
      <c r="CA7" s="157">
        <f aca="true" t="shared" si="0" ref="CA7:CA38">X7+AE7+AN7+AU7+BB7</f>
        <v>0</v>
      </c>
    </row>
    <row r="8" spans="1:79" ht="19.5" customHeight="1" thickBot="1">
      <c r="A8" s="149">
        <v>1</v>
      </c>
      <c r="B8" s="24"/>
      <c r="C8" s="213" t="s">
        <v>8</v>
      </c>
      <c r="D8" s="188">
        <v>263</v>
      </c>
      <c r="E8" s="189">
        <v>0</v>
      </c>
      <c r="F8" s="189">
        <v>138</v>
      </c>
      <c r="G8" s="189">
        <v>9</v>
      </c>
      <c r="H8" s="189">
        <v>0</v>
      </c>
      <c r="I8" s="189">
        <v>0</v>
      </c>
      <c r="J8" s="189">
        <f aca="true" t="shared" si="1" ref="J8:J39">D8+E8+F8+G8+H8+I8</f>
        <v>410</v>
      </c>
      <c r="K8" s="188"/>
      <c r="L8" s="189">
        <v>0</v>
      </c>
      <c r="M8" s="189"/>
      <c r="N8" s="189"/>
      <c r="O8" s="189"/>
      <c r="P8" s="189">
        <v>0</v>
      </c>
      <c r="Q8" s="190">
        <f aca="true" t="shared" si="2" ref="Q8:Q39">K8+L8+M8+N8+O8+P8</f>
        <v>0</v>
      </c>
      <c r="R8" s="214">
        <v>0</v>
      </c>
      <c r="S8" s="189">
        <v>0</v>
      </c>
      <c r="T8" s="189">
        <v>0</v>
      </c>
      <c r="U8" s="189">
        <v>0</v>
      </c>
      <c r="V8" s="189">
        <v>0</v>
      </c>
      <c r="W8" s="189">
        <v>141</v>
      </c>
      <c r="X8" s="189">
        <f aca="true" t="shared" si="3" ref="X8:X39">R8+S8+T8+U8+V8+W8</f>
        <v>141</v>
      </c>
      <c r="Y8" s="188">
        <v>0</v>
      </c>
      <c r="Z8" s="189">
        <v>299</v>
      </c>
      <c r="AA8" s="189">
        <v>94</v>
      </c>
      <c r="AB8" s="189">
        <v>0</v>
      </c>
      <c r="AC8" s="189">
        <v>0</v>
      </c>
      <c r="AD8" s="189">
        <v>0</v>
      </c>
      <c r="AE8" s="190">
        <f aca="true" t="shared" si="4" ref="AE8:AE39">Y8+Z8+AA8+AB8+AC8+AD8</f>
        <v>393</v>
      </c>
      <c r="AF8" s="178"/>
      <c r="AG8" s="213" t="s">
        <v>8</v>
      </c>
      <c r="AH8" s="214"/>
      <c r="AI8" s="189">
        <v>0</v>
      </c>
      <c r="AJ8" s="189"/>
      <c r="AK8" s="189"/>
      <c r="AL8" s="189"/>
      <c r="AM8" s="189">
        <v>0</v>
      </c>
      <c r="AN8" s="189">
        <f aca="true" t="shared" si="5" ref="AN8:AN39">AH8+AI8+AJ8+AK8+AL8+AM8</f>
        <v>0</v>
      </c>
      <c r="AO8" s="188"/>
      <c r="AP8" s="189">
        <v>0</v>
      </c>
      <c r="AQ8" s="189"/>
      <c r="AR8" s="189"/>
      <c r="AS8" s="189"/>
      <c r="AT8" s="189">
        <v>0</v>
      </c>
      <c r="AU8" s="190">
        <f aca="true" t="shared" si="6" ref="AU8:AU39">AO8+AP8+AQ8+AR8+AS8+AT8</f>
        <v>0</v>
      </c>
      <c r="AV8" s="188"/>
      <c r="AW8" s="189"/>
      <c r="AX8" s="189"/>
      <c r="AY8" s="189"/>
      <c r="AZ8" s="189"/>
      <c r="BA8" s="189"/>
      <c r="BB8" s="189">
        <f aca="true" t="shared" si="7" ref="BB8:BB39">AV8+AW8+AX8+AY8+AZ8+BA8</f>
        <v>0</v>
      </c>
      <c r="BC8" s="215">
        <f aca="true" t="shared" si="8" ref="BC8:BC39">K8+R8+Y8+AH8+AO8+AV8</f>
        <v>0</v>
      </c>
      <c r="BD8" s="216">
        <f aca="true" t="shared" si="9" ref="BD8:BD39">L8+S8+Z8+AI8+AP8+AW8</f>
        <v>299</v>
      </c>
      <c r="BE8" s="216">
        <f aca="true" t="shared" si="10" ref="BE8:BE39">M8+T8+AA8+AJ8+AQ8+AX8</f>
        <v>94</v>
      </c>
      <c r="BF8" s="216">
        <f aca="true" t="shared" si="11" ref="BF8:BF39">N8+U8+AB8+AK8+AR8+AY8</f>
        <v>0</v>
      </c>
      <c r="BG8" s="216">
        <f aca="true" t="shared" si="12" ref="BG8:BG39">O8+V8+AC8+AL8+AS8+AZ8</f>
        <v>0</v>
      </c>
      <c r="BH8" s="216">
        <f aca="true" t="shared" si="13" ref="BH8:BH39">P8+W8+AD8+AM8+AT8+BA8</f>
        <v>141</v>
      </c>
      <c r="BI8" s="190">
        <f aca="true" t="shared" si="14" ref="BI8:BI39">Q8+X8+AE8+AN8+AU8+BB8</f>
        <v>534</v>
      </c>
      <c r="BJ8" s="178"/>
      <c r="BK8" s="213" t="s">
        <v>8</v>
      </c>
      <c r="BL8" s="188">
        <v>188</v>
      </c>
      <c r="BM8" s="189">
        <v>28</v>
      </c>
      <c r="BN8" s="189">
        <v>17</v>
      </c>
      <c r="BO8" s="189">
        <v>0</v>
      </c>
      <c r="BP8" s="189">
        <v>0</v>
      </c>
      <c r="BQ8" s="189">
        <v>0</v>
      </c>
      <c r="BR8" s="190">
        <f aca="true" t="shared" si="15" ref="BR8:BR39">BL8+BM8+BN8+BO8+BP8+BQ8</f>
        <v>233</v>
      </c>
      <c r="BS8" s="215">
        <f aca="true" t="shared" si="16" ref="BS8:BS39">D8+BC8+BL8</f>
        <v>451</v>
      </c>
      <c r="BT8" s="216">
        <f aca="true" t="shared" si="17" ref="BT8:BT39">E8+BD8+BM8</f>
        <v>327</v>
      </c>
      <c r="BU8" s="216">
        <f aca="true" t="shared" si="18" ref="BU8:BU39">F8+BE8+BN8</f>
        <v>249</v>
      </c>
      <c r="BV8" s="216">
        <f aca="true" t="shared" si="19" ref="BV8:BV39">G8+BF8+BO8</f>
        <v>9</v>
      </c>
      <c r="BW8" s="216">
        <f aca="true" t="shared" si="20" ref="BW8:BW39">H8+BG8+BP8</f>
        <v>0</v>
      </c>
      <c r="BX8" s="216">
        <f aca="true" t="shared" si="21" ref="BX8:BX39">I8+BH8+BQ8</f>
        <v>141</v>
      </c>
      <c r="BY8" s="190">
        <f aca="true" t="shared" si="22" ref="BY8:BY39">J8+BI8+BR8</f>
        <v>1177</v>
      </c>
      <c r="CA8" s="157">
        <f t="shared" si="0"/>
        <v>534</v>
      </c>
    </row>
    <row r="9" spans="1:79" ht="19.5" customHeight="1" thickBot="1">
      <c r="A9" s="149">
        <v>2</v>
      </c>
      <c r="B9" s="29"/>
      <c r="C9" s="217" t="s">
        <v>9</v>
      </c>
      <c r="D9" s="11">
        <v>1840</v>
      </c>
      <c r="E9" s="12">
        <v>70</v>
      </c>
      <c r="F9" s="12">
        <v>0</v>
      </c>
      <c r="G9" s="12">
        <v>0</v>
      </c>
      <c r="H9" s="12">
        <v>0</v>
      </c>
      <c r="I9" s="12">
        <v>16</v>
      </c>
      <c r="J9" s="12">
        <f t="shared" si="1"/>
        <v>1926</v>
      </c>
      <c r="K9" s="11"/>
      <c r="L9" s="12">
        <v>0</v>
      </c>
      <c r="M9" s="12"/>
      <c r="N9" s="12"/>
      <c r="O9" s="12"/>
      <c r="P9" s="12">
        <v>0</v>
      </c>
      <c r="Q9" s="146">
        <f t="shared" si="2"/>
        <v>0</v>
      </c>
      <c r="R9" s="174">
        <v>0</v>
      </c>
      <c r="S9" s="12">
        <v>303</v>
      </c>
      <c r="T9" s="12">
        <v>0</v>
      </c>
      <c r="U9" s="12">
        <v>0</v>
      </c>
      <c r="V9" s="12">
        <v>0</v>
      </c>
      <c r="W9" s="12">
        <v>283</v>
      </c>
      <c r="X9" s="12">
        <f t="shared" si="3"/>
        <v>586</v>
      </c>
      <c r="Y9" s="11">
        <v>0</v>
      </c>
      <c r="Z9" s="12">
        <v>1160</v>
      </c>
      <c r="AA9" s="12">
        <v>1098</v>
      </c>
      <c r="AB9" s="12">
        <v>1</v>
      </c>
      <c r="AC9" s="12">
        <v>37</v>
      </c>
      <c r="AD9" s="12">
        <v>483</v>
      </c>
      <c r="AE9" s="190">
        <f t="shared" si="4"/>
        <v>2779</v>
      </c>
      <c r="AF9" s="178"/>
      <c r="AG9" s="217" t="s">
        <v>9</v>
      </c>
      <c r="AH9" s="174"/>
      <c r="AI9" s="12">
        <v>0</v>
      </c>
      <c r="AJ9" s="12"/>
      <c r="AK9" s="12"/>
      <c r="AL9" s="12"/>
      <c r="AM9" s="12">
        <v>0</v>
      </c>
      <c r="AN9" s="12">
        <f t="shared" si="5"/>
        <v>0</v>
      </c>
      <c r="AO9" s="11"/>
      <c r="AP9" s="12">
        <v>0</v>
      </c>
      <c r="AQ9" s="12"/>
      <c r="AR9" s="12"/>
      <c r="AS9" s="12"/>
      <c r="AT9" s="12">
        <v>0</v>
      </c>
      <c r="AU9" s="146">
        <f t="shared" si="6"/>
        <v>0</v>
      </c>
      <c r="AV9" s="11"/>
      <c r="AW9" s="12"/>
      <c r="AX9" s="12"/>
      <c r="AY9" s="12"/>
      <c r="AZ9" s="12"/>
      <c r="BA9" s="12"/>
      <c r="BB9" s="12">
        <f t="shared" si="7"/>
        <v>0</v>
      </c>
      <c r="BC9" s="218">
        <f t="shared" si="8"/>
        <v>0</v>
      </c>
      <c r="BD9" s="219">
        <f t="shared" si="9"/>
        <v>1463</v>
      </c>
      <c r="BE9" s="219">
        <f t="shared" si="10"/>
        <v>1098</v>
      </c>
      <c r="BF9" s="219">
        <f t="shared" si="11"/>
        <v>1</v>
      </c>
      <c r="BG9" s="219">
        <f t="shared" si="12"/>
        <v>37</v>
      </c>
      <c r="BH9" s="219">
        <f t="shared" si="13"/>
        <v>766</v>
      </c>
      <c r="BI9" s="220">
        <f t="shared" si="14"/>
        <v>3365</v>
      </c>
      <c r="BJ9" s="178"/>
      <c r="BK9" s="217" t="s">
        <v>9</v>
      </c>
      <c r="BL9" s="221">
        <v>928</v>
      </c>
      <c r="BM9" s="174">
        <v>52</v>
      </c>
      <c r="BN9" s="12">
        <v>33</v>
      </c>
      <c r="BO9" s="12">
        <v>0</v>
      </c>
      <c r="BP9" s="12">
        <v>0</v>
      </c>
      <c r="BQ9" s="12">
        <v>25</v>
      </c>
      <c r="BR9" s="146">
        <f t="shared" si="15"/>
        <v>1038</v>
      </c>
      <c r="BS9" s="218">
        <f t="shared" si="16"/>
        <v>2768</v>
      </c>
      <c r="BT9" s="219">
        <f t="shared" si="17"/>
        <v>1585</v>
      </c>
      <c r="BU9" s="219">
        <f t="shared" si="18"/>
        <v>1131</v>
      </c>
      <c r="BV9" s="219">
        <f t="shared" si="19"/>
        <v>1</v>
      </c>
      <c r="BW9" s="219">
        <f t="shared" si="20"/>
        <v>37</v>
      </c>
      <c r="BX9" s="219">
        <f t="shared" si="21"/>
        <v>807</v>
      </c>
      <c r="BY9" s="220">
        <f t="shared" si="22"/>
        <v>6329</v>
      </c>
      <c r="CA9" s="157">
        <f t="shared" si="0"/>
        <v>3365</v>
      </c>
    </row>
    <row r="10" spans="1:79" ht="19.5" customHeight="1" thickBot="1">
      <c r="A10" s="149">
        <v>3</v>
      </c>
      <c r="B10" s="29"/>
      <c r="C10" s="217" t="s">
        <v>10</v>
      </c>
      <c r="D10" s="11">
        <v>736</v>
      </c>
      <c r="E10" s="12">
        <v>0</v>
      </c>
      <c r="F10" s="12">
        <v>1017</v>
      </c>
      <c r="G10" s="12">
        <v>23</v>
      </c>
      <c r="H10" s="12">
        <v>9</v>
      </c>
      <c r="I10" s="12">
        <v>8</v>
      </c>
      <c r="J10" s="12">
        <f t="shared" si="1"/>
        <v>1793</v>
      </c>
      <c r="K10" s="11"/>
      <c r="L10" s="12">
        <v>0</v>
      </c>
      <c r="M10" s="12"/>
      <c r="N10" s="12"/>
      <c r="O10" s="12"/>
      <c r="P10" s="12">
        <v>0</v>
      </c>
      <c r="Q10" s="146">
        <f t="shared" si="2"/>
        <v>0</v>
      </c>
      <c r="R10" s="174">
        <v>0</v>
      </c>
      <c r="S10" s="12">
        <v>1565</v>
      </c>
      <c r="T10" s="12">
        <v>0</v>
      </c>
      <c r="U10" s="12">
        <v>0</v>
      </c>
      <c r="V10" s="12">
        <v>0</v>
      </c>
      <c r="W10" s="12">
        <v>0</v>
      </c>
      <c r="X10" s="12">
        <f t="shared" si="3"/>
        <v>1565</v>
      </c>
      <c r="Y10" s="11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90">
        <f t="shared" si="4"/>
        <v>0</v>
      </c>
      <c r="AF10" s="178"/>
      <c r="AG10" s="217" t="s">
        <v>10</v>
      </c>
      <c r="AH10" s="174"/>
      <c r="AI10" s="12">
        <v>0</v>
      </c>
      <c r="AJ10" s="12"/>
      <c r="AK10" s="12"/>
      <c r="AL10" s="12"/>
      <c r="AM10" s="12">
        <v>0</v>
      </c>
      <c r="AN10" s="12">
        <f t="shared" si="5"/>
        <v>0</v>
      </c>
      <c r="AO10" s="11"/>
      <c r="AP10" s="12">
        <v>0</v>
      </c>
      <c r="AQ10" s="12"/>
      <c r="AR10" s="12"/>
      <c r="AS10" s="12"/>
      <c r="AT10" s="12">
        <v>0</v>
      </c>
      <c r="AU10" s="146">
        <f t="shared" si="6"/>
        <v>0</v>
      </c>
      <c r="AV10" s="11"/>
      <c r="AW10" s="12"/>
      <c r="AX10" s="12"/>
      <c r="AY10" s="12"/>
      <c r="AZ10" s="12"/>
      <c r="BA10" s="12"/>
      <c r="BB10" s="12">
        <f t="shared" si="7"/>
        <v>0</v>
      </c>
      <c r="BC10" s="218">
        <f t="shared" si="8"/>
        <v>0</v>
      </c>
      <c r="BD10" s="219">
        <f t="shared" si="9"/>
        <v>1565</v>
      </c>
      <c r="BE10" s="219">
        <f t="shared" si="10"/>
        <v>0</v>
      </c>
      <c r="BF10" s="219">
        <f t="shared" si="11"/>
        <v>0</v>
      </c>
      <c r="BG10" s="219">
        <f t="shared" si="12"/>
        <v>0</v>
      </c>
      <c r="BH10" s="219">
        <f t="shared" si="13"/>
        <v>0</v>
      </c>
      <c r="BI10" s="220">
        <f t="shared" si="14"/>
        <v>1565</v>
      </c>
      <c r="BJ10" s="178"/>
      <c r="BK10" s="217" t="s">
        <v>10</v>
      </c>
      <c r="BL10" s="218">
        <v>2170</v>
      </c>
      <c r="BM10" s="174">
        <v>54</v>
      </c>
      <c r="BN10" s="12">
        <v>47</v>
      </c>
      <c r="BO10" s="12">
        <v>0</v>
      </c>
      <c r="BP10" s="12">
        <v>0</v>
      </c>
      <c r="BQ10" s="12">
        <v>1</v>
      </c>
      <c r="BR10" s="146">
        <f t="shared" si="15"/>
        <v>2272</v>
      </c>
      <c r="BS10" s="218">
        <f t="shared" si="16"/>
        <v>2906</v>
      </c>
      <c r="BT10" s="219">
        <f t="shared" si="17"/>
        <v>1619</v>
      </c>
      <c r="BU10" s="219">
        <f t="shared" si="18"/>
        <v>1064</v>
      </c>
      <c r="BV10" s="219">
        <f t="shared" si="19"/>
        <v>23</v>
      </c>
      <c r="BW10" s="219">
        <f t="shared" si="20"/>
        <v>9</v>
      </c>
      <c r="BX10" s="219">
        <f t="shared" si="21"/>
        <v>9</v>
      </c>
      <c r="BY10" s="220">
        <f t="shared" si="22"/>
        <v>5630</v>
      </c>
      <c r="CA10" s="157">
        <f t="shared" si="0"/>
        <v>1565</v>
      </c>
    </row>
    <row r="11" spans="1:79" ht="19.5" customHeight="1" thickBot="1">
      <c r="A11" s="149">
        <v>4</v>
      </c>
      <c r="B11" s="29"/>
      <c r="C11" s="217" t="s">
        <v>11</v>
      </c>
      <c r="D11" s="11">
        <v>923</v>
      </c>
      <c r="E11" s="12">
        <v>0</v>
      </c>
      <c r="F11" s="12">
        <v>1050</v>
      </c>
      <c r="G11" s="12">
        <v>0</v>
      </c>
      <c r="H11" s="12">
        <v>0</v>
      </c>
      <c r="I11" s="12">
        <v>37</v>
      </c>
      <c r="J11" s="12">
        <f t="shared" si="1"/>
        <v>2010</v>
      </c>
      <c r="K11" s="11"/>
      <c r="L11" s="12">
        <v>269</v>
      </c>
      <c r="M11" s="12"/>
      <c r="N11" s="12"/>
      <c r="O11" s="12"/>
      <c r="P11" s="12">
        <v>0</v>
      </c>
      <c r="Q11" s="146">
        <f t="shared" si="2"/>
        <v>269</v>
      </c>
      <c r="R11" s="174">
        <v>0</v>
      </c>
      <c r="S11" s="12">
        <v>1138</v>
      </c>
      <c r="T11" s="12">
        <v>0</v>
      </c>
      <c r="U11" s="12">
        <v>0</v>
      </c>
      <c r="V11" s="12">
        <v>0</v>
      </c>
      <c r="W11" s="12">
        <v>0</v>
      </c>
      <c r="X11" s="12">
        <f t="shared" si="3"/>
        <v>1138</v>
      </c>
      <c r="Y11" s="11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90">
        <f t="shared" si="4"/>
        <v>0</v>
      </c>
      <c r="AF11" s="178"/>
      <c r="AG11" s="217" t="s">
        <v>11</v>
      </c>
      <c r="AH11" s="174"/>
      <c r="AI11" s="12">
        <v>0</v>
      </c>
      <c r="AJ11" s="12"/>
      <c r="AK11" s="12"/>
      <c r="AL11" s="12"/>
      <c r="AM11" s="12">
        <v>0</v>
      </c>
      <c r="AN11" s="12">
        <f t="shared" si="5"/>
        <v>0</v>
      </c>
      <c r="AO11" s="11"/>
      <c r="AP11" s="12">
        <v>0</v>
      </c>
      <c r="AQ11" s="12"/>
      <c r="AR11" s="12"/>
      <c r="AS11" s="12"/>
      <c r="AT11" s="12">
        <v>0</v>
      </c>
      <c r="AU11" s="146">
        <f t="shared" si="6"/>
        <v>0</v>
      </c>
      <c r="AV11" s="11"/>
      <c r="AW11" s="12"/>
      <c r="AX11" s="12"/>
      <c r="AY11" s="12"/>
      <c r="AZ11" s="12"/>
      <c r="BA11" s="12"/>
      <c r="BB11" s="12">
        <f t="shared" si="7"/>
        <v>0</v>
      </c>
      <c r="BC11" s="218">
        <f t="shared" si="8"/>
        <v>0</v>
      </c>
      <c r="BD11" s="219">
        <f t="shared" si="9"/>
        <v>1407</v>
      </c>
      <c r="BE11" s="219">
        <f t="shared" si="10"/>
        <v>0</v>
      </c>
      <c r="BF11" s="219">
        <f t="shared" si="11"/>
        <v>0</v>
      </c>
      <c r="BG11" s="219">
        <f t="shared" si="12"/>
        <v>0</v>
      </c>
      <c r="BH11" s="219">
        <f t="shared" si="13"/>
        <v>0</v>
      </c>
      <c r="BI11" s="220">
        <f t="shared" si="14"/>
        <v>1407</v>
      </c>
      <c r="BJ11" s="178"/>
      <c r="BK11" s="217" t="s">
        <v>11</v>
      </c>
      <c r="BL11" s="11">
        <v>2614</v>
      </c>
      <c r="BM11" s="12">
        <v>71</v>
      </c>
      <c r="BN11" s="12">
        <v>28</v>
      </c>
      <c r="BO11" s="12">
        <v>0</v>
      </c>
      <c r="BP11" s="12">
        <v>0</v>
      </c>
      <c r="BQ11" s="12">
        <v>0</v>
      </c>
      <c r="BR11" s="146">
        <f t="shared" si="15"/>
        <v>2713</v>
      </c>
      <c r="BS11" s="218">
        <f t="shared" si="16"/>
        <v>3537</v>
      </c>
      <c r="BT11" s="219">
        <f t="shared" si="17"/>
        <v>1478</v>
      </c>
      <c r="BU11" s="219">
        <f t="shared" si="18"/>
        <v>1078</v>
      </c>
      <c r="BV11" s="219">
        <f t="shared" si="19"/>
        <v>0</v>
      </c>
      <c r="BW11" s="219">
        <f t="shared" si="20"/>
        <v>0</v>
      </c>
      <c r="BX11" s="219">
        <f t="shared" si="21"/>
        <v>37</v>
      </c>
      <c r="BY11" s="220">
        <f t="shared" si="22"/>
        <v>6130</v>
      </c>
      <c r="CA11" s="157">
        <f t="shared" si="0"/>
        <v>1138</v>
      </c>
    </row>
    <row r="12" spans="1:79" ht="19.5" customHeight="1" thickBot="1">
      <c r="A12" s="149">
        <v>5</v>
      </c>
      <c r="B12" s="29"/>
      <c r="C12" s="217" t="s">
        <v>12</v>
      </c>
      <c r="D12" s="11">
        <v>7281</v>
      </c>
      <c r="E12" s="12">
        <v>1132</v>
      </c>
      <c r="F12" s="12">
        <v>1680</v>
      </c>
      <c r="G12" s="12">
        <v>0</v>
      </c>
      <c r="H12" s="12">
        <v>0</v>
      </c>
      <c r="I12" s="12">
        <v>613</v>
      </c>
      <c r="J12" s="12">
        <f t="shared" si="1"/>
        <v>10706</v>
      </c>
      <c r="K12" s="11"/>
      <c r="L12" s="12">
        <v>0</v>
      </c>
      <c r="M12" s="12"/>
      <c r="N12" s="12"/>
      <c r="O12" s="12"/>
      <c r="P12" s="12">
        <v>0</v>
      </c>
      <c r="Q12" s="146">
        <f t="shared" si="2"/>
        <v>0</v>
      </c>
      <c r="R12" s="174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f t="shared" si="3"/>
        <v>0</v>
      </c>
      <c r="Y12" s="11">
        <v>0</v>
      </c>
      <c r="Z12" s="12">
        <v>1202</v>
      </c>
      <c r="AA12" s="12">
        <v>0</v>
      </c>
      <c r="AB12" s="12">
        <v>435</v>
      </c>
      <c r="AC12" s="12">
        <v>6936</v>
      </c>
      <c r="AD12" s="12">
        <v>0</v>
      </c>
      <c r="AE12" s="190">
        <f t="shared" si="4"/>
        <v>8573</v>
      </c>
      <c r="AF12" s="178"/>
      <c r="AG12" s="217" t="s">
        <v>12</v>
      </c>
      <c r="AH12" s="174"/>
      <c r="AI12" s="12">
        <v>0</v>
      </c>
      <c r="AJ12" s="12"/>
      <c r="AK12" s="12"/>
      <c r="AL12" s="12"/>
      <c r="AM12" s="12">
        <v>0</v>
      </c>
      <c r="AN12" s="12">
        <f t="shared" si="5"/>
        <v>0</v>
      </c>
      <c r="AO12" s="11"/>
      <c r="AP12" s="12">
        <v>0</v>
      </c>
      <c r="AQ12" s="12"/>
      <c r="AR12" s="12"/>
      <c r="AS12" s="12"/>
      <c r="AT12" s="12">
        <v>0</v>
      </c>
      <c r="AU12" s="146">
        <f t="shared" si="6"/>
        <v>0</v>
      </c>
      <c r="AV12" s="11"/>
      <c r="AW12" s="12"/>
      <c r="AX12" s="12"/>
      <c r="AY12" s="12"/>
      <c r="AZ12" s="12"/>
      <c r="BA12" s="12"/>
      <c r="BB12" s="12">
        <f t="shared" si="7"/>
        <v>0</v>
      </c>
      <c r="BC12" s="218">
        <f t="shared" si="8"/>
        <v>0</v>
      </c>
      <c r="BD12" s="219">
        <f t="shared" si="9"/>
        <v>1202</v>
      </c>
      <c r="BE12" s="219">
        <f t="shared" si="10"/>
        <v>0</v>
      </c>
      <c r="BF12" s="219">
        <f t="shared" si="11"/>
        <v>435</v>
      </c>
      <c r="BG12" s="219">
        <f t="shared" si="12"/>
        <v>6936</v>
      </c>
      <c r="BH12" s="219">
        <f t="shared" si="13"/>
        <v>0</v>
      </c>
      <c r="BI12" s="220">
        <f t="shared" si="14"/>
        <v>8573</v>
      </c>
      <c r="BJ12" s="178"/>
      <c r="BK12" s="217" t="s">
        <v>12</v>
      </c>
      <c r="BL12" s="11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46">
        <f t="shared" si="15"/>
        <v>0</v>
      </c>
      <c r="BS12" s="218">
        <f t="shared" si="16"/>
        <v>7281</v>
      </c>
      <c r="BT12" s="219">
        <f t="shared" si="17"/>
        <v>2334</v>
      </c>
      <c r="BU12" s="219">
        <f t="shared" si="18"/>
        <v>1680</v>
      </c>
      <c r="BV12" s="219">
        <f t="shared" si="19"/>
        <v>435</v>
      </c>
      <c r="BW12" s="219">
        <f t="shared" si="20"/>
        <v>6936</v>
      </c>
      <c r="BX12" s="219">
        <f t="shared" si="21"/>
        <v>613</v>
      </c>
      <c r="BY12" s="220">
        <f t="shared" si="22"/>
        <v>19279</v>
      </c>
      <c r="CA12" s="157">
        <f t="shared" si="0"/>
        <v>8573</v>
      </c>
    </row>
    <row r="13" spans="1:79" ht="19.5" customHeight="1" thickBot="1">
      <c r="A13" s="149">
        <v>6</v>
      </c>
      <c r="B13" s="29"/>
      <c r="C13" s="217" t="s">
        <v>13</v>
      </c>
      <c r="D13" s="11">
        <v>1525</v>
      </c>
      <c r="E13" s="12">
        <v>15</v>
      </c>
      <c r="F13" s="12">
        <v>386</v>
      </c>
      <c r="G13" s="12">
        <v>0</v>
      </c>
      <c r="H13" s="12">
        <v>0</v>
      </c>
      <c r="I13" s="12">
        <v>0</v>
      </c>
      <c r="J13" s="12">
        <f t="shared" si="1"/>
        <v>1926</v>
      </c>
      <c r="K13" s="11"/>
      <c r="L13" s="12">
        <v>0</v>
      </c>
      <c r="M13" s="12"/>
      <c r="N13" s="12"/>
      <c r="O13" s="12"/>
      <c r="P13" s="12">
        <v>0</v>
      </c>
      <c r="Q13" s="146">
        <f t="shared" si="2"/>
        <v>0</v>
      </c>
      <c r="R13" s="174">
        <v>0</v>
      </c>
      <c r="S13" s="12">
        <v>284</v>
      </c>
      <c r="T13" s="12">
        <v>0</v>
      </c>
      <c r="U13" s="12">
        <v>0</v>
      </c>
      <c r="V13" s="12">
        <v>0</v>
      </c>
      <c r="W13" s="12">
        <v>0</v>
      </c>
      <c r="X13" s="12">
        <f t="shared" si="3"/>
        <v>284</v>
      </c>
      <c r="Y13" s="11">
        <v>0</v>
      </c>
      <c r="Z13" s="12">
        <v>391</v>
      </c>
      <c r="AA13" s="12">
        <v>0</v>
      </c>
      <c r="AB13" s="12">
        <v>0</v>
      </c>
      <c r="AC13" s="12">
        <v>0</v>
      </c>
      <c r="AD13" s="12">
        <v>0</v>
      </c>
      <c r="AE13" s="190">
        <f t="shared" si="4"/>
        <v>391</v>
      </c>
      <c r="AF13" s="178"/>
      <c r="AG13" s="217" t="s">
        <v>13</v>
      </c>
      <c r="AH13" s="174"/>
      <c r="AI13" s="12">
        <v>0</v>
      </c>
      <c r="AJ13" s="12"/>
      <c r="AK13" s="12"/>
      <c r="AL13" s="12"/>
      <c r="AM13" s="12">
        <v>0</v>
      </c>
      <c r="AN13" s="12">
        <f t="shared" si="5"/>
        <v>0</v>
      </c>
      <c r="AO13" s="11"/>
      <c r="AP13" s="12">
        <v>0</v>
      </c>
      <c r="AQ13" s="12"/>
      <c r="AR13" s="12"/>
      <c r="AS13" s="12"/>
      <c r="AT13" s="12">
        <v>0</v>
      </c>
      <c r="AU13" s="146">
        <f t="shared" si="6"/>
        <v>0</v>
      </c>
      <c r="AV13" s="11"/>
      <c r="AW13" s="12"/>
      <c r="AX13" s="12"/>
      <c r="AY13" s="12"/>
      <c r="AZ13" s="12"/>
      <c r="BA13" s="12"/>
      <c r="BB13" s="12">
        <f t="shared" si="7"/>
        <v>0</v>
      </c>
      <c r="BC13" s="218">
        <f t="shared" si="8"/>
        <v>0</v>
      </c>
      <c r="BD13" s="219">
        <f t="shared" si="9"/>
        <v>675</v>
      </c>
      <c r="BE13" s="219">
        <f t="shared" si="10"/>
        <v>0</v>
      </c>
      <c r="BF13" s="219">
        <f t="shared" si="11"/>
        <v>0</v>
      </c>
      <c r="BG13" s="219">
        <f t="shared" si="12"/>
        <v>0</v>
      </c>
      <c r="BH13" s="219">
        <f t="shared" si="13"/>
        <v>0</v>
      </c>
      <c r="BI13" s="220">
        <f t="shared" si="14"/>
        <v>675</v>
      </c>
      <c r="BJ13" s="178"/>
      <c r="BK13" s="217" t="s">
        <v>13</v>
      </c>
      <c r="BL13" s="11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46">
        <f t="shared" si="15"/>
        <v>0</v>
      </c>
      <c r="BS13" s="218">
        <f t="shared" si="16"/>
        <v>1525</v>
      </c>
      <c r="BT13" s="219">
        <f t="shared" si="17"/>
        <v>690</v>
      </c>
      <c r="BU13" s="219">
        <f t="shared" si="18"/>
        <v>386</v>
      </c>
      <c r="BV13" s="219">
        <f t="shared" si="19"/>
        <v>0</v>
      </c>
      <c r="BW13" s="219">
        <f t="shared" si="20"/>
        <v>0</v>
      </c>
      <c r="BX13" s="219">
        <f t="shared" si="21"/>
        <v>0</v>
      </c>
      <c r="BY13" s="220">
        <f t="shared" si="22"/>
        <v>2601</v>
      </c>
      <c r="CA13" s="157">
        <f t="shared" si="0"/>
        <v>675</v>
      </c>
    </row>
    <row r="14" spans="1:79" ht="19.5" customHeight="1" thickBot="1">
      <c r="A14" s="149">
        <v>7</v>
      </c>
      <c r="B14" s="29"/>
      <c r="C14" s="217" t="s">
        <v>14</v>
      </c>
      <c r="D14" s="11">
        <v>3399</v>
      </c>
      <c r="E14" s="12">
        <v>0</v>
      </c>
      <c r="F14" s="12">
        <v>0</v>
      </c>
      <c r="G14" s="12">
        <v>0</v>
      </c>
      <c r="H14" s="12">
        <v>0</v>
      </c>
      <c r="I14" s="12">
        <v>30</v>
      </c>
      <c r="J14" s="12">
        <f t="shared" si="1"/>
        <v>3429</v>
      </c>
      <c r="K14" s="11"/>
      <c r="L14" s="12">
        <v>0</v>
      </c>
      <c r="M14" s="12"/>
      <c r="N14" s="12"/>
      <c r="O14" s="12"/>
      <c r="P14" s="12">
        <v>0</v>
      </c>
      <c r="Q14" s="146">
        <f t="shared" si="2"/>
        <v>0</v>
      </c>
      <c r="R14" s="174">
        <v>0</v>
      </c>
      <c r="S14" s="12">
        <v>260</v>
      </c>
      <c r="T14" s="12">
        <v>0</v>
      </c>
      <c r="U14" s="12">
        <v>0</v>
      </c>
      <c r="V14" s="12">
        <v>0</v>
      </c>
      <c r="W14" s="12">
        <v>0</v>
      </c>
      <c r="X14" s="12">
        <f t="shared" si="3"/>
        <v>260</v>
      </c>
      <c r="Y14" s="11">
        <v>0</v>
      </c>
      <c r="Z14" s="12">
        <v>496</v>
      </c>
      <c r="AA14" s="12">
        <v>988</v>
      </c>
      <c r="AB14" s="12">
        <v>86</v>
      </c>
      <c r="AC14" s="12">
        <v>0</v>
      </c>
      <c r="AD14" s="12">
        <v>0</v>
      </c>
      <c r="AE14" s="190">
        <f t="shared" si="4"/>
        <v>1570</v>
      </c>
      <c r="AF14" s="178"/>
      <c r="AG14" s="217" t="s">
        <v>14</v>
      </c>
      <c r="AH14" s="174"/>
      <c r="AI14" s="12">
        <v>0</v>
      </c>
      <c r="AJ14" s="12"/>
      <c r="AK14" s="12"/>
      <c r="AL14" s="12"/>
      <c r="AM14" s="12">
        <v>0</v>
      </c>
      <c r="AN14" s="12">
        <f t="shared" si="5"/>
        <v>0</v>
      </c>
      <c r="AO14" s="11"/>
      <c r="AP14" s="12">
        <v>0</v>
      </c>
      <c r="AQ14" s="12"/>
      <c r="AR14" s="12"/>
      <c r="AS14" s="12"/>
      <c r="AT14" s="12">
        <v>11255</v>
      </c>
      <c r="AU14" s="146">
        <f t="shared" si="6"/>
        <v>11255</v>
      </c>
      <c r="AV14" s="11"/>
      <c r="AW14" s="12"/>
      <c r="AX14" s="12"/>
      <c r="AY14" s="12"/>
      <c r="AZ14" s="12"/>
      <c r="BA14" s="12"/>
      <c r="BB14" s="12">
        <f t="shared" si="7"/>
        <v>0</v>
      </c>
      <c r="BC14" s="218">
        <f t="shared" si="8"/>
        <v>0</v>
      </c>
      <c r="BD14" s="219">
        <f t="shared" si="9"/>
        <v>756</v>
      </c>
      <c r="BE14" s="219">
        <f t="shared" si="10"/>
        <v>988</v>
      </c>
      <c r="BF14" s="219">
        <f t="shared" si="11"/>
        <v>86</v>
      </c>
      <c r="BG14" s="219">
        <f t="shared" si="12"/>
        <v>0</v>
      </c>
      <c r="BH14" s="219">
        <f t="shared" si="13"/>
        <v>11255</v>
      </c>
      <c r="BI14" s="220">
        <f t="shared" si="14"/>
        <v>13085</v>
      </c>
      <c r="BJ14" s="178"/>
      <c r="BK14" s="217" t="s">
        <v>14</v>
      </c>
      <c r="BL14" s="11">
        <v>559</v>
      </c>
      <c r="BM14" s="12">
        <v>21</v>
      </c>
      <c r="BN14" s="12">
        <v>7</v>
      </c>
      <c r="BO14" s="12">
        <v>0</v>
      </c>
      <c r="BP14" s="12">
        <v>0</v>
      </c>
      <c r="BQ14" s="12">
        <v>47</v>
      </c>
      <c r="BR14" s="146">
        <f t="shared" si="15"/>
        <v>634</v>
      </c>
      <c r="BS14" s="218">
        <f t="shared" si="16"/>
        <v>3958</v>
      </c>
      <c r="BT14" s="219">
        <f t="shared" si="17"/>
        <v>777</v>
      </c>
      <c r="BU14" s="219">
        <f t="shared" si="18"/>
        <v>995</v>
      </c>
      <c r="BV14" s="219">
        <f t="shared" si="19"/>
        <v>86</v>
      </c>
      <c r="BW14" s="219">
        <f t="shared" si="20"/>
        <v>0</v>
      </c>
      <c r="BX14" s="219">
        <f t="shared" si="21"/>
        <v>11332</v>
      </c>
      <c r="BY14" s="220">
        <f t="shared" si="22"/>
        <v>17148</v>
      </c>
      <c r="CA14" s="157">
        <f t="shared" si="0"/>
        <v>13085</v>
      </c>
    </row>
    <row r="15" spans="1:79" ht="19.5" customHeight="1" thickBot="1">
      <c r="A15" s="149">
        <v>8</v>
      </c>
      <c r="B15" s="29"/>
      <c r="C15" s="217" t="s">
        <v>15</v>
      </c>
      <c r="D15" s="11">
        <v>7238</v>
      </c>
      <c r="E15" s="12">
        <v>2911</v>
      </c>
      <c r="F15" s="12">
        <v>2456</v>
      </c>
      <c r="G15" s="12">
        <v>57</v>
      </c>
      <c r="H15" s="12">
        <v>0</v>
      </c>
      <c r="I15" s="12">
        <v>149</v>
      </c>
      <c r="J15" s="12">
        <f t="shared" si="1"/>
        <v>12811</v>
      </c>
      <c r="K15" s="11"/>
      <c r="L15" s="12">
        <v>0</v>
      </c>
      <c r="M15" s="12"/>
      <c r="N15" s="12"/>
      <c r="O15" s="12"/>
      <c r="P15" s="12">
        <v>0</v>
      </c>
      <c r="Q15" s="146">
        <f t="shared" si="2"/>
        <v>0</v>
      </c>
      <c r="R15" s="174">
        <v>0</v>
      </c>
      <c r="S15" s="12">
        <v>0</v>
      </c>
      <c r="T15" s="12">
        <v>0</v>
      </c>
      <c r="U15" s="12">
        <v>0</v>
      </c>
      <c r="V15" s="12">
        <v>0</v>
      </c>
      <c r="W15" s="12">
        <v>56</v>
      </c>
      <c r="X15" s="12">
        <f t="shared" si="3"/>
        <v>56</v>
      </c>
      <c r="Y15" s="11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141</v>
      </c>
      <c r="AE15" s="190">
        <f t="shared" si="4"/>
        <v>141</v>
      </c>
      <c r="AF15" s="178"/>
      <c r="AG15" s="217" t="s">
        <v>15</v>
      </c>
      <c r="AH15" s="174"/>
      <c r="AI15" s="12">
        <v>0</v>
      </c>
      <c r="AJ15" s="12"/>
      <c r="AK15" s="12"/>
      <c r="AL15" s="12"/>
      <c r="AM15" s="12">
        <v>0</v>
      </c>
      <c r="AN15" s="12">
        <f t="shared" si="5"/>
        <v>0</v>
      </c>
      <c r="AO15" s="11"/>
      <c r="AP15" s="12">
        <v>0</v>
      </c>
      <c r="AQ15" s="12"/>
      <c r="AR15" s="12"/>
      <c r="AS15" s="12"/>
      <c r="AT15" s="12">
        <v>0</v>
      </c>
      <c r="AU15" s="146">
        <f t="shared" si="6"/>
        <v>0</v>
      </c>
      <c r="AV15" s="11"/>
      <c r="AW15" s="12"/>
      <c r="AX15" s="12"/>
      <c r="AY15" s="12"/>
      <c r="AZ15" s="12"/>
      <c r="BA15" s="12"/>
      <c r="BB15" s="12">
        <f t="shared" si="7"/>
        <v>0</v>
      </c>
      <c r="BC15" s="218">
        <f t="shared" si="8"/>
        <v>0</v>
      </c>
      <c r="BD15" s="219">
        <f t="shared" si="9"/>
        <v>0</v>
      </c>
      <c r="BE15" s="219">
        <f t="shared" si="10"/>
        <v>0</v>
      </c>
      <c r="BF15" s="219">
        <f t="shared" si="11"/>
        <v>0</v>
      </c>
      <c r="BG15" s="219">
        <f t="shared" si="12"/>
        <v>0</v>
      </c>
      <c r="BH15" s="219">
        <f t="shared" si="13"/>
        <v>197</v>
      </c>
      <c r="BI15" s="220">
        <f t="shared" si="14"/>
        <v>197</v>
      </c>
      <c r="BJ15" s="178"/>
      <c r="BK15" s="217" t="s">
        <v>15</v>
      </c>
      <c r="BL15" s="11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46">
        <f t="shared" si="15"/>
        <v>0</v>
      </c>
      <c r="BS15" s="218">
        <f t="shared" si="16"/>
        <v>7238</v>
      </c>
      <c r="BT15" s="219">
        <f t="shared" si="17"/>
        <v>2911</v>
      </c>
      <c r="BU15" s="219">
        <f t="shared" si="18"/>
        <v>2456</v>
      </c>
      <c r="BV15" s="219">
        <f t="shared" si="19"/>
        <v>57</v>
      </c>
      <c r="BW15" s="219">
        <f t="shared" si="20"/>
        <v>0</v>
      </c>
      <c r="BX15" s="219">
        <f t="shared" si="21"/>
        <v>346</v>
      </c>
      <c r="BY15" s="220">
        <f t="shared" si="22"/>
        <v>13008</v>
      </c>
      <c r="CA15" s="157">
        <f t="shared" si="0"/>
        <v>197</v>
      </c>
    </row>
    <row r="16" spans="1:79" ht="19.5" customHeight="1" thickBot="1">
      <c r="A16" s="149">
        <v>9</v>
      </c>
      <c r="B16" s="29"/>
      <c r="C16" s="217" t="s">
        <v>16</v>
      </c>
      <c r="D16" s="11">
        <v>0</v>
      </c>
      <c r="E16" s="12">
        <v>569</v>
      </c>
      <c r="F16" s="12">
        <v>1117</v>
      </c>
      <c r="G16" s="12">
        <v>161</v>
      </c>
      <c r="H16" s="12">
        <v>2</v>
      </c>
      <c r="I16" s="12">
        <v>0</v>
      </c>
      <c r="J16" s="12">
        <f t="shared" si="1"/>
        <v>1849</v>
      </c>
      <c r="K16" s="11"/>
      <c r="L16" s="12">
        <v>0</v>
      </c>
      <c r="M16" s="12"/>
      <c r="N16" s="12"/>
      <c r="O16" s="12"/>
      <c r="P16" s="12">
        <v>0</v>
      </c>
      <c r="Q16" s="146">
        <f t="shared" si="2"/>
        <v>0</v>
      </c>
      <c r="R16" s="174">
        <v>0</v>
      </c>
      <c r="S16" s="12">
        <v>893</v>
      </c>
      <c r="T16" s="12">
        <v>0</v>
      </c>
      <c r="U16" s="12">
        <v>0</v>
      </c>
      <c r="V16" s="12">
        <v>0</v>
      </c>
      <c r="W16" s="12">
        <v>0</v>
      </c>
      <c r="X16" s="12">
        <f t="shared" si="3"/>
        <v>893</v>
      </c>
      <c r="Y16" s="11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90">
        <f t="shared" si="4"/>
        <v>0</v>
      </c>
      <c r="AF16" s="178"/>
      <c r="AG16" s="217" t="s">
        <v>16</v>
      </c>
      <c r="AH16" s="174"/>
      <c r="AI16" s="12">
        <v>0</v>
      </c>
      <c r="AJ16" s="12"/>
      <c r="AK16" s="12"/>
      <c r="AL16" s="12"/>
      <c r="AM16" s="12">
        <v>0</v>
      </c>
      <c r="AN16" s="12">
        <f t="shared" si="5"/>
        <v>0</v>
      </c>
      <c r="AO16" s="11"/>
      <c r="AP16" s="12">
        <v>0</v>
      </c>
      <c r="AQ16" s="12"/>
      <c r="AR16" s="12"/>
      <c r="AS16" s="12"/>
      <c r="AT16" s="12">
        <v>0</v>
      </c>
      <c r="AU16" s="146">
        <f t="shared" si="6"/>
        <v>0</v>
      </c>
      <c r="AV16" s="11"/>
      <c r="AW16" s="12"/>
      <c r="AX16" s="12"/>
      <c r="AY16" s="12"/>
      <c r="AZ16" s="12"/>
      <c r="BA16" s="12"/>
      <c r="BB16" s="12">
        <f t="shared" si="7"/>
        <v>0</v>
      </c>
      <c r="BC16" s="218">
        <f t="shared" si="8"/>
        <v>0</v>
      </c>
      <c r="BD16" s="219">
        <f t="shared" si="9"/>
        <v>893</v>
      </c>
      <c r="BE16" s="219">
        <f t="shared" si="10"/>
        <v>0</v>
      </c>
      <c r="BF16" s="219">
        <f t="shared" si="11"/>
        <v>0</v>
      </c>
      <c r="BG16" s="219">
        <f t="shared" si="12"/>
        <v>0</v>
      </c>
      <c r="BH16" s="219">
        <f t="shared" si="13"/>
        <v>0</v>
      </c>
      <c r="BI16" s="220">
        <f t="shared" si="14"/>
        <v>893</v>
      </c>
      <c r="BJ16" s="178"/>
      <c r="BK16" s="217" t="s">
        <v>16</v>
      </c>
      <c r="BL16" s="11">
        <v>3062</v>
      </c>
      <c r="BM16" s="12">
        <v>64</v>
      </c>
      <c r="BN16" s="12">
        <v>0</v>
      </c>
      <c r="BO16" s="12">
        <v>0</v>
      </c>
      <c r="BP16" s="12">
        <v>0</v>
      </c>
      <c r="BQ16" s="12">
        <v>2</v>
      </c>
      <c r="BR16" s="146">
        <f t="shared" si="15"/>
        <v>3128</v>
      </c>
      <c r="BS16" s="218">
        <f t="shared" si="16"/>
        <v>3062</v>
      </c>
      <c r="BT16" s="219">
        <f t="shared" si="17"/>
        <v>1526</v>
      </c>
      <c r="BU16" s="219">
        <f t="shared" si="18"/>
        <v>1117</v>
      </c>
      <c r="BV16" s="219">
        <f t="shared" si="19"/>
        <v>161</v>
      </c>
      <c r="BW16" s="219">
        <f t="shared" si="20"/>
        <v>2</v>
      </c>
      <c r="BX16" s="219">
        <f t="shared" si="21"/>
        <v>2</v>
      </c>
      <c r="BY16" s="220">
        <f t="shared" si="22"/>
        <v>5870</v>
      </c>
      <c r="CA16" s="157">
        <f t="shared" si="0"/>
        <v>893</v>
      </c>
    </row>
    <row r="17" spans="1:79" ht="19.5" customHeight="1" thickBot="1">
      <c r="A17" s="149">
        <v>10</v>
      </c>
      <c r="B17" s="29"/>
      <c r="C17" s="217" t="s">
        <v>17</v>
      </c>
      <c r="D17" s="11">
        <v>710</v>
      </c>
      <c r="E17" s="12">
        <v>63</v>
      </c>
      <c r="F17" s="12">
        <v>142</v>
      </c>
      <c r="G17" s="12">
        <v>256</v>
      </c>
      <c r="H17" s="12">
        <v>90</v>
      </c>
      <c r="I17" s="12">
        <v>0</v>
      </c>
      <c r="J17" s="12">
        <f t="shared" si="1"/>
        <v>1261</v>
      </c>
      <c r="K17" s="11"/>
      <c r="L17" s="12">
        <v>0</v>
      </c>
      <c r="M17" s="12"/>
      <c r="N17" s="12"/>
      <c r="O17" s="12"/>
      <c r="P17" s="12">
        <v>0</v>
      </c>
      <c r="Q17" s="146">
        <f t="shared" si="2"/>
        <v>0</v>
      </c>
      <c r="R17" s="174">
        <v>0</v>
      </c>
      <c r="S17" s="12">
        <v>1755</v>
      </c>
      <c r="T17" s="12">
        <v>0</v>
      </c>
      <c r="U17" s="12">
        <v>0</v>
      </c>
      <c r="V17" s="12">
        <v>0</v>
      </c>
      <c r="W17" s="12">
        <v>0</v>
      </c>
      <c r="X17" s="12">
        <f t="shared" si="3"/>
        <v>1755</v>
      </c>
      <c r="Y17" s="11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90">
        <f t="shared" si="4"/>
        <v>0</v>
      </c>
      <c r="AF17" s="178"/>
      <c r="AG17" s="217" t="s">
        <v>17</v>
      </c>
      <c r="AH17" s="174"/>
      <c r="AI17" s="12">
        <v>0</v>
      </c>
      <c r="AJ17" s="12"/>
      <c r="AK17" s="12"/>
      <c r="AL17" s="12"/>
      <c r="AM17" s="12">
        <v>0</v>
      </c>
      <c r="AN17" s="12">
        <f t="shared" si="5"/>
        <v>0</v>
      </c>
      <c r="AO17" s="11"/>
      <c r="AP17" s="12">
        <v>0</v>
      </c>
      <c r="AQ17" s="12"/>
      <c r="AR17" s="12"/>
      <c r="AS17" s="12"/>
      <c r="AT17" s="12">
        <v>0</v>
      </c>
      <c r="AU17" s="146">
        <f t="shared" si="6"/>
        <v>0</v>
      </c>
      <c r="AV17" s="11"/>
      <c r="AW17" s="12"/>
      <c r="AX17" s="12"/>
      <c r="AY17" s="12"/>
      <c r="AZ17" s="12"/>
      <c r="BA17" s="12"/>
      <c r="BB17" s="12">
        <f t="shared" si="7"/>
        <v>0</v>
      </c>
      <c r="BC17" s="218">
        <f t="shared" si="8"/>
        <v>0</v>
      </c>
      <c r="BD17" s="219">
        <f t="shared" si="9"/>
        <v>1755</v>
      </c>
      <c r="BE17" s="219">
        <f t="shared" si="10"/>
        <v>0</v>
      </c>
      <c r="BF17" s="219">
        <f t="shared" si="11"/>
        <v>0</v>
      </c>
      <c r="BG17" s="219">
        <f t="shared" si="12"/>
        <v>0</v>
      </c>
      <c r="BH17" s="219">
        <f t="shared" si="13"/>
        <v>0</v>
      </c>
      <c r="BI17" s="220">
        <f t="shared" si="14"/>
        <v>1755</v>
      </c>
      <c r="BJ17" s="178"/>
      <c r="BK17" s="217" t="s">
        <v>17</v>
      </c>
      <c r="BL17" s="11">
        <v>9717</v>
      </c>
      <c r="BM17" s="12">
        <v>1475</v>
      </c>
      <c r="BN17" s="12">
        <v>2912</v>
      </c>
      <c r="BO17" s="12">
        <v>0</v>
      </c>
      <c r="BP17" s="12">
        <v>0</v>
      </c>
      <c r="BQ17" s="12">
        <v>0</v>
      </c>
      <c r="BR17" s="146">
        <f t="shared" si="15"/>
        <v>14104</v>
      </c>
      <c r="BS17" s="218">
        <f t="shared" si="16"/>
        <v>10427</v>
      </c>
      <c r="BT17" s="219">
        <f t="shared" si="17"/>
        <v>3293</v>
      </c>
      <c r="BU17" s="219">
        <f t="shared" si="18"/>
        <v>3054</v>
      </c>
      <c r="BV17" s="219">
        <f t="shared" si="19"/>
        <v>256</v>
      </c>
      <c r="BW17" s="219">
        <f t="shared" si="20"/>
        <v>90</v>
      </c>
      <c r="BX17" s="219">
        <f t="shared" si="21"/>
        <v>0</v>
      </c>
      <c r="BY17" s="220">
        <f t="shared" si="22"/>
        <v>17120</v>
      </c>
      <c r="CA17" s="157">
        <f t="shared" si="0"/>
        <v>1755</v>
      </c>
    </row>
    <row r="18" spans="1:79" ht="19.5" customHeight="1" thickBot="1">
      <c r="A18" s="149">
        <v>11</v>
      </c>
      <c r="B18" s="29"/>
      <c r="C18" s="217" t="s">
        <v>18</v>
      </c>
      <c r="D18" s="11">
        <v>9587</v>
      </c>
      <c r="E18" s="12">
        <v>4437</v>
      </c>
      <c r="F18" s="12">
        <v>5511</v>
      </c>
      <c r="G18" s="12">
        <v>286</v>
      </c>
      <c r="H18" s="12">
        <v>0</v>
      </c>
      <c r="I18" s="12">
        <v>0</v>
      </c>
      <c r="J18" s="12">
        <f t="shared" si="1"/>
        <v>19821</v>
      </c>
      <c r="K18" s="11"/>
      <c r="L18" s="12">
        <v>0</v>
      </c>
      <c r="M18" s="12"/>
      <c r="N18" s="12"/>
      <c r="O18" s="12"/>
      <c r="P18" s="12">
        <v>0</v>
      </c>
      <c r="Q18" s="146">
        <f t="shared" si="2"/>
        <v>0</v>
      </c>
      <c r="R18" s="174">
        <v>0</v>
      </c>
      <c r="S18" s="12">
        <v>2967</v>
      </c>
      <c r="T18" s="12">
        <v>0</v>
      </c>
      <c r="U18" s="12">
        <v>0</v>
      </c>
      <c r="V18" s="12">
        <v>0</v>
      </c>
      <c r="W18" s="12">
        <v>0</v>
      </c>
      <c r="X18" s="12">
        <f t="shared" si="3"/>
        <v>2967</v>
      </c>
      <c r="Y18" s="11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90">
        <f t="shared" si="4"/>
        <v>0</v>
      </c>
      <c r="AF18" s="178"/>
      <c r="AG18" s="217" t="s">
        <v>18</v>
      </c>
      <c r="AH18" s="174"/>
      <c r="AI18" s="12">
        <v>0</v>
      </c>
      <c r="AJ18" s="12"/>
      <c r="AK18" s="12"/>
      <c r="AL18" s="12"/>
      <c r="AM18" s="12">
        <v>0</v>
      </c>
      <c r="AN18" s="12">
        <f t="shared" si="5"/>
        <v>0</v>
      </c>
      <c r="AO18" s="11"/>
      <c r="AP18" s="12">
        <v>0</v>
      </c>
      <c r="AQ18" s="12"/>
      <c r="AR18" s="12"/>
      <c r="AS18" s="12"/>
      <c r="AT18" s="12">
        <v>0</v>
      </c>
      <c r="AU18" s="146">
        <f t="shared" si="6"/>
        <v>0</v>
      </c>
      <c r="AV18" s="11"/>
      <c r="AW18" s="12"/>
      <c r="AX18" s="12"/>
      <c r="AY18" s="12"/>
      <c r="AZ18" s="12"/>
      <c r="BA18" s="12"/>
      <c r="BB18" s="12">
        <f t="shared" si="7"/>
        <v>0</v>
      </c>
      <c r="BC18" s="218">
        <f t="shared" si="8"/>
        <v>0</v>
      </c>
      <c r="BD18" s="219">
        <f t="shared" si="9"/>
        <v>2967</v>
      </c>
      <c r="BE18" s="219">
        <f t="shared" si="10"/>
        <v>0</v>
      </c>
      <c r="BF18" s="219">
        <f t="shared" si="11"/>
        <v>0</v>
      </c>
      <c r="BG18" s="219">
        <f t="shared" si="12"/>
        <v>0</v>
      </c>
      <c r="BH18" s="219">
        <f t="shared" si="13"/>
        <v>0</v>
      </c>
      <c r="BI18" s="220">
        <f t="shared" si="14"/>
        <v>2967</v>
      </c>
      <c r="BJ18" s="178"/>
      <c r="BK18" s="217" t="s">
        <v>18</v>
      </c>
      <c r="BL18" s="11">
        <v>11861</v>
      </c>
      <c r="BM18" s="12">
        <v>0</v>
      </c>
      <c r="BN18" s="12">
        <v>0</v>
      </c>
      <c r="BO18" s="12">
        <v>0</v>
      </c>
      <c r="BP18" s="12">
        <v>0</v>
      </c>
      <c r="BQ18" s="12">
        <v>252</v>
      </c>
      <c r="BR18" s="146">
        <f t="shared" si="15"/>
        <v>12113</v>
      </c>
      <c r="BS18" s="218">
        <f t="shared" si="16"/>
        <v>21448</v>
      </c>
      <c r="BT18" s="219">
        <f t="shared" si="17"/>
        <v>7404</v>
      </c>
      <c r="BU18" s="219">
        <f t="shared" si="18"/>
        <v>5511</v>
      </c>
      <c r="BV18" s="219">
        <f t="shared" si="19"/>
        <v>286</v>
      </c>
      <c r="BW18" s="219">
        <f t="shared" si="20"/>
        <v>0</v>
      </c>
      <c r="BX18" s="219">
        <f t="shared" si="21"/>
        <v>252</v>
      </c>
      <c r="BY18" s="220">
        <f t="shared" si="22"/>
        <v>34901</v>
      </c>
      <c r="CA18" s="157">
        <f t="shared" si="0"/>
        <v>2967</v>
      </c>
    </row>
    <row r="19" spans="1:79" ht="19.5" customHeight="1" thickBot="1">
      <c r="A19" s="149">
        <v>12</v>
      </c>
      <c r="B19" s="29"/>
      <c r="C19" s="217" t="s">
        <v>19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f t="shared" si="1"/>
        <v>0</v>
      </c>
      <c r="K19" s="11"/>
      <c r="L19" s="12">
        <v>0</v>
      </c>
      <c r="M19" s="12"/>
      <c r="N19" s="12"/>
      <c r="O19" s="12"/>
      <c r="P19" s="12">
        <v>0</v>
      </c>
      <c r="Q19" s="146">
        <f t="shared" si="2"/>
        <v>0</v>
      </c>
      <c r="R19" s="174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f t="shared" si="3"/>
        <v>0</v>
      </c>
      <c r="Y19" s="11">
        <v>0</v>
      </c>
      <c r="Z19" s="12">
        <v>1854</v>
      </c>
      <c r="AA19" s="12">
        <v>1005</v>
      </c>
      <c r="AB19" s="12">
        <v>128</v>
      </c>
      <c r="AC19" s="12">
        <v>0</v>
      </c>
      <c r="AD19" s="12">
        <v>105</v>
      </c>
      <c r="AE19" s="190">
        <f t="shared" si="4"/>
        <v>3092</v>
      </c>
      <c r="AF19" s="178"/>
      <c r="AG19" s="217" t="s">
        <v>19</v>
      </c>
      <c r="AH19" s="174"/>
      <c r="AI19" s="12">
        <v>0</v>
      </c>
      <c r="AJ19" s="12"/>
      <c r="AK19" s="12"/>
      <c r="AL19" s="12"/>
      <c r="AM19" s="12">
        <v>0</v>
      </c>
      <c r="AN19" s="12">
        <f t="shared" si="5"/>
        <v>0</v>
      </c>
      <c r="AO19" s="11"/>
      <c r="AP19" s="12">
        <v>0</v>
      </c>
      <c r="AQ19" s="12"/>
      <c r="AR19" s="12"/>
      <c r="AS19" s="12"/>
      <c r="AT19" s="12">
        <v>0</v>
      </c>
      <c r="AU19" s="146">
        <f t="shared" si="6"/>
        <v>0</v>
      </c>
      <c r="AV19" s="11"/>
      <c r="AW19" s="12"/>
      <c r="AX19" s="12"/>
      <c r="AY19" s="12"/>
      <c r="AZ19" s="12"/>
      <c r="BA19" s="12"/>
      <c r="BB19" s="12">
        <f t="shared" si="7"/>
        <v>0</v>
      </c>
      <c r="BC19" s="218">
        <f t="shared" si="8"/>
        <v>0</v>
      </c>
      <c r="BD19" s="219">
        <f t="shared" si="9"/>
        <v>1854</v>
      </c>
      <c r="BE19" s="219">
        <f t="shared" si="10"/>
        <v>1005</v>
      </c>
      <c r="BF19" s="219">
        <f t="shared" si="11"/>
        <v>128</v>
      </c>
      <c r="BG19" s="219">
        <f t="shared" si="12"/>
        <v>0</v>
      </c>
      <c r="BH19" s="219">
        <f t="shared" si="13"/>
        <v>105</v>
      </c>
      <c r="BI19" s="220">
        <f t="shared" si="14"/>
        <v>3092</v>
      </c>
      <c r="BJ19" s="178"/>
      <c r="BK19" s="217" t="s">
        <v>19</v>
      </c>
      <c r="BL19" s="11">
        <v>5170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46">
        <f t="shared" si="15"/>
        <v>5170</v>
      </c>
      <c r="BS19" s="218">
        <f t="shared" si="16"/>
        <v>5170</v>
      </c>
      <c r="BT19" s="219">
        <f t="shared" si="17"/>
        <v>1854</v>
      </c>
      <c r="BU19" s="219">
        <f t="shared" si="18"/>
        <v>1005</v>
      </c>
      <c r="BV19" s="219">
        <f t="shared" si="19"/>
        <v>128</v>
      </c>
      <c r="BW19" s="219">
        <f t="shared" si="20"/>
        <v>0</v>
      </c>
      <c r="BX19" s="219">
        <f t="shared" si="21"/>
        <v>105</v>
      </c>
      <c r="BY19" s="220">
        <f t="shared" si="22"/>
        <v>8262</v>
      </c>
      <c r="CA19" s="157">
        <f t="shared" si="0"/>
        <v>3092</v>
      </c>
    </row>
    <row r="20" spans="1:79" ht="19.5" customHeight="1" thickBot="1">
      <c r="A20" s="149">
        <v>13</v>
      </c>
      <c r="B20" s="29"/>
      <c r="C20" s="217" t="s">
        <v>20</v>
      </c>
      <c r="D20" s="11">
        <v>6163</v>
      </c>
      <c r="E20" s="12">
        <v>0</v>
      </c>
      <c r="F20" s="12">
        <v>0</v>
      </c>
      <c r="G20" s="12">
        <v>0</v>
      </c>
      <c r="H20" s="12">
        <v>0</v>
      </c>
      <c r="I20" s="12">
        <v>33</v>
      </c>
      <c r="J20" s="12">
        <f t="shared" si="1"/>
        <v>6196</v>
      </c>
      <c r="K20" s="11"/>
      <c r="L20" s="12">
        <v>0</v>
      </c>
      <c r="M20" s="12"/>
      <c r="N20" s="12"/>
      <c r="O20" s="12"/>
      <c r="P20" s="12">
        <v>0</v>
      </c>
      <c r="Q20" s="146">
        <f t="shared" si="2"/>
        <v>0</v>
      </c>
      <c r="R20" s="174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f t="shared" si="3"/>
        <v>0</v>
      </c>
      <c r="Y20" s="11">
        <v>0</v>
      </c>
      <c r="Z20" s="12">
        <v>2102</v>
      </c>
      <c r="AA20" s="12">
        <v>1130</v>
      </c>
      <c r="AB20" s="12">
        <v>213</v>
      </c>
      <c r="AC20" s="12">
        <v>0</v>
      </c>
      <c r="AD20" s="12">
        <v>119</v>
      </c>
      <c r="AE20" s="190">
        <f t="shared" si="4"/>
        <v>3564</v>
      </c>
      <c r="AF20" s="178"/>
      <c r="AG20" s="217" t="s">
        <v>20</v>
      </c>
      <c r="AH20" s="174"/>
      <c r="AI20" s="12">
        <v>0</v>
      </c>
      <c r="AJ20" s="12"/>
      <c r="AK20" s="12"/>
      <c r="AL20" s="12"/>
      <c r="AM20" s="12">
        <v>0</v>
      </c>
      <c r="AN20" s="12">
        <f t="shared" si="5"/>
        <v>0</v>
      </c>
      <c r="AO20" s="11"/>
      <c r="AP20" s="12">
        <v>0</v>
      </c>
      <c r="AQ20" s="12"/>
      <c r="AR20" s="12"/>
      <c r="AS20" s="12"/>
      <c r="AT20" s="12">
        <v>0</v>
      </c>
      <c r="AU20" s="146">
        <f t="shared" si="6"/>
        <v>0</v>
      </c>
      <c r="AV20" s="11"/>
      <c r="AW20" s="12"/>
      <c r="AX20" s="12"/>
      <c r="AY20" s="12"/>
      <c r="AZ20" s="12"/>
      <c r="BA20" s="12"/>
      <c r="BB20" s="12">
        <f t="shared" si="7"/>
        <v>0</v>
      </c>
      <c r="BC20" s="218">
        <f t="shared" si="8"/>
        <v>0</v>
      </c>
      <c r="BD20" s="219">
        <f t="shared" si="9"/>
        <v>2102</v>
      </c>
      <c r="BE20" s="219">
        <f t="shared" si="10"/>
        <v>1130</v>
      </c>
      <c r="BF20" s="219">
        <f t="shared" si="11"/>
        <v>213</v>
      </c>
      <c r="BG20" s="219">
        <f t="shared" si="12"/>
        <v>0</v>
      </c>
      <c r="BH20" s="219">
        <f t="shared" si="13"/>
        <v>119</v>
      </c>
      <c r="BI20" s="220">
        <f t="shared" si="14"/>
        <v>3564</v>
      </c>
      <c r="BJ20" s="178"/>
      <c r="BK20" s="217" t="s">
        <v>20</v>
      </c>
      <c r="BL20" s="11">
        <v>594</v>
      </c>
      <c r="BM20" s="12">
        <v>26</v>
      </c>
      <c r="BN20" s="12">
        <v>59</v>
      </c>
      <c r="BO20" s="12">
        <v>0</v>
      </c>
      <c r="BP20" s="12">
        <v>0</v>
      </c>
      <c r="BQ20" s="12">
        <v>50</v>
      </c>
      <c r="BR20" s="146">
        <f t="shared" si="15"/>
        <v>729</v>
      </c>
      <c r="BS20" s="218">
        <f t="shared" si="16"/>
        <v>6757</v>
      </c>
      <c r="BT20" s="219">
        <f t="shared" si="17"/>
        <v>2128</v>
      </c>
      <c r="BU20" s="219">
        <f t="shared" si="18"/>
        <v>1189</v>
      </c>
      <c r="BV20" s="219">
        <f t="shared" si="19"/>
        <v>213</v>
      </c>
      <c r="BW20" s="219">
        <f t="shared" si="20"/>
        <v>0</v>
      </c>
      <c r="BX20" s="219">
        <f t="shared" si="21"/>
        <v>202</v>
      </c>
      <c r="BY20" s="220">
        <f t="shared" si="22"/>
        <v>10489</v>
      </c>
      <c r="CA20" s="157">
        <f t="shared" si="0"/>
        <v>3564</v>
      </c>
    </row>
    <row r="21" spans="1:79" ht="19.5" customHeight="1" thickBot="1">
      <c r="A21" s="149">
        <v>14</v>
      </c>
      <c r="B21" s="29"/>
      <c r="C21" s="217" t="s">
        <v>21</v>
      </c>
      <c r="D21" s="11">
        <v>1853</v>
      </c>
      <c r="E21" s="12">
        <v>0</v>
      </c>
      <c r="F21" s="12">
        <v>721</v>
      </c>
      <c r="G21" s="12">
        <v>0</v>
      </c>
      <c r="H21" s="12">
        <v>20</v>
      </c>
      <c r="I21" s="12">
        <v>10</v>
      </c>
      <c r="J21" s="12">
        <f t="shared" si="1"/>
        <v>2604</v>
      </c>
      <c r="K21" s="11"/>
      <c r="L21" s="12">
        <v>0</v>
      </c>
      <c r="M21" s="12"/>
      <c r="N21" s="12"/>
      <c r="O21" s="12"/>
      <c r="P21" s="12">
        <v>0</v>
      </c>
      <c r="Q21" s="146">
        <f t="shared" si="2"/>
        <v>0</v>
      </c>
      <c r="R21" s="174">
        <v>0</v>
      </c>
      <c r="S21" s="12">
        <v>1215</v>
      </c>
      <c r="T21" s="12">
        <v>0</v>
      </c>
      <c r="U21" s="12">
        <v>0</v>
      </c>
      <c r="V21" s="12">
        <v>0</v>
      </c>
      <c r="W21" s="12">
        <v>0</v>
      </c>
      <c r="X21" s="12">
        <f t="shared" si="3"/>
        <v>1215</v>
      </c>
      <c r="Y21" s="11">
        <v>0</v>
      </c>
      <c r="Z21" s="12">
        <v>0</v>
      </c>
      <c r="AA21" s="12">
        <v>0</v>
      </c>
      <c r="AB21" s="12">
        <v>62</v>
      </c>
      <c r="AC21" s="12">
        <v>34</v>
      </c>
      <c r="AD21" s="12">
        <v>0</v>
      </c>
      <c r="AE21" s="190">
        <f t="shared" si="4"/>
        <v>96</v>
      </c>
      <c r="AF21" s="178"/>
      <c r="AG21" s="217" t="s">
        <v>21</v>
      </c>
      <c r="AH21" s="174"/>
      <c r="AI21" s="12">
        <v>0</v>
      </c>
      <c r="AJ21" s="12"/>
      <c r="AK21" s="12"/>
      <c r="AL21" s="12"/>
      <c r="AM21" s="12">
        <v>0</v>
      </c>
      <c r="AN21" s="12">
        <f t="shared" si="5"/>
        <v>0</v>
      </c>
      <c r="AO21" s="11"/>
      <c r="AP21" s="12">
        <v>0</v>
      </c>
      <c r="AQ21" s="12"/>
      <c r="AR21" s="12"/>
      <c r="AS21" s="12"/>
      <c r="AT21" s="12">
        <v>0</v>
      </c>
      <c r="AU21" s="146">
        <f t="shared" si="6"/>
        <v>0</v>
      </c>
      <c r="AV21" s="11"/>
      <c r="AW21" s="12"/>
      <c r="AX21" s="12"/>
      <c r="AY21" s="12"/>
      <c r="AZ21" s="12"/>
      <c r="BA21" s="12"/>
      <c r="BB21" s="12">
        <f t="shared" si="7"/>
        <v>0</v>
      </c>
      <c r="BC21" s="218">
        <f t="shared" si="8"/>
        <v>0</v>
      </c>
      <c r="BD21" s="219">
        <f t="shared" si="9"/>
        <v>1215</v>
      </c>
      <c r="BE21" s="219">
        <f t="shared" si="10"/>
        <v>0</v>
      </c>
      <c r="BF21" s="219">
        <f t="shared" si="11"/>
        <v>62</v>
      </c>
      <c r="BG21" s="219">
        <f t="shared" si="12"/>
        <v>34</v>
      </c>
      <c r="BH21" s="219">
        <f t="shared" si="13"/>
        <v>0</v>
      </c>
      <c r="BI21" s="220">
        <f t="shared" si="14"/>
        <v>1311</v>
      </c>
      <c r="BJ21" s="178"/>
      <c r="BK21" s="217" t="s">
        <v>21</v>
      </c>
      <c r="BL21" s="11">
        <v>1823</v>
      </c>
      <c r="BM21" s="12">
        <v>34</v>
      </c>
      <c r="BN21" s="12">
        <v>0</v>
      </c>
      <c r="BO21" s="12">
        <v>0</v>
      </c>
      <c r="BP21" s="12">
        <v>0</v>
      </c>
      <c r="BQ21" s="12">
        <v>14</v>
      </c>
      <c r="BR21" s="146">
        <f t="shared" si="15"/>
        <v>1871</v>
      </c>
      <c r="BS21" s="218">
        <f t="shared" si="16"/>
        <v>3676</v>
      </c>
      <c r="BT21" s="219">
        <f t="shared" si="17"/>
        <v>1249</v>
      </c>
      <c r="BU21" s="219">
        <f t="shared" si="18"/>
        <v>721</v>
      </c>
      <c r="BV21" s="219">
        <f t="shared" si="19"/>
        <v>62</v>
      </c>
      <c r="BW21" s="219">
        <f t="shared" si="20"/>
        <v>54</v>
      </c>
      <c r="BX21" s="219">
        <f t="shared" si="21"/>
        <v>24</v>
      </c>
      <c r="BY21" s="220">
        <f t="shared" si="22"/>
        <v>5786</v>
      </c>
      <c r="CA21" s="157">
        <f t="shared" si="0"/>
        <v>1311</v>
      </c>
    </row>
    <row r="22" spans="1:79" ht="19.5" customHeight="1" thickBot="1">
      <c r="A22" s="149">
        <v>15</v>
      </c>
      <c r="B22" s="29"/>
      <c r="C22" s="217" t="s">
        <v>22</v>
      </c>
      <c r="D22" s="11">
        <v>0</v>
      </c>
      <c r="E22" s="12">
        <v>329</v>
      </c>
      <c r="F22" s="12">
        <v>819</v>
      </c>
      <c r="G22" s="12">
        <v>71</v>
      </c>
      <c r="H22" s="12">
        <v>12</v>
      </c>
      <c r="I22" s="12">
        <v>352</v>
      </c>
      <c r="J22" s="12">
        <f t="shared" si="1"/>
        <v>1583</v>
      </c>
      <c r="K22" s="11"/>
      <c r="L22" s="12">
        <v>0</v>
      </c>
      <c r="M22" s="12"/>
      <c r="N22" s="12"/>
      <c r="O22" s="12"/>
      <c r="P22" s="12">
        <v>0</v>
      </c>
      <c r="Q22" s="146">
        <f t="shared" si="2"/>
        <v>0</v>
      </c>
      <c r="R22" s="174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f t="shared" si="3"/>
        <v>0</v>
      </c>
      <c r="Y22" s="11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90">
        <f t="shared" si="4"/>
        <v>0</v>
      </c>
      <c r="AF22" s="178"/>
      <c r="AG22" s="217" t="s">
        <v>22</v>
      </c>
      <c r="AH22" s="174"/>
      <c r="AI22" s="12">
        <v>0</v>
      </c>
      <c r="AJ22" s="12"/>
      <c r="AK22" s="12"/>
      <c r="AL22" s="12"/>
      <c r="AM22" s="12">
        <v>0</v>
      </c>
      <c r="AN22" s="12">
        <f t="shared" si="5"/>
        <v>0</v>
      </c>
      <c r="AO22" s="11"/>
      <c r="AP22" s="12">
        <v>0</v>
      </c>
      <c r="AQ22" s="12"/>
      <c r="AR22" s="12"/>
      <c r="AS22" s="12"/>
      <c r="AT22" s="12">
        <v>0</v>
      </c>
      <c r="AU22" s="146">
        <f t="shared" si="6"/>
        <v>0</v>
      </c>
      <c r="AV22" s="11"/>
      <c r="AW22" s="12"/>
      <c r="AX22" s="12"/>
      <c r="AY22" s="12"/>
      <c r="AZ22" s="12"/>
      <c r="BA22" s="12"/>
      <c r="BB22" s="12">
        <f t="shared" si="7"/>
        <v>0</v>
      </c>
      <c r="BC22" s="218">
        <f t="shared" si="8"/>
        <v>0</v>
      </c>
      <c r="BD22" s="219">
        <f t="shared" si="9"/>
        <v>0</v>
      </c>
      <c r="BE22" s="219">
        <f t="shared" si="10"/>
        <v>0</v>
      </c>
      <c r="BF22" s="219">
        <f t="shared" si="11"/>
        <v>0</v>
      </c>
      <c r="BG22" s="219">
        <f t="shared" si="12"/>
        <v>0</v>
      </c>
      <c r="BH22" s="219">
        <f t="shared" si="13"/>
        <v>0</v>
      </c>
      <c r="BI22" s="220">
        <f t="shared" si="14"/>
        <v>0</v>
      </c>
      <c r="BJ22" s="178"/>
      <c r="BK22" s="217" t="s">
        <v>22</v>
      </c>
      <c r="BL22" s="11">
        <v>1911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46">
        <f t="shared" si="15"/>
        <v>1911</v>
      </c>
      <c r="BS22" s="218">
        <f t="shared" si="16"/>
        <v>1911</v>
      </c>
      <c r="BT22" s="219">
        <f t="shared" si="17"/>
        <v>329</v>
      </c>
      <c r="BU22" s="219">
        <f t="shared" si="18"/>
        <v>819</v>
      </c>
      <c r="BV22" s="219">
        <f t="shared" si="19"/>
        <v>71</v>
      </c>
      <c r="BW22" s="219">
        <f t="shared" si="20"/>
        <v>12</v>
      </c>
      <c r="BX22" s="219">
        <f t="shared" si="21"/>
        <v>352</v>
      </c>
      <c r="BY22" s="220">
        <f t="shared" si="22"/>
        <v>3494</v>
      </c>
      <c r="CA22" s="157">
        <f t="shared" si="0"/>
        <v>0</v>
      </c>
    </row>
    <row r="23" spans="1:79" ht="19.5" customHeight="1" thickBot="1">
      <c r="A23" s="149">
        <v>16</v>
      </c>
      <c r="B23" s="29"/>
      <c r="C23" s="217" t="s">
        <v>23</v>
      </c>
      <c r="D23" s="11">
        <v>0</v>
      </c>
      <c r="E23" s="12">
        <v>433</v>
      </c>
      <c r="F23" s="12">
        <v>0</v>
      </c>
      <c r="G23" s="12">
        <v>0</v>
      </c>
      <c r="H23" s="12">
        <v>0</v>
      </c>
      <c r="I23" s="12">
        <v>24</v>
      </c>
      <c r="J23" s="12">
        <f t="shared" si="1"/>
        <v>457</v>
      </c>
      <c r="K23" s="11"/>
      <c r="L23" s="12">
        <v>0</v>
      </c>
      <c r="M23" s="12"/>
      <c r="N23" s="12"/>
      <c r="O23" s="12"/>
      <c r="P23" s="12">
        <v>0</v>
      </c>
      <c r="Q23" s="146">
        <f t="shared" si="2"/>
        <v>0</v>
      </c>
      <c r="R23" s="174">
        <v>0</v>
      </c>
      <c r="S23" s="12">
        <v>128</v>
      </c>
      <c r="T23" s="12">
        <v>0</v>
      </c>
      <c r="U23" s="12">
        <v>0</v>
      </c>
      <c r="V23" s="12">
        <v>0</v>
      </c>
      <c r="W23" s="12">
        <v>0</v>
      </c>
      <c r="X23" s="12">
        <f t="shared" si="3"/>
        <v>128</v>
      </c>
      <c r="Y23" s="11">
        <v>0</v>
      </c>
      <c r="Z23" s="12">
        <v>0</v>
      </c>
      <c r="AA23" s="12">
        <v>497</v>
      </c>
      <c r="AB23" s="12">
        <v>76</v>
      </c>
      <c r="AC23" s="12">
        <v>10</v>
      </c>
      <c r="AD23" s="12">
        <v>0</v>
      </c>
      <c r="AE23" s="190">
        <f t="shared" si="4"/>
        <v>583</v>
      </c>
      <c r="AF23" s="178"/>
      <c r="AG23" s="217" t="s">
        <v>23</v>
      </c>
      <c r="AH23" s="174"/>
      <c r="AI23" s="12">
        <v>0</v>
      </c>
      <c r="AJ23" s="12"/>
      <c r="AK23" s="12"/>
      <c r="AL23" s="12"/>
      <c r="AM23" s="12">
        <v>0</v>
      </c>
      <c r="AN23" s="12">
        <f t="shared" si="5"/>
        <v>0</v>
      </c>
      <c r="AO23" s="11"/>
      <c r="AP23" s="12">
        <v>0</v>
      </c>
      <c r="AQ23" s="12"/>
      <c r="AR23" s="12"/>
      <c r="AS23" s="12"/>
      <c r="AT23" s="12">
        <v>0</v>
      </c>
      <c r="AU23" s="146">
        <f t="shared" si="6"/>
        <v>0</v>
      </c>
      <c r="AV23" s="11"/>
      <c r="AW23" s="12"/>
      <c r="AX23" s="12"/>
      <c r="AY23" s="12"/>
      <c r="AZ23" s="12"/>
      <c r="BA23" s="12"/>
      <c r="BB23" s="12">
        <f t="shared" si="7"/>
        <v>0</v>
      </c>
      <c r="BC23" s="218">
        <f t="shared" si="8"/>
        <v>0</v>
      </c>
      <c r="BD23" s="219">
        <f t="shared" si="9"/>
        <v>128</v>
      </c>
      <c r="BE23" s="219">
        <f t="shared" si="10"/>
        <v>497</v>
      </c>
      <c r="BF23" s="219">
        <f t="shared" si="11"/>
        <v>76</v>
      </c>
      <c r="BG23" s="219">
        <f t="shared" si="12"/>
        <v>10</v>
      </c>
      <c r="BH23" s="219">
        <f t="shared" si="13"/>
        <v>0</v>
      </c>
      <c r="BI23" s="220">
        <f t="shared" si="14"/>
        <v>711</v>
      </c>
      <c r="BJ23" s="178"/>
      <c r="BK23" s="217" t="s">
        <v>23</v>
      </c>
      <c r="BL23" s="11">
        <v>2889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46">
        <f t="shared" si="15"/>
        <v>2889</v>
      </c>
      <c r="BS23" s="218">
        <f t="shared" si="16"/>
        <v>2889</v>
      </c>
      <c r="BT23" s="219">
        <f t="shared" si="17"/>
        <v>561</v>
      </c>
      <c r="BU23" s="219">
        <f t="shared" si="18"/>
        <v>497</v>
      </c>
      <c r="BV23" s="219">
        <f t="shared" si="19"/>
        <v>76</v>
      </c>
      <c r="BW23" s="219">
        <f t="shared" si="20"/>
        <v>10</v>
      </c>
      <c r="BX23" s="219">
        <f t="shared" si="21"/>
        <v>24</v>
      </c>
      <c r="BY23" s="220">
        <f t="shared" si="22"/>
        <v>4057</v>
      </c>
      <c r="CA23" s="157">
        <f t="shared" si="0"/>
        <v>711</v>
      </c>
    </row>
    <row r="24" spans="1:79" ht="19.5" customHeight="1" thickBot="1">
      <c r="A24" s="149">
        <v>17</v>
      </c>
      <c r="B24" s="29"/>
      <c r="C24" s="217" t="s">
        <v>24</v>
      </c>
      <c r="D24" s="11">
        <v>0</v>
      </c>
      <c r="E24" s="12">
        <v>0</v>
      </c>
      <c r="F24" s="12">
        <v>578</v>
      </c>
      <c r="G24" s="12">
        <v>0</v>
      </c>
      <c r="H24" s="12">
        <v>0</v>
      </c>
      <c r="I24" s="12">
        <v>49</v>
      </c>
      <c r="J24" s="12">
        <f t="shared" si="1"/>
        <v>627</v>
      </c>
      <c r="K24" s="11"/>
      <c r="L24" s="12">
        <v>0</v>
      </c>
      <c r="M24" s="12"/>
      <c r="N24" s="12"/>
      <c r="O24" s="12"/>
      <c r="P24" s="12">
        <v>0</v>
      </c>
      <c r="Q24" s="146">
        <f t="shared" si="2"/>
        <v>0</v>
      </c>
      <c r="R24" s="174">
        <v>0</v>
      </c>
      <c r="S24" s="12">
        <v>411</v>
      </c>
      <c r="T24" s="12">
        <v>0</v>
      </c>
      <c r="U24" s="12">
        <v>0</v>
      </c>
      <c r="V24" s="12">
        <v>0</v>
      </c>
      <c r="W24" s="12">
        <v>0</v>
      </c>
      <c r="X24" s="12">
        <f t="shared" si="3"/>
        <v>411</v>
      </c>
      <c r="Y24" s="11">
        <v>409</v>
      </c>
      <c r="Z24" s="12">
        <v>256</v>
      </c>
      <c r="AA24" s="12">
        <v>0</v>
      </c>
      <c r="AB24" s="12">
        <v>0</v>
      </c>
      <c r="AC24" s="12">
        <v>0</v>
      </c>
      <c r="AD24" s="12">
        <v>0</v>
      </c>
      <c r="AE24" s="190">
        <f t="shared" si="4"/>
        <v>665</v>
      </c>
      <c r="AF24" s="178"/>
      <c r="AG24" s="217" t="s">
        <v>24</v>
      </c>
      <c r="AH24" s="174"/>
      <c r="AI24" s="12">
        <v>0</v>
      </c>
      <c r="AJ24" s="12"/>
      <c r="AK24" s="12"/>
      <c r="AL24" s="12"/>
      <c r="AM24" s="12">
        <v>0</v>
      </c>
      <c r="AN24" s="12">
        <f t="shared" si="5"/>
        <v>0</v>
      </c>
      <c r="AO24" s="11"/>
      <c r="AP24" s="12">
        <v>0</v>
      </c>
      <c r="AQ24" s="12"/>
      <c r="AR24" s="12"/>
      <c r="AS24" s="12"/>
      <c r="AT24" s="12">
        <v>0</v>
      </c>
      <c r="AU24" s="146">
        <f t="shared" si="6"/>
        <v>0</v>
      </c>
      <c r="AV24" s="11"/>
      <c r="AW24" s="12"/>
      <c r="AX24" s="12"/>
      <c r="AY24" s="12"/>
      <c r="AZ24" s="12"/>
      <c r="BA24" s="12"/>
      <c r="BB24" s="12">
        <f t="shared" si="7"/>
        <v>0</v>
      </c>
      <c r="BC24" s="218">
        <f t="shared" si="8"/>
        <v>409</v>
      </c>
      <c r="BD24" s="219">
        <f t="shared" si="9"/>
        <v>667</v>
      </c>
      <c r="BE24" s="219">
        <f t="shared" si="10"/>
        <v>0</v>
      </c>
      <c r="BF24" s="219">
        <f t="shared" si="11"/>
        <v>0</v>
      </c>
      <c r="BG24" s="219">
        <f t="shared" si="12"/>
        <v>0</v>
      </c>
      <c r="BH24" s="219">
        <f t="shared" si="13"/>
        <v>0</v>
      </c>
      <c r="BI24" s="220">
        <f t="shared" si="14"/>
        <v>1076</v>
      </c>
      <c r="BJ24" s="178"/>
      <c r="BK24" s="217" t="s">
        <v>24</v>
      </c>
      <c r="BL24" s="11">
        <v>4474</v>
      </c>
      <c r="BM24" s="12">
        <v>47</v>
      </c>
      <c r="BN24" s="12">
        <v>30</v>
      </c>
      <c r="BO24" s="12">
        <v>0</v>
      </c>
      <c r="BP24" s="12">
        <v>0</v>
      </c>
      <c r="BQ24" s="12">
        <v>180</v>
      </c>
      <c r="BR24" s="146">
        <f t="shared" si="15"/>
        <v>4731</v>
      </c>
      <c r="BS24" s="218">
        <f t="shared" si="16"/>
        <v>4883</v>
      </c>
      <c r="BT24" s="219">
        <f t="shared" si="17"/>
        <v>714</v>
      </c>
      <c r="BU24" s="219">
        <f t="shared" si="18"/>
        <v>608</v>
      </c>
      <c r="BV24" s="219">
        <f t="shared" si="19"/>
        <v>0</v>
      </c>
      <c r="BW24" s="219">
        <f t="shared" si="20"/>
        <v>0</v>
      </c>
      <c r="BX24" s="219">
        <f t="shared" si="21"/>
        <v>229</v>
      </c>
      <c r="BY24" s="220">
        <f t="shared" si="22"/>
        <v>6434</v>
      </c>
      <c r="CA24" s="157">
        <f t="shared" si="0"/>
        <v>1076</v>
      </c>
    </row>
    <row r="25" spans="1:79" ht="19.5" customHeight="1" thickBot="1">
      <c r="A25" s="149">
        <v>18</v>
      </c>
      <c r="B25" s="29"/>
      <c r="C25" s="217" t="s">
        <v>25</v>
      </c>
      <c r="D25" s="11">
        <v>0</v>
      </c>
      <c r="E25" s="12">
        <v>2859</v>
      </c>
      <c r="F25" s="12">
        <v>4072</v>
      </c>
      <c r="G25" s="12">
        <v>0</v>
      </c>
      <c r="H25" s="12">
        <v>0</v>
      </c>
      <c r="I25" s="12">
        <v>3267</v>
      </c>
      <c r="J25" s="12">
        <f t="shared" si="1"/>
        <v>10198</v>
      </c>
      <c r="K25" s="11"/>
      <c r="L25" s="12">
        <v>0</v>
      </c>
      <c r="M25" s="12"/>
      <c r="N25" s="12"/>
      <c r="O25" s="12"/>
      <c r="P25" s="12">
        <v>0</v>
      </c>
      <c r="Q25" s="146">
        <f t="shared" si="2"/>
        <v>0</v>
      </c>
      <c r="R25" s="174">
        <v>0</v>
      </c>
      <c r="S25" s="12">
        <v>5258</v>
      </c>
      <c r="T25" s="12">
        <v>0</v>
      </c>
      <c r="U25" s="12">
        <v>0</v>
      </c>
      <c r="V25" s="12">
        <v>0</v>
      </c>
      <c r="W25" s="12">
        <v>0</v>
      </c>
      <c r="X25" s="12">
        <f t="shared" si="3"/>
        <v>5258</v>
      </c>
      <c r="Y25" s="11">
        <v>0</v>
      </c>
      <c r="Z25" s="12">
        <v>0</v>
      </c>
      <c r="AA25" s="12">
        <v>0</v>
      </c>
      <c r="AB25" s="12">
        <v>1123</v>
      </c>
      <c r="AC25" s="12">
        <v>0</v>
      </c>
      <c r="AD25" s="12">
        <v>0</v>
      </c>
      <c r="AE25" s="190">
        <f t="shared" si="4"/>
        <v>1123</v>
      </c>
      <c r="AF25" s="178"/>
      <c r="AG25" s="217" t="s">
        <v>25</v>
      </c>
      <c r="AH25" s="174"/>
      <c r="AI25" s="12">
        <v>0</v>
      </c>
      <c r="AJ25" s="12"/>
      <c r="AK25" s="12"/>
      <c r="AL25" s="12"/>
      <c r="AM25" s="12">
        <v>0</v>
      </c>
      <c r="AN25" s="12">
        <f t="shared" si="5"/>
        <v>0</v>
      </c>
      <c r="AO25" s="11"/>
      <c r="AP25" s="12">
        <v>0</v>
      </c>
      <c r="AQ25" s="12"/>
      <c r="AR25" s="12"/>
      <c r="AS25" s="12"/>
      <c r="AT25" s="12">
        <v>0</v>
      </c>
      <c r="AU25" s="146">
        <f t="shared" si="6"/>
        <v>0</v>
      </c>
      <c r="AV25" s="11"/>
      <c r="AW25" s="12"/>
      <c r="AX25" s="12"/>
      <c r="AY25" s="12"/>
      <c r="AZ25" s="12"/>
      <c r="BA25" s="12"/>
      <c r="BB25" s="12">
        <f t="shared" si="7"/>
        <v>0</v>
      </c>
      <c r="BC25" s="218">
        <f t="shared" si="8"/>
        <v>0</v>
      </c>
      <c r="BD25" s="219">
        <f t="shared" si="9"/>
        <v>5258</v>
      </c>
      <c r="BE25" s="219">
        <f t="shared" si="10"/>
        <v>0</v>
      </c>
      <c r="BF25" s="219">
        <f t="shared" si="11"/>
        <v>1123</v>
      </c>
      <c r="BG25" s="219">
        <f t="shared" si="12"/>
        <v>0</v>
      </c>
      <c r="BH25" s="219">
        <f t="shared" si="13"/>
        <v>0</v>
      </c>
      <c r="BI25" s="220">
        <f t="shared" si="14"/>
        <v>6381</v>
      </c>
      <c r="BJ25" s="178"/>
      <c r="BK25" s="217" t="s">
        <v>25</v>
      </c>
      <c r="BL25" s="11">
        <v>23272</v>
      </c>
      <c r="BM25" s="12">
        <v>429</v>
      </c>
      <c r="BN25" s="12">
        <v>220</v>
      </c>
      <c r="BO25" s="12">
        <v>0</v>
      </c>
      <c r="BP25" s="12">
        <v>0</v>
      </c>
      <c r="BQ25" s="12">
        <v>937</v>
      </c>
      <c r="BR25" s="146">
        <f t="shared" si="15"/>
        <v>24858</v>
      </c>
      <c r="BS25" s="218">
        <f t="shared" si="16"/>
        <v>23272</v>
      </c>
      <c r="BT25" s="219">
        <f t="shared" si="17"/>
        <v>8546</v>
      </c>
      <c r="BU25" s="219">
        <f t="shared" si="18"/>
        <v>4292</v>
      </c>
      <c r="BV25" s="219">
        <f t="shared" si="19"/>
        <v>1123</v>
      </c>
      <c r="BW25" s="219">
        <f t="shared" si="20"/>
        <v>0</v>
      </c>
      <c r="BX25" s="219">
        <f t="shared" si="21"/>
        <v>4204</v>
      </c>
      <c r="BY25" s="220">
        <f t="shared" si="22"/>
        <v>41437</v>
      </c>
      <c r="CA25" s="157">
        <f t="shared" si="0"/>
        <v>6381</v>
      </c>
    </row>
    <row r="26" spans="1:79" ht="19.5" customHeight="1" thickBot="1">
      <c r="A26" s="149">
        <v>19</v>
      </c>
      <c r="B26" s="29"/>
      <c r="C26" s="217" t="s">
        <v>26</v>
      </c>
      <c r="D26" s="11">
        <v>0</v>
      </c>
      <c r="E26" s="12">
        <v>0</v>
      </c>
      <c r="F26" s="12">
        <v>23</v>
      </c>
      <c r="G26" s="12">
        <v>0</v>
      </c>
      <c r="H26" s="12">
        <v>0</v>
      </c>
      <c r="I26" s="12">
        <v>0</v>
      </c>
      <c r="J26" s="12">
        <f t="shared" si="1"/>
        <v>23</v>
      </c>
      <c r="K26" s="11"/>
      <c r="L26" s="12">
        <v>0</v>
      </c>
      <c r="M26" s="12"/>
      <c r="N26" s="12"/>
      <c r="O26" s="12"/>
      <c r="P26" s="12">
        <v>0</v>
      </c>
      <c r="Q26" s="146">
        <f t="shared" si="2"/>
        <v>0</v>
      </c>
      <c r="R26" s="174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f t="shared" si="3"/>
        <v>0</v>
      </c>
      <c r="Y26" s="11">
        <v>0</v>
      </c>
      <c r="Z26" s="12">
        <v>328</v>
      </c>
      <c r="AA26" s="12">
        <v>359</v>
      </c>
      <c r="AB26" s="12">
        <v>37</v>
      </c>
      <c r="AC26" s="12">
        <v>19</v>
      </c>
      <c r="AD26" s="12">
        <v>185</v>
      </c>
      <c r="AE26" s="190">
        <f t="shared" si="4"/>
        <v>928</v>
      </c>
      <c r="AF26" s="178"/>
      <c r="AG26" s="217" t="s">
        <v>26</v>
      </c>
      <c r="AH26" s="174"/>
      <c r="AI26" s="12">
        <v>0</v>
      </c>
      <c r="AJ26" s="12"/>
      <c r="AK26" s="12"/>
      <c r="AL26" s="12"/>
      <c r="AM26" s="12">
        <v>0</v>
      </c>
      <c r="AN26" s="12">
        <f t="shared" si="5"/>
        <v>0</v>
      </c>
      <c r="AO26" s="11"/>
      <c r="AP26" s="12">
        <v>0</v>
      </c>
      <c r="AQ26" s="12"/>
      <c r="AR26" s="12"/>
      <c r="AS26" s="12"/>
      <c r="AT26" s="12">
        <v>0</v>
      </c>
      <c r="AU26" s="146">
        <f t="shared" si="6"/>
        <v>0</v>
      </c>
      <c r="AV26" s="11"/>
      <c r="AW26" s="12"/>
      <c r="AX26" s="12"/>
      <c r="AY26" s="12"/>
      <c r="AZ26" s="12"/>
      <c r="BA26" s="12"/>
      <c r="BB26" s="12">
        <f t="shared" si="7"/>
        <v>0</v>
      </c>
      <c r="BC26" s="218">
        <f t="shared" si="8"/>
        <v>0</v>
      </c>
      <c r="BD26" s="219">
        <f t="shared" si="9"/>
        <v>328</v>
      </c>
      <c r="BE26" s="219">
        <f t="shared" si="10"/>
        <v>359</v>
      </c>
      <c r="BF26" s="219">
        <f t="shared" si="11"/>
        <v>37</v>
      </c>
      <c r="BG26" s="219">
        <f t="shared" si="12"/>
        <v>19</v>
      </c>
      <c r="BH26" s="219">
        <f t="shared" si="13"/>
        <v>185</v>
      </c>
      <c r="BI26" s="220">
        <f t="shared" si="14"/>
        <v>928</v>
      </c>
      <c r="BJ26" s="178"/>
      <c r="BK26" s="217" t="s">
        <v>26</v>
      </c>
      <c r="BL26" s="11">
        <v>707</v>
      </c>
      <c r="BM26" s="12">
        <v>3</v>
      </c>
      <c r="BN26" s="12">
        <v>3</v>
      </c>
      <c r="BO26" s="12">
        <v>0</v>
      </c>
      <c r="BP26" s="12">
        <v>0</v>
      </c>
      <c r="BQ26" s="12">
        <v>349</v>
      </c>
      <c r="BR26" s="146">
        <f t="shared" si="15"/>
        <v>1062</v>
      </c>
      <c r="BS26" s="218">
        <f t="shared" si="16"/>
        <v>707</v>
      </c>
      <c r="BT26" s="219">
        <f t="shared" si="17"/>
        <v>331</v>
      </c>
      <c r="BU26" s="219">
        <f t="shared" si="18"/>
        <v>385</v>
      </c>
      <c r="BV26" s="219">
        <f t="shared" si="19"/>
        <v>37</v>
      </c>
      <c r="BW26" s="219">
        <f t="shared" si="20"/>
        <v>19</v>
      </c>
      <c r="BX26" s="219">
        <f t="shared" si="21"/>
        <v>534</v>
      </c>
      <c r="BY26" s="220">
        <f t="shared" si="22"/>
        <v>2013</v>
      </c>
      <c r="CA26" s="157">
        <f t="shared" si="0"/>
        <v>928</v>
      </c>
    </row>
    <row r="27" spans="1:79" ht="19.5" customHeight="1" thickBot="1">
      <c r="A27" s="149">
        <v>20</v>
      </c>
      <c r="B27" s="29"/>
      <c r="C27" s="217" t="s">
        <v>27</v>
      </c>
      <c r="D27" s="11">
        <v>0</v>
      </c>
      <c r="E27" s="12">
        <v>795</v>
      </c>
      <c r="F27" s="12">
        <v>698</v>
      </c>
      <c r="G27" s="12">
        <v>78</v>
      </c>
      <c r="H27" s="12">
        <v>0</v>
      </c>
      <c r="I27" s="12">
        <v>1</v>
      </c>
      <c r="J27" s="12">
        <f t="shared" si="1"/>
        <v>1572</v>
      </c>
      <c r="K27" s="11"/>
      <c r="L27" s="12">
        <v>0</v>
      </c>
      <c r="M27" s="12"/>
      <c r="N27" s="12"/>
      <c r="O27" s="12"/>
      <c r="P27" s="12">
        <v>0</v>
      </c>
      <c r="Q27" s="146">
        <f t="shared" si="2"/>
        <v>0</v>
      </c>
      <c r="R27" s="174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f t="shared" si="3"/>
        <v>0</v>
      </c>
      <c r="Y27" s="11">
        <v>0</v>
      </c>
      <c r="Z27" s="12">
        <v>309</v>
      </c>
      <c r="AA27" s="12">
        <v>0</v>
      </c>
      <c r="AB27" s="12">
        <v>0</v>
      </c>
      <c r="AC27" s="12">
        <v>0</v>
      </c>
      <c r="AD27" s="12">
        <v>578</v>
      </c>
      <c r="AE27" s="190">
        <f t="shared" si="4"/>
        <v>887</v>
      </c>
      <c r="AF27" s="178"/>
      <c r="AG27" s="217" t="s">
        <v>27</v>
      </c>
      <c r="AH27" s="174"/>
      <c r="AI27" s="12">
        <v>0</v>
      </c>
      <c r="AJ27" s="12"/>
      <c r="AK27" s="12"/>
      <c r="AL27" s="12"/>
      <c r="AM27" s="12">
        <v>0</v>
      </c>
      <c r="AN27" s="12">
        <f t="shared" si="5"/>
        <v>0</v>
      </c>
      <c r="AO27" s="11"/>
      <c r="AP27" s="12">
        <v>0</v>
      </c>
      <c r="AQ27" s="12"/>
      <c r="AR27" s="12"/>
      <c r="AS27" s="12"/>
      <c r="AT27" s="12">
        <v>0</v>
      </c>
      <c r="AU27" s="146">
        <f t="shared" si="6"/>
        <v>0</v>
      </c>
      <c r="AV27" s="11"/>
      <c r="AW27" s="12"/>
      <c r="AX27" s="12"/>
      <c r="AY27" s="12"/>
      <c r="AZ27" s="12"/>
      <c r="BA27" s="12"/>
      <c r="BB27" s="12">
        <f t="shared" si="7"/>
        <v>0</v>
      </c>
      <c r="BC27" s="218">
        <f t="shared" si="8"/>
        <v>0</v>
      </c>
      <c r="BD27" s="219">
        <f t="shared" si="9"/>
        <v>309</v>
      </c>
      <c r="BE27" s="219">
        <f t="shared" si="10"/>
        <v>0</v>
      </c>
      <c r="BF27" s="219">
        <f t="shared" si="11"/>
        <v>0</v>
      </c>
      <c r="BG27" s="219">
        <f t="shared" si="12"/>
        <v>0</v>
      </c>
      <c r="BH27" s="219">
        <f t="shared" si="13"/>
        <v>578</v>
      </c>
      <c r="BI27" s="220">
        <f t="shared" si="14"/>
        <v>887</v>
      </c>
      <c r="BJ27" s="178"/>
      <c r="BK27" s="217" t="s">
        <v>27</v>
      </c>
      <c r="BL27" s="11">
        <v>3510</v>
      </c>
      <c r="BM27" s="12">
        <v>42</v>
      </c>
      <c r="BN27" s="12">
        <v>31</v>
      </c>
      <c r="BO27" s="12">
        <v>0</v>
      </c>
      <c r="BP27" s="12">
        <v>0</v>
      </c>
      <c r="BQ27" s="12">
        <v>117</v>
      </c>
      <c r="BR27" s="146">
        <f t="shared" si="15"/>
        <v>3700</v>
      </c>
      <c r="BS27" s="218">
        <f t="shared" si="16"/>
        <v>3510</v>
      </c>
      <c r="BT27" s="219">
        <f t="shared" si="17"/>
        <v>1146</v>
      </c>
      <c r="BU27" s="219">
        <f t="shared" si="18"/>
        <v>729</v>
      </c>
      <c r="BV27" s="219">
        <f t="shared" si="19"/>
        <v>78</v>
      </c>
      <c r="BW27" s="219">
        <f t="shared" si="20"/>
        <v>0</v>
      </c>
      <c r="BX27" s="219">
        <f t="shared" si="21"/>
        <v>696</v>
      </c>
      <c r="BY27" s="220">
        <f t="shared" si="22"/>
        <v>6159</v>
      </c>
      <c r="CA27" s="157">
        <f t="shared" si="0"/>
        <v>887</v>
      </c>
    </row>
    <row r="28" spans="1:79" ht="19.5" customHeight="1" thickBot="1">
      <c r="A28" s="149">
        <v>21</v>
      </c>
      <c r="B28" s="29"/>
      <c r="C28" s="217" t="s">
        <v>28</v>
      </c>
      <c r="D28" s="11">
        <v>203</v>
      </c>
      <c r="E28" s="12">
        <v>112</v>
      </c>
      <c r="F28" s="12">
        <v>0</v>
      </c>
      <c r="G28" s="12">
        <v>0</v>
      </c>
      <c r="H28" s="12">
        <v>0</v>
      </c>
      <c r="I28" s="12">
        <v>128</v>
      </c>
      <c r="J28" s="12">
        <f t="shared" si="1"/>
        <v>443</v>
      </c>
      <c r="K28" s="11"/>
      <c r="L28" s="12">
        <v>93</v>
      </c>
      <c r="M28" s="12"/>
      <c r="N28" s="12"/>
      <c r="O28" s="12"/>
      <c r="P28" s="12">
        <v>0</v>
      </c>
      <c r="Q28" s="146">
        <f t="shared" si="2"/>
        <v>93</v>
      </c>
      <c r="R28" s="174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f t="shared" si="3"/>
        <v>0</v>
      </c>
      <c r="Y28" s="11">
        <v>0</v>
      </c>
      <c r="Z28" s="12">
        <v>925</v>
      </c>
      <c r="AA28" s="12">
        <v>552</v>
      </c>
      <c r="AB28" s="12">
        <v>117</v>
      </c>
      <c r="AC28" s="12">
        <v>511</v>
      </c>
      <c r="AD28" s="12">
        <v>320</v>
      </c>
      <c r="AE28" s="190">
        <f t="shared" si="4"/>
        <v>2425</v>
      </c>
      <c r="AF28" s="178"/>
      <c r="AG28" s="217" t="s">
        <v>28</v>
      </c>
      <c r="AH28" s="174"/>
      <c r="AI28" s="12">
        <v>0</v>
      </c>
      <c r="AJ28" s="12"/>
      <c r="AK28" s="12"/>
      <c r="AL28" s="12"/>
      <c r="AM28" s="12">
        <v>0</v>
      </c>
      <c r="AN28" s="12">
        <f t="shared" si="5"/>
        <v>0</v>
      </c>
      <c r="AO28" s="11"/>
      <c r="AP28" s="12">
        <v>0</v>
      </c>
      <c r="AQ28" s="12"/>
      <c r="AR28" s="12"/>
      <c r="AS28" s="12"/>
      <c r="AT28" s="12">
        <v>0</v>
      </c>
      <c r="AU28" s="146">
        <f t="shared" si="6"/>
        <v>0</v>
      </c>
      <c r="AV28" s="11"/>
      <c r="AW28" s="12"/>
      <c r="AX28" s="12"/>
      <c r="AY28" s="12"/>
      <c r="AZ28" s="12"/>
      <c r="BA28" s="12"/>
      <c r="BB28" s="12">
        <f t="shared" si="7"/>
        <v>0</v>
      </c>
      <c r="BC28" s="218">
        <f t="shared" si="8"/>
        <v>0</v>
      </c>
      <c r="BD28" s="219">
        <f t="shared" si="9"/>
        <v>1018</v>
      </c>
      <c r="BE28" s="219">
        <f t="shared" si="10"/>
        <v>552</v>
      </c>
      <c r="BF28" s="219">
        <f t="shared" si="11"/>
        <v>117</v>
      </c>
      <c r="BG28" s="219">
        <f t="shared" si="12"/>
        <v>511</v>
      </c>
      <c r="BH28" s="219">
        <f t="shared" si="13"/>
        <v>320</v>
      </c>
      <c r="BI28" s="220">
        <f t="shared" si="14"/>
        <v>2518</v>
      </c>
      <c r="BJ28" s="178"/>
      <c r="BK28" s="217" t="s">
        <v>28</v>
      </c>
      <c r="BL28" s="11">
        <v>1393</v>
      </c>
      <c r="BM28" s="12">
        <v>6</v>
      </c>
      <c r="BN28" s="12">
        <v>0</v>
      </c>
      <c r="BO28" s="12">
        <v>0</v>
      </c>
      <c r="BP28" s="12">
        <v>0</v>
      </c>
      <c r="BQ28" s="12">
        <v>61</v>
      </c>
      <c r="BR28" s="146">
        <f t="shared" si="15"/>
        <v>1460</v>
      </c>
      <c r="BS28" s="218">
        <f t="shared" si="16"/>
        <v>1596</v>
      </c>
      <c r="BT28" s="219">
        <f t="shared" si="17"/>
        <v>1136</v>
      </c>
      <c r="BU28" s="219">
        <f t="shared" si="18"/>
        <v>552</v>
      </c>
      <c r="BV28" s="219">
        <f t="shared" si="19"/>
        <v>117</v>
      </c>
      <c r="BW28" s="219">
        <f t="shared" si="20"/>
        <v>511</v>
      </c>
      <c r="BX28" s="219">
        <f t="shared" si="21"/>
        <v>509</v>
      </c>
      <c r="BY28" s="220">
        <f t="shared" si="22"/>
        <v>4421</v>
      </c>
      <c r="CA28" s="157">
        <f t="shared" si="0"/>
        <v>2425</v>
      </c>
    </row>
    <row r="29" spans="1:79" ht="19.5" customHeight="1" thickBot="1">
      <c r="A29" s="149">
        <v>22</v>
      </c>
      <c r="B29" s="29"/>
      <c r="C29" s="217" t="s">
        <v>29</v>
      </c>
      <c r="D29" s="11">
        <v>218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1"/>
        <v>218</v>
      </c>
      <c r="K29" s="11"/>
      <c r="L29" s="12">
        <v>0</v>
      </c>
      <c r="M29" s="12"/>
      <c r="N29" s="12"/>
      <c r="O29" s="12"/>
      <c r="P29" s="12">
        <v>0</v>
      </c>
      <c r="Q29" s="146">
        <f t="shared" si="2"/>
        <v>0</v>
      </c>
      <c r="R29" s="174">
        <v>0</v>
      </c>
      <c r="S29" s="12">
        <v>200</v>
      </c>
      <c r="T29" s="12">
        <v>0</v>
      </c>
      <c r="U29" s="12">
        <v>0</v>
      </c>
      <c r="V29" s="12">
        <v>0</v>
      </c>
      <c r="W29" s="12">
        <v>0</v>
      </c>
      <c r="X29" s="12">
        <f t="shared" si="3"/>
        <v>200</v>
      </c>
      <c r="Y29" s="11">
        <v>0</v>
      </c>
      <c r="Z29" s="12">
        <v>100</v>
      </c>
      <c r="AA29" s="12">
        <v>178</v>
      </c>
      <c r="AB29" s="12">
        <v>0</v>
      </c>
      <c r="AC29" s="12">
        <v>0</v>
      </c>
      <c r="AD29" s="12">
        <v>0</v>
      </c>
      <c r="AE29" s="190">
        <f t="shared" si="4"/>
        <v>278</v>
      </c>
      <c r="AF29" s="178"/>
      <c r="AG29" s="217" t="s">
        <v>29</v>
      </c>
      <c r="AH29" s="174"/>
      <c r="AI29" s="12">
        <v>0</v>
      </c>
      <c r="AJ29" s="12"/>
      <c r="AK29" s="12"/>
      <c r="AL29" s="12"/>
      <c r="AM29" s="12">
        <v>0</v>
      </c>
      <c r="AN29" s="12">
        <f t="shared" si="5"/>
        <v>0</v>
      </c>
      <c r="AO29" s="11"/>
      <c r="AP29" s="12">
        <v>0</v>
      </c>
      <c r="AQ29" s="12"/>
      <c r="AR29" s="12"/>
      <c r="AS29" s="12"/>
      <c r="AT29" s="12">
        <v>0</v>
      </c>
      <c r="AU29" s="146">
        <f t="shared" si="6"/>
        <v>0</v>
      </c>
      <c r="AV29" s="11"/>
      <c r="AW29" s="12"/>
      <c r="AX29" s="12"/>
      <c r="AY29" s="12"/>
      <c r="AZ29" s="12"/>
      <c r="BA29" s="12"/>
      <c r="BB29" s="12">
        <f t="shared" si="7"/>
        <v>0</v>
      </c>
      <c r="BC29" s="218">
        <f t="shared" si="8"/>
        <v>0</v>
      </c>
      <c r="BD29" s="219">
        <f t="shared" si="9"/>
        <v>300</v>
      </c>
      <c r="BE29" s="219">
        <f t="shared" si="10"/>
        <v>178</v>
      </c>
      <c r="BF29" s="219">
        <f t="shared" si="11"/>
        <v>0</v>
      </c>
      <c r="BG29" s="219">
        <f t="shared" si="12"/>
        <v>0</v>
      </c>
      <c r="BH29" s="219">
        <f t="shared" si="13"/>
        <v>0</v>
      </c>
      <c r="BI29" s="220">
        <f t="shared" si="14"/>
        <v>478</v>
      </c>
      <c r="BJ29" s="178"/>
      <c r="BK29" s="217" t="s">
        <v>29</v>
      </c>
      <c r="BL29" s="11">
        <v>7</v>
      </c>
      <c r="BM29" s="12">
        <v>1</v>
      </c>
      <c r="BN29" s="12">
        <v>28</v>
      </c>
      <c r="BO29" s="12">
        <v>0</v>
      </c>
      <c r="BP29" s="12">
        <v>0</v>
      </c>
      <c r="BQ29" s="12">
        <v>0</v>
      </c>
      <c r="BR29" s="146">
        <f t="shared" si="15"/>
        <v>36</v>
      </c>
      <c r="BS29" s="218">
        <f t="shared" si="16"/>
        <v>225</v>
      </c>
      <c r="BT29" s="219">
        <f t="shared" si="17"/>
        <v>301</v>
      </c>
      <c r="BU29" s="219">
        <f t="shared" si="18"/>
        <v>206</v>
      </c>
      <c r="BV29" s="219">
        <f t="shared" si="19"/>
        <v>0</v>
      </c>
      <c r="BW29" s="219">
        <f t="shared" si="20"/>
        <v>0</v>
      </c>
      <c r="BX29" s="219">
        <f t="shared" si="21"/>
        <v>0</v>
      </c>
      <c r="BY29" s="220">
        <f t="shared" si="22"/>
        <v>732</v>
      </c>
      <c r="CA29" s="157">
        <f t="shared" si="0"/>
        <v>478</v>
      </c>
    </row>
    <row r="30" spans="1:79" ht="19.5" customHeight="1" thickBot="1">
      <c r="A30" s="149">
        <v>23</v>
      </c>
      <c r="B30" s="29"/>
      <c r="C30" s="217" t="s">
        <v>30</v>
      </c>
      <c r="D30" s="11">
        <v>162</v>
      </c>
      <c r="E30" s="12">
        <v>178</v>
      </c>
      <c r="F30" s="12">
        <v>96</v>
      </c>
      <c r="G30" s="12">
        <v>0</v>
      </c>
      <c r="H30" s="12">
        <v>0</v>
      </c>
      <c r="I30" s="12">
        <v>0</v>
      </c>
      <c r="J30" s="12">
        <f t="shared" si="1"/>
        <v>436</v>
      </c>
      <c r="K30" s="11"/>
      <c r="L30" s="12">
        <v>0</v>
      </c>
      <c r="M30" s="12"/>
      <c r="N30" s="12"/>
      <c r="O30" s="12"/>
      <c r="P30" s="12">
        <v>0</v>
      </c>
      <c r="Q30" s="146">
        <f t="shared" si="2"/>
        <v>0</v>
      </c>
      <c r="R30" s="174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f t="shared" si="3"/>
        <v>0</v>
      </c>
      <c r="Y30" s="11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90">
        <f t="shared" si="4"/>
        <v>0</v>
      </c>
      <c r="AF30" s="178"/>
      <c r="AG30" s="217" t="s">
        <v>30</v>
      </c>
      <c r="AH30" s="174"/>
      <c r="AI30" s="12">
        <v>0</v>
      </c>
      <c r="AJ30" s="12"/>
      <c r="AK30" s="12"/>
      <c r="AL30" s="12"/>
      <c r="AM30" s="12">
        <v>0</v>
      </c>
      <c r="AN30" s="12">
        <f t="shared" si="5"/>
        <v>0</v>
      </c>
      <c r="AO30" s="11"/>
      <c r="AP30" s="12">
        <v>0</v>
      </c>
      <c r="AQ30" s="12"/>
      <c r="AR30" s="12"/>
      <c r="AS30" s="12"/>
      <c r="AT30" s="12">
        <v>0</v>
      </c>
      <c r="AU30" s="146">
        <f t="shared" si="6"/>
        <v>0</v>
      </c>
      <c r="AV30" s="11"/>
      <c r="AW30" s="12"/>
      <c r="AX30" s="12"/>
      <c r="AY30" s="12"/>
      <c r="AZ30" s="12"/>
      <c r="BA30" s="12"/>
      <c r="BB30" s="12">
        <f t="shared" si="7"/>
        <v>0</v>
      </c>
      <c r="BC30" s="218">
        <f t="shared" si="8"/>
        <v>0</v>
      </c>
      <c r="BD30" s="219">
        <f t="shared" si="9"/>
        <v>0</v>
      </c>
      <c r="BE30" s="219">
        <f t="shared" si="10"/>
        <v>0</v>
      </c>
      <c r="BF30" s="219">
        <f t="shared" si="11"/>
        <v>0</v>
      </c>
      <c r="BG30" s="219">
        <f t="shared" si="12"/>
        <v>0</v>
      </c>
      <c r="BH30" s="219">
        <f t="shared" si="13"/>
        <v>0</v>
      </c>
      <c r="BI30" s="220">
        <f t="shared" si="14"/>
        <v>0</v>
      </c>
      <c r="BJ30" s="178"/>
      <c r="BK30" s="217" t="s">
        <v>30</v>
      </c>
      <c r="BL30" s="11">
        <v>74</v>
      </c>
      <c r="BM30" s="12">
        <v>5</v>
      </c>
      <c r="BN30" s="12">
        <v>39</v>
      </c>
      <c r="BO30" s="12">
        <v>0</v>
      </c>
      <c r="BP30" s="12">
        <v>0</v>
      </c>
      <c r="BQ30" s="12">
        <v>1</v>
      </c>
      <c r="BR30" s="146">
        <f t="shared" si="15"/>
        <v>119</v>
      </c>
      <c r="BS30" s="218">
        <f t="shared" si="16"/>
        <v>236</v>
      </c>
      <c r="BT30" s="219">
        <f t="shared" si="17"/>
        <v>183</v>
      </c>
      <c r="BU30" s="219">
        <f t="shared" si="18"/>
        <v>135</v>
      </c>
      <c r="BV30" s="219">
        <f t="shared" si="19"/>
        <v>0</v>
      </c>
      <c r="BW30" s="219">
        <f t="shared" si="20"/>
        <v>0</v>
      </c>
      <c r="BX30" s="219">
        <f t="shared" si="21"/>
        <v>1</v>
      </c>
      <c r="BY30" s="220">
        <f t="shared" si="22"/>
        <v>555</v>
      </c>
      <c r="CA30" s="157">
        <f t="shared" si="0"/>
        <v>0</v>
      </c>
    </row>
    <row r="31" spans="1:79" ht="19.5" customHeight="1" thickBot="1">
      <c r="A31" s="149">
        <v>24</v>
      </c>
      <c r="B31" s="29"/>
      <c r="C31" s="217" t="s">
        <v>31</v>
      </c>
      <c r="D31" s="11">
        <v>8</v>
      </c>
      <c r="E31" s="12">
        <v>50</v>
      </c>
      <c r="F31" s="12">
        <v>37</v>
      </c>
      <c r="G31" s="12">
        <v>0</v>
      </c>
      <c r="H31" s="12">
        <v>0</v>
      </c>
      <c r="I31" s="12">
        <v>0</v>
      </c>
      <c r="J31" s="12">
        <f t="shared" si="1"/>
        <v>95</v>
      </c>
      <c r="K31" s="11"/>
      <c r="L31" s="12">
        <v>0</v>
      </c>
      <c r="M31" s="12"/>
      <c r="N31" s="12"/>
      <c r="O31" s="12"/>
      <c r="P31" s="12">
        <v>0</v>
      </c>
      <c r="Q31" s="146">
        <f t="shared" si="2"/>
        <v>0</v>
      </c>
      <c r="R31" s="174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f t="shared" si="3"/>
        <v>0</v>
      </c>
      <c r="Y31" s="11">
        <v>0</v>
      </c>
      <c r="Z31" s="12">
        <v>331</v>
      </c>
      <c r="AA31" s="12">
        <v>85</v>
      </c>
      <c r="AB31" s="12">
        <v>0</v>
      </c>
      <c r="AC31" s="12">
        <v>0</v>
      </c>
      <c r="AD31" s="12">
        <v>0</v>
      </c>
      <c r="AE31" s="190">
        <f t="shared" si="4"/>
        <v>416</v>
      </c>
      <c r="AF31" s="178"/>
      <c r="AG31" s="217" t="s">
        <v>31</v>
      </c>
      <c r="AH31" s="174"/>
      <c r="AI31" s="12">
        <v>0</v>
      </c>
      <c r="AJ31" s="12"/>
      <c r="AK31" s="12"/>
      <c r="AL31" s="12"/>
      <c r="AM31" s="12">
        <v>0</v>
      </c>
      <c r="AN31" s="12">
        <f t="shared" si="5"/>
        <v>0</v>
      </c>
      <c r="AO31" s="11"/>
      <c r="AP31" s="12">
        <v>0</v>
      </c>
      <c r="AQ31" s="12"/>
      <c r="AR31" s="12"/>
      <c r="AS31" s="12"/>
      <c r="AT31" s="12">
        <v>0</v>
      </c>
      <c r="AU31" s="146">
        <f t="shared" si="6"/>
        <v>0</v>
      </c>
      <c r="AV31" s="11"/>
      <c r="AW31" s="12"/>
      <c r="AX31" s="12"/>
      <c r="AY31" s="12"/>
      <c r="AZ31" s="12"/>
      <c r="BA31" s="12"/>
      <c r="BB31" s="12">
        <f t="shared" si="7"/>
        <v>0</v>
      </c>
      <c r="BC31" s="218">
        <f t="shared" si="8"/>
        <v>0</v>
      </c>
      <c r="BD31" s="219">
        <f t="shared" si="9"/>
        <v>331</v>
      </c>
      <c r="BE31" s="219">
        <f t="shared" si="10"/>
        <v>85</v>
      </c>
      <c r="BF31" s="219">
        <f t="shared" si="11"/>
        <v>0</v>
      </c>
      <c r="BG31" s="219">
        <f t="shared" si="12"/>
        <v>0</v>
      </c>
      <c r="BH31" s="219">
        <f t="shared" si="13"/>
        <v>0</v>
      </c>
      <c r="BI31" s="220">
        <f t="shared" si="14"/>
        <v>416</v>
      </c>
      <c r="BJ31" s="178"/>
      <c r="BK31" s="217" t="s">
        <v>31</v>
      </c>
      <c r="BL31" s="11">
        <v>102</v>
      </c>
      <c r="BM31" s="12">
        <v>1</v>
      </c>
      <c r="BN31" s="12">
        <v>26</v>
      </c>
      <c r="BO31" s="12">
        <v>0</v>
      </c>
      <c r="BP31" s="12">
        <v>0</v>
      </c>
      <c r="BQ31" s="12">
        <v>0</v>
      </c>
      <c r="BR31" s="146">
        <f t="shared" si="15"/>
        <v>129</v>
      </c>
      <c r="BS31" s="218">
        <f t="shared" si="16"/>
        <v>110</v>
      </c>
      <c r="BT31" s="219">
        <f t="shared" si="17"/>
        <v>382</v>
      </c>
      <c r="BU31" s="219">
        <f t="shared" si="18"/>
        <v>148</v>
      </c>
      <c r="BV31" s="219">
        <f t="shared" si="19"/>
        <v>0</v>
      </c>
      <c r="BW31" s="219">
        <f t="shared" si="20"/>
        <v>0</v>
      </c>
      <c r="BX31" s="219">
        <f t="shared" si="21"/>
        <v>0</v>
      </c>
      <c r="BY31" s="220">
        <f t="shared" si="22"/>
        <v>640</v>
      </c>
      <c r="CA31" s="157">
        <f t="shared" si="0"/>
        <v>416</v>
      </c>
    </row>
    <row r="32" spans="1:79" ht="19.5" customHeight="1" thickBot="1">
      <c r="A32" s="149">
        <v>25</v>
      </c>
      <c r="B32" s="29"/>
      <c r="C32" s="217" t="s">
        <v>32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11</v>
      </c>
      <c r="J32" s="12">
        <f t="shared" si="1"/>
        <v>11</v>
      </c>
      <c r="K32" s="11"/>
      <c r="L32" s="12">
        <v>0</v>
      </c>
      <c r="M32" s="12"/>
      <c r="N32" s="12"/>
      <c r="O32" s="12"/>
      <c r="P32" s="12">
        <v>0</v>
      </c>
      <c r="Q32" s="146">
        <f t="shared" si="2"/>
        <v>0</v>
      </c>
      <c r="R32" s="174">
        <v>0</v>
      </c>
      <c r="S32" s="12">
        <v>250</v>
      </c>
      <c r="T32" s="12">
        <v>0</v>
      </c>
      <c r="U32" s="12">
        <v>0</v>
      </c>
      <c r="V32" s="12">
        <v>0</v>
      </c>
      <c r="W32" s="12">
        <v>0</v>
      </c>
      <c r="X32" s="12">
        <f t="shared" si="3"/>
        <v>250</v>
      </c>
      <c r="Y32" s="11">
        <v>0</v>
      </c>
      <c r="Z32" s="12">
        <v>209</v>
      </c>
      <c r="AA32" s="12">
        <v>85</v>
      </c>
      <c r="AB32" s="12">
        <v>0</v>
      </c>
      <c r="AC32" s="12">
        <v>0</v>
      </c>
      <c r="AD32" s="12">
        <v>0</v>
      </c>
      <c r="AE32" s="190">
        <f t="shared" si="4"/>
        <v>294</v>
      </c>
      <c r="AF32" s="178"/>
      <c r="AG32" s="217" t="s">
        <v>32</v>
      </c>
      <c r="AH32" s="174"/>
      <c r="AI32" s="12">
        <v>0</v>
      </c>
      <c r="AJ32" s="12"/>
      <c r="AK32" s="12"/>
      <c r="AL32" s="12"/>
      <c r="AM32" s="12">
        <v>0</v>
      </c>
      <c r="AN32" s="12">
        <f t="shared" si="5"/>
        <v>0</v>
      </c>
      <c r="AO32" s="11"/>
      <c r="AP32" s="12">
        <v>0</v>
      </c>
      <c r="AQ32" s="12"/>
      <c r="AR32" s="12"/>
      <c r="AS32" s="12"/>
      <c r="AT32" s="12">
        <v>0</v>
      </c>
      <c r="AU32" s="146">
        <f t="shared" si="6"/>
        <v>0</v>
      </c>
      <c r="AV32" s="11"/>
      <c r="AW32" s="12"/>
      <c r="AX32" s="12"/>
      <c r="AY32" s="12"/>
      <c r="AZ32" s="12"/>
      <c r="BA32" s="12"/>
      <c r="BB32" s="12">
        <f t="shared" si="7"/>
        <v>0</v>
      </c>
      <c r="BC32" s="218">
        <f t="shared" si="8"/>
        <v>0</v>
      </c>
      <c r="BD32" s="219">
        <f t="shared" si="9"/>
        <v>459</v>
      </c>
      <c r="BE32" s="219">
        <f t="shared" si="10"/>
        <v>85</v>
      </c>
      <c r="BF32" s="219">
        <f t="shared" si="11"/>
        <v>0</v>
      </c>
      <c r="BG32" s="219">
        <f t="shared" si="12"/>
        <v>0</v>
      </c>
      <c r="BH32" s="219">
        <f t="shared" si="13"/>
        <v>0</v>
      </c>
      <c r="BI32" s="220">
        <f t="shared" si="14"/>
        <v>544</v>
      </c>
      <c r="BJ32" s="178"/>
      <c r="BK32" s="217" t="s">
        <v>32</v>
      </c>
      <c r="BL32" s="11">
        <v>37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46">
        <f t="shared" si="15"/>
        <v>37</v>
      </c>
      <c r="BS32" s="218">
        <f t="shared" si="16"/>
        <v>37</v>
      </c>
      <c r="BT32" s="219">
        <f t="shared" si="17"/>
        <v>459</v>
      </c>
      <c r="BU32" s="219">
        <f t="shared" si="18"/>
        <v>85</v>
      </c>
      <c r="BV32" s="219">
        <f t="shared" si="19"/>
        <v>0</v>
      </c>
      <c r="BW32" s="219">
        <f t="shared" si="20"/>
        <v>0</v>
      </c>
      <c r="BX32" s="219">
        <f t="shared" si="21"/>
        <v>11</v>
      </c>
      <c r="BY32" s="220">
        <f t="shared" si="22"/>
        <v>592</v>
      </c>
      <c r="CA32" s="157">
        <f t="shared" si="0"/>
        <v>544</v>
      </c>
    </row>
    <row r="33" spans="1:79" ht="19.5" customHeight="1" thickBot="1">
      <c r="A33" s="149">
        <v>26</v>
      </c>
      <c r="B33" s="29"/>
      <c r="C33" s="217" t="s">
        <v>33</v>
      </c>
      <c r="D33" s="11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f t="shared" si="1"/>
        <v>1</v>
      </c>
      <c r="K33" s="11"/>
      <c r="L33" s="12">
        <v>186</v>
      </c>
      <c r="M33" s="12"/>
      <c r="N33" s="12"/>
      <c r="O33" s="12"/>
      <c r="P33" s="12">
        <v>0</v>
      </c>
      <c r="Q33" s="146">
        <f t="shared" si="2"/>
        <v>186</v>
      </c>
      <c r="R33" s="174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f t="shared" si="3"/>
        <v>0</v>
      </c>
      <c r="Y33" s="11">
        <v>0</v>
      </c>
      <c r="Z33" s="12">
        <v>367</v>
      </c>
      <c r="AA33" s="12">
        <v>0</v>
      </c>
      <c r="AB33" s="12">
        <v>0</v>
      </c>
      <c r="AC33" s="12">
        <v>0</v>
      </c>
      <c r="AD33" s="12">
        <v>0</v>
      </c>
      <c r="AE33" s="190">
        <f t="shared" si="4"/>
        <v>367</v>
      </c>
      <c r="AF33" s="178"/>
      <c r="AG33" s="217" t="s">
        <v>33</v>
      </c>
      <c r="AH33" s="174"/>
      <c r="AI33" s="12">
        <v>0</v>
      </c>
      <c r="AJ33" s="12"/>
      <c r="AK33" s="12"/>
      <c r="AL33" s="12"/>
      <c r="AM33" s="12">
        <v>0</v>
      </c>
      <c r="AN33" s="12">
        <f t="shared" si="5"/>
        <v>0</v>
      </c>
      <c r="AO33" s="11"/>
      <c r="AP33" s="12">
        <v>0</v>
      </c>
      <c r="AQ33" s="12"/>
      <c r="AR33" s="12"/>
      <c r="AS33" s="12"/>
      <c r="AT33" s="12">
        <v>0</v>
      </c>
      <c r="AU33" s="146">
        <f t="shared" si="6"/>
        <v>0</v>
      </c>
      <c r="AV33" s="11"/>
      <c r="AW33" s="12"/>
      <c r="AX33" s="12"/>
      <c r="AY33" s="12"/>
      <c r="AZ33" s="12"/>
      <c r="BA33" s="12"/>
      <c r="BB33" s="12">
        <f t="shared" si="7"/>
        <v>0</v>
      </c>
      <c r="BC33" s="218">
        <f t="shared" si="8"/>
        <v>0</v>
      </c>
      <c r="BD33" s="219">
        <f t="shared" si="9"/>
        <v>553</v>
      </c>
      <c r="BE33" s="219">
        <f t="shared" si="10"/>
        <v>0</v>
      </c>
      <c r="BF33" s="219">
        <f t="shared" si="11"/>
        <v>0</v>
      </c>
      <c r="BG33" s="219">
        <f t="shared" si="12"/>
        <v>0</v>
      </c>
      <c r="BH33" s="219">
        <f t="shared" si="13"/>
        <v>0</v>
      </c>
      <c r="BI33" s="220">
        <f t="shared" si="14"/>
        <v>553</v>
      </c>
      <c r="BJ33" s="178"/>
      <c r="BK33" s="217" t="s">
        <v>33</v>
      </c>
      <c r="BL33" s="11">
        <v>32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46">
        <f t="shared" si="15"/>
        <v>32</v>
      </c>
      <c r="BS33" s="218">
        <f t="shared" si="16"/>
        <v>32</v>
      </c>
      <c r="BT33" s="219">
        <f t="shared" si="17"/>
        <v>553</v>
      </c>
      <c r="BU33" s="219">
        <f t="shared" si="18"/>
        <v>1</v>
      </c>
      <c r="BV33" s="219">
        <f t="shared" si="19"/>
        <v>0</v>
      </c>
      <c r="BW33" s="219">
        <f t="shared" si="20"/>
        <v>0</v>
      </c>
      <c r="BX33" s="219">
        <f t="shared" si="21"/>
        <v>0</v>
      </c>
      <c r="BY33" s="220">
        <f t="shared" si="22"/>
        <v>586</v>
      </c>
      <c r="CA33" s="157">
        <f t="shared" si="0"/>
        <v>367</v>
      </c>
    </row>
    <row r="34" spans="1:79" ht="19.5" customHeight="1" thickBot="1">
      <c r="A34" s="149">
        <v>27</v>
      </c>
      <c r="B34" s="29"/>
      <c r="C34" s="217" t="s">
        <v>34</v>
      </c>
      <c r="D34" s="11">
        <v>526</v>
      </c>
      <c r="E34" s="12">
        <v>85</v>
      </c>
      <c r="F34" s="12">
        <v>247</v>
      </c>
      <c r="G34" s="12">
        <v>36</v>
      </c>
      <c r="H34" s="12">
        <v>0</v>
      </c>
      <c r="I34" s="12">
        <v>0</v>
      </c>
      <c r="J34" s="12">
        <f t="shared" si="1"/>
        <v>894</v>
      </c>
      <c r="K34" s="11"/>
      <c r="L34" s="12">
        <v>0</v>
      </c>
      <c r="M34" s="12"/>
      <c r="N34" s="12"/>
      <c r="O34" s="12"/>
      <c r="P34" s="12">
        <v>0</v>
      </c>
      <c r="Q34" s="146">
        <f t="shared" si="2"/>
        <v>0</v>
      </c>
      <c r="R34" s="174">
        <v>0</v>
      </c>
      <c r="S34" s="12">
        <v>71</v>
      </c>
      <c r="T34" s="12">
        <v>0</v>
      </c>
      <c r="U34" s="12">
        <v>0</v>
      </c>
      <c r="V34" s="12">
        <v>0</v>
      </c>
      <c r="W34" s="12">
        <v>0</v>
      </c>
      <c r="X34" s="12">
        <f t="shared" si="3"/>
        <v>71</v>
      </c>
      <c r="Y34" s="11">
        <v>0</v>
      </c>
      <c r="Z34" s="12">
        <v>233</v>
      </c>
      <c r="AA34" s="12">
        <v>0</v>
      </c>
      <c r="AB34" s="12">
        <v>0</v>
      </c>
      <c r="AC34" s="12">
        <v>16</v>
      </c>
      <c r="AD34" s="12">
        <v>0</v>
      </c>
      <c r="AE34" s="190">
        <f t="shared" si="4"/>
        <v>249</v>
      </c>
      <c r="AF34" s="178"/>
      <c r="AG34" s="217" t="s">
        <v>34</v>
      </c>
      <c r="AH34" s="174"/>
      <c r="AI34" s="12">
        <v>0</v>
      </c>
      <c r="AJ34" s="12"/>
      <c r="AK34" s="12"/>
      <c r="AL34" s="12"/>
      <c r="AM34" s="12">
        <v>331</v>
      </c>
      <c r="AN34" s="12">
        <f t="shared" si="5"/>
        <v>331</v>
      </c>
      <c r="AO34" s="11"/>
      <c r="AP34" s="12">
        <v>0</v>
      </c>
      <c r="AQ34" s="12"/>
      <c r="AR34" s="12"/>
      <c r="AS34" s="12"/>
      <c r="AT34" s="12">
        <v>0</v>
      </c>
      <c r="AU34" s="146">
        <f t="shared" si="6"/>
        <v>0</v>
      </c>
      <c r="AV34" s="11"/>
      <c r="AW34" s="12"/>
      <c r="AX34" s="12"/>
      <c r="AY34" s="12"/>
      <c r="AZ34" s="12"/>
      <c r="BA34" s="12"/>
      <c r="BB34" s="12">
        <f t="shared" si="7"/>
        <v>0</v>
      </c>
      <c r="BC34" s="218">
        <f t="shared" si="8"/>
        <v>0</v>
      </c>
      <c r="BD34" s="219">
        <f t="shared" si="9"/>
        <v>304</v>
      </c>
      <c r="BE34" s="219">
        <f t="shared" si="10"/>
        <v>0</v>
      </c>
      <c r="BF34" s="219">
        <f t="shared" si="11"/>
        <v>0</v>
      </c>
      <c r="BG34" s="219">
        <f t="shared" si="12"/>
        <v>16</v>
      </c>
      <c r="BH34" s="219">
        <f t="shared" si="13"/>
        <v>331</v>
      </c>
      <c r="BI34" s="220">
        <f t="shared" si="14"/>
        <v>651</v>
      </c>
      <c r="BJ34" s="178"/>
      <c r="BK34" s="217" t="s">
        <v>34</v>
      </c>
      <c r="BL34" s="11">
        <v>317</v>
      </c>
      <c r="BM34" s="12">
        <v>4</v>
      </c>
      <c r="BN34" s="12">
        <v>8</v>
      </c>
      <c r="BO34" s="12">
        <v>0</v>
      </c>
      <c r="BP34" s="12">
        <v>0</v>
      </c>
      <c r="BQ34" s="12">
        <v>8</v>
      </c>
      <c r="BR34" s="146">
        <f t="shared" si="15"/>
        <v>337</v>
      </c>
      <c r="BS34" s="218">
        <f t="shared" si="16"/>
        <v>843</v>
      </c>
      <c r="BT34" s="219">
        <f t="shared" si="17"/>
        <v>393</v>
      </c>
      <c r="BU34" s="219">
        <f t="shared" si="18"/>
        <v>255</v>
      </c>
      <c r="BV34" s="219">
        <f t="shared" si="19"/>
        <v>36</v>
      </c>
      <c r="BW34" s="219">
        <f t="shared" si="20"/>
        <v>16</v>
      </c>
      <c r="BX34" s="219">
        <f t="shared" si="21"/>
        <v>339</v>
      </c>
      <c r="BY34" s="220">
        <f t="shared" si="22"/>
        <v>1882</v>
      </c>
      <c r="CA34" s="157">
        <f t="shared" si="0"/>
        <v>651</v>
      </c>
    </row>
    <row r="35" spans="1:79" ht="19.5" customHeight="1" thickBot="1">
      <c r="A35" s="149">
        <v>28</v>
      </c>
      <c r="B35" s="29"/>
      <c r="C35" s="217" t="s">
        <v>35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f t="shared" si="1"/>
        <v>0</v>
      </c>
      <c r="K35" s="11"/>
      <c r="L35" s="12">
        <v>0</v>
      </c>
      <c r="M35" s="12"/>
      <c r="N35" s="12"/>
      <c r="O35" s="12"/>
      <c r="P35" s="12">
        <v>0</v>
      </c>
      <c r="Q35" s="146">
        <f t="shared" si="2"/>
        <v>0</v>
      </c>
      <c r="R35" s="174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f t="shared" si="3"/>
        <v>0</v>
      </c>
      <c r="Y35" s="11">
        <v>0</v>
      </c>
      <c r="Z35" s="12">
        <v>182</v>
      </c>
      <c r="AA35" s="12">
        <v>130</v>
      </c>
      <c r="AB35" s="12">
        <v>0</v>
      </c>
      <c r="AC35" s="12">
        <v>0</v>
      </c>
      <c r="AD35" s="12">
        <v>0</v>
      </c>
      <c r="AE35" s="190">
        <f t="shared" si="4"/>
        <v>312</v>
      </c>
      <c r="AF35" s="178"/>
      <c r="AG35" s="217" t="s">
        <v>35</v>
      </c>
      <c r="AH35" s="174"/>
      <c r="AI35" s="12">
        <v>0</v>
      </c>
      <c r="AJ35" s="12"/>
      <c r="AK35" s="12"/>
      <c r="AL35" s="12"/>
      <c r="AM35" s="12">
        <v>0</v>
      </c>
      <c r="AN35" s="12">
        <f t="shared" si="5"/>
        <v>0</v>
      </c>
      <c r="AO35" s="11"/>
      <c r="AP35" s="12">
        <v>0</v>
      </c>
      <c r="AQ35" s="12"/>
      <c r="AR35" s="12"/>
      <c r="AS35" s="12"/>
      <c r="AT35" s="12">
        <v>0</v>
      </c>
      <c r="AU35" s="146">
        <f t="shared" si="6"/>
        <v>0</v>
      </c>
      <c r="AV35" s="11"/>
      <c r="AW35" s="12"/>
      <c r="AX35" s="12"/>
      <c r="AY35" s="12"/>
      <c r="AZ35" s="12"/>
      <c r="BA35" s="12"/>
      <c r="BB35" s="12">
        <f t="shared" si="7"/>
        <v>0</v>
      </c>
      <c r="BC35" s="218">
        <f t="shared" si="8"/>
        <v>0</v>
      </c>
      <c r="BD35" s="219">
        <f t="shared" si="9"/>
        <v>182</v>
      </c>
      <c r="BE35" s="219">
        <f t="shared" si="10"/>
        <v>130</v>
      </c>
      <c r="BF35" s="219">
        <f t="shared" si="11"/>
        <v>0</v>
      </c>
      <c r="BG35" s="219">
        <f t="shared" si="12"/>
        <v>0</v>
      </c>
      <c r="BH35" s="219">
        <f t="shared" si="13"/>
        <v>0</v>
      </c>
      <c r="BI35" s="220">
        <f t="shared" si="14"/>
        <v>312</v>
      </c>
      <c r="BJ35" s="178"/>
      <c r="BK35" s="217" t="s">
        <v>35</v>
      </c>
      <c r="BL35" s="11">
        <v>117</v>
      </c>
      <c r="BM35" s="12">
        <v>1</v>
      </c>
      <c r="BN35" s="12">
        <v>10</v>
      </c>
      <c r="BO35" s="12">
        <v>0</v>
      </c>
      <c r="BP35" s="12">
        <v>0</v>
      </c>
      <c r="BQ35" s="12">
        <v>3</v>
      </c>
      <c r="BR35" s="146">
        <f t="shared" si="15"/>
        <v>131</v>
      </c>
      <c r="BS35" s="218">
        <f t="shared" si="16"/>
        <v>117</v>
      </c>
      <c r="BT35" s="219">
        <f t="shared" si="17"/>
        <v>183</v>
      </c>
      <c r="BU35" s="219">
        <f t="shared" si="18"/>
        <v>140</v>
      </c>
      <c r="BV35" s="219">
        <f t="shared" si="19"/>
        <v>0</v>
      </c>
      <c r="BW35" s="219">
        <f t="shared" si="20"/>
        <v>0</v>
      </c>
      <c r="BX35" s="219">
        <f t="shared" si="21"/>
        <v>3</v>
      </c>
      <c r="BY35" s="220">
        <f t="shared" si="22"/>
        <v>443</v>
      </c>
      <c r="CA35" s="157">
        <f t="shared" si="0"/>
        <v>312</v>
      </c>
    </row>
    <row r="36" spans="1:79" ht="19.5" customHeight="1" thickBot="1">
      <c r="A36" s="149">
        <v>29</v>
      </c>
      <c r="B36" s="29"/>
      <c r="C36" s="217" t="s">
        <v>36</v>
      </c>
      <c r="D36" s="11">
        <v>666</v>
      </c>
      <c r="E36" s="12">
        <v>104</v>
      </c>
      <c r="F36" s="12">
        <v>164</v>
      </c>
      <c r="G36" s="12">
        <v>0</v>
      </c>
      <c r="H36" s="12">
        <v>232</v>
      </c>
      <c r="I36" s="12">
        <v>0</v>
      </c>
      <c r="J36" s="12">
        <f t="shared" si="1"/>
        <v>1166</v>
      </c>
      <c r="K36" s="11"/>
      <c r="L36" s="12">
        <v>0</v>
      </c>
      <c r="M36" s="12"/>
      <c r="N36" s="12"/>
      <c r="O36" s="12"/>
      <c r="P36" s="12">
        <v>0</v>
      </c>
      <c r="Q36" s="146">
        <f t="shared" si="2"/>
        <v>0</v>
      </c>
      <c r="R36" s="174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f t="shared" si="3"/>
        <v>0</v>
      </c>
      <c r="Y36" s="11">
        <v>0</v>
      </c>
      <c r="Z36" s="12">
        <v>114</v>
      </c>
      <c r="AA36" s="12">
        <v>0</v>
      </c>
      <c r="AB36" s="12">
        <v>24</v>
      </c>
      <c r="AC36" s="12">
        <v>0</v>
      </c>
      <c r="AD36" s="12">
        <v>0</v>
      </c>
      <c r="AE36" s="190">
        <f t="shared" si="4"/>
        <v>138</v>
      </c>
      <c r="AF36" s="178"/>
      <c r="AG36" s="217" t="s">
        <v>36</v>
      </c>
      <c r="AH36" s="174"/>
      <c r="AI36" s="12">
        <v>0</v>
      </c>
      <c r="AJ36" s="12"/>
      <c r="AK36" s="12"/>
      <c r="AL36" s="12"/>
      <c r="AM36" s="12">
        <v>0</v>
      </c>
      <c r="AN36" s="12">
        <f t="shared" si="5"/>
        <v>0</v>
      </c>
      <c r="AO36" s="11"/>
      <c r="AP36" s="12">
        <v>0</v>
      </c>
      <c r="AQ36" s="12"/>
      <c r="AR36" s="12"/>
      <c r="AS36" s="12"/>
      <c r="AT36" s="12">
        <v>0</v>
      </c>
      <c r="AU36" s="146">
        <f t="shared" si="6"/>
        <v>0</v>
      </c>
      <c r="AV36" s="11"/>
      <c r="AW36" s="12"/>
      <c r="AX36" s="12"/>
      <c r="AY36" s="12"/>
      <c r="AZ36" s="12"/>
      <c r="BA36" s="12"/>
      <c r="BB36" s="12">
        <f t="shared" si="7"/>
        <v>0</v>
      </c>
      <c r="BC36" s="218">
        <f t="shared" si="8"/>
        <v>0</v>
      </c>
      <c r="BD36" s="219">
        <f t="shared" si="9"/>
        <v>114</v>
      </c>
      <c r="BE36" s="219">
        <f t="shared" si="10"/>
        <v>0</v>
      </c>
      <c r="BF36" s="219">
        <f t="shared" si="11"/>
        <v>24</v>
      </c>
      <c r="BG36" s="219">
        <f t="shared" si="12"/>
        <v>0</v>
      </c>
      <c r="BH36" s="219">
        <f t="shared" si="13"/>
        <v>0</v>
      </c>
      <c r="BI36" s="220">
        <f t="shared" si="14"/>
        <v>138</v>
      </c>
      <c r="BJ36" s="178"/>
      <c r="BK36" s="217" t="s">
        <v>36</v>
      </c>
      <c r="BL36" s="11">
        <v>36</v>
      </c>
      <c r="BM36" s="12">
        <v>1</v>
      </c>
      <c r="BN36" s="12">
        <v>3</v>
      </c>
      <c r="BO36" s="12">
        <v>0</v>
      </c>
      <c r="BP36" s="12">
        <v>0</v>
      </c>
      <c r="BQ36" s="12">
        <v>1</v>
      </c>
      <c r="BR36" s="146">
        <f t="shared" si="15"/>
        <v>41</v>
      </c>
      <c r="BS36" s="218">
        <f t="shared" si="16"/>
        <v>702</v>
      </c>
      <c r="BT36" s="219">
        <f t="shared" si="17"/>
        <v>219</v>
      </c>
      <c r="BU36" s="219">
        <f t="shared" si="18"/>
        <v>167</v>
      </c>
      <c r="BV36" s="219">
        <f t="shared" si="19"/>
        <v>24</v>
      </c>
      <c r="BW36" s="219">
        <f t="shared" si="20"/>
        <v>232</v>
      </c>
      <c r="BX36" s="219">
        <f t="shared" si="21"/>
        <v>1</v>
      </c>
      <c r="BY36" s="220">
        <f t="shared" si="22"/>
        <v>1345</v>
      </c>
      <c r="CA36" s="157">
        <f t="shared" si="0"/>
        <v>138</v>
      </c>
    </row>
    <row r="37" spans="1:79" ht="19.5" customHeight="1" thickBot="1">
      <c r="A37" s="149">
        <v>30</v>
      </c>
      <c r="B37" s="29"/>
      <c r="C37" s="217" t="s">
        <v>37</v>
      </c>
      <c r="D37" s="11">
        <v>195</v>
      </c>
      <c r="E37" s="12">
        <v>40</v>
      </c>
      <c r="F37" s="12">
        <v>102</v>
      </c>
      <c r="G37" s="12">
        <v>13</v>
      </c>
      <c r="H37" s="12">
        <v>0</v>
      </c>
      <c r="I37" s="12">
        <v>0</v>
      </c>
      <c r="J37" s="12">
        <f t="shared" si="1"/>
        <v>350</v>
      </c>
      <c r="K37" s="11"/>
      <c r="L37" s="12">
        <v>0</v>
      </c>
      <c r="M37" s="12"/>
      <c r="N37" s="12"/>
      <c r="O37" s="12"/>
      <c r="P37" s="12">
        <v>0</v>
      </c>
      <c r="Q37" s="146">
        <f t="shared" si="2"/>
        <v>0</v>
      </c>
      <c r="R37" s="174">
        <v>0</v>
      </c>
      <c r="S37" s="12">
        <v>34</v>
      </c>
      <c r="T37" s="12">
        <v>0</v>
      </c>
      <c r="U37" s="12">
        <v>0</v>
      </c>
      <c r="V37" s="12">
        <v>0</v>
      </c>
      <c r="W37" s="12">
        <v>0</v>
      </c>
      <c r="X37" s="12">
        <f t="shared" si="3"/>
        <v>34</v>
      </c>
      <c r="Y37" s="11">
        <v>0</v>
      </c>
      <c r="Z37" s="12">
        <v>101</v>
      </c>
      <c r="AA37" s="12">
        <v>0</v>
      </c>
      <c r="AB37" s="12">
        <v>0</v>
      </c>
      <c r="AC37" s="12">
        <v>3</v>
      </c>
      <c r="AD37" s="12">
        <v>0</v>
      </c>
      <c r="AE37" s="190">
        <f t="shared" si="4"/>
        <v>104</v>
      </c>
      <c r="AF37" s="178"/>
      <c r="AG37" s="217" t="s">
        <v>37</v>
      </c>
      <c r="AH37" s="174"/>
      <c r="AI37" s="12">
        <v>0</v>
      </c>
      <c r="AJ37" s="12"/>
      <c r="AK37" s="12"/>
      <c r="AL37" s="12"/>
      <c r="AM37" s="12">
        <v>146</v>
      </c>
      <c r="AN37" s="12">
        <f t="shared" si="5"/>
        <v>146</v>
      </c>
      <c r="AO37" s="11"/>
      <c r="AP37" s="12">
        <v>0</v>
      </c>
      <c r="AQ37" s="12"/>
      <c r="AR37" s="12"/>
      <c r="AS37" s="12"/>
      <c r="AT37" s="12">
        <v>0</v>
      </c>
      <c r="AU37" s="146">
        <f t="shared" si="6"/>
        <v>0</v>
      </c>
      <c r="AV37" s="11"/>
      <c r="AW37" s="12"/>
      <c r="AX37" s="12"/>
      <c r="AY37" s="12"/>
      <c r="AZ37" s="12"/>
      <c r="BA37" s="12"/>
      <c r="BB37" s="12">
        <f t="shared" si="7"/>
        <v>0</v>
      </c>
      <c r="BC37" s="218">
        <f t="shared" si="8"/>
        <v>0</v>
      </c>
      <c r="BD37" s="219">
        <f t="shared" si="9"/>
        <v>135</v>
      </c>
      <c r="BE37" s="219">
        <f t="shared" si="10"/>
        <v>0</v>
      </c>
      <c r="BF37" s="219">
        <f t="shared" si="11"/>
        <v>0</v>
      </c>
      <c r="BG37" s="219">
        <f t="shared" si="12"/>
        <v>3</v>
      </c>
      <c r="BH37" s="219">
        <f t="shared" si="13"/>
        <v>146</v>
      </c>
      <c r="BI37" s="220">
        <f t="shared" si="14"/>
        <v>284</v>
      </c>
      <c r="BJ37" s="178"/>
      <c r="BK37" s="217" t="s">
        <v>37</v>
      </c>
      <c r="BL37" s="11">
        <v>131</v>
      </c>
      <c r="BM37" s="12">
        <v>1</v>
      </c>
      <c r="BN37" s="12">
        <v>17</v>
      </c>
      <c r="BO37" s="12">
        <v>0</v>
      </c>
      <c r="BP37" s="12">
        <v>0</v>
      </c>
      <c r="BQ37" s="12">
        <v>5</v>
      </c>
      <c r="BR37" s="146">
        <f t="shared" si="15"/>
        <v>154</v>
      </c>
      <c r="BS37" s="218">
        <f t="shared" si="16"/>
        <v>326</v>
      </c>
      <c r="BT37" s="219">
        <f t="shared" si="17"/>
        <v>176</v>
      </c>
      <c r="BU37" s="219">
        <f t="shared" si="18"/>
        <v>119</v>
      </c>
      <c r="BV37" s="219">
        <f t="shared" si="19"/>
        <v>13</v>
      </c>
      <c r="BW37" s="219">
        <f t="shared" si="20"/>
        <v>3</v>
      </c>
      <c r="BX37" s="219">
        <f t="shared" si="21"/>
        <v>151</v>
      </c>
      <c r="BY37" s="220">
        <f t="shared" si="22"/>
        <v>788</v>
      </c>
      <c r="CA37" s="157">
        <f t="shared" si="0"/>
        <v>284</v>
      </c>
    </row>
    <row r="38" spans="1:79" ht="19.5" customHeight="1" thickBot="1">
      <c r="A38" s="149">
        <v>31</v>
      </c>
      <c r="B38" s="29"/>
      <c r="C38" s="217" t="s">
        <v>38</v>
      </c>
      <c r="D38" s="11">
        <v>214</v>
      </c>
      <c r="E38" s="12">
        <v>51</v>
      </c>
      <c r="F38" s="12">
        <v>117</v>
      </c>
      <c r="G38" s="12">
        <v>15</v>
      </c>
      <c r="H38" s="12">
        <v>0</v>
      </c>
      <c r="I38" s="12">
        <v>0</v>
      </c>
      <c r="J38" s="12">
        <f t="shared" si="1"/>
        <v>397</v>
      </c>
      <c r="K38" s="11"/>
      <c r="L38" s="12">
        <v>0</v>
      </c>
      <c r="M38" s="12"/>
      <c r="N38" s="12"/>
      <c r="O38" s="12"/>
      <c r="P38" s="12">
        <v>0</v>
      </c>
      <c r="Q38" s="146">
        <f t="shared" si="2"/>
        <v>0</v>
      </c>
      <c r="R38" s="174">
        <v>0</v>
      </c>
      <c r="S38" s="12">
        <v>37</v>
      </c>
      <c r="T38" s="12">
        <v>0</v>
      </c>
      <c r="U38" s="12">
        <v>0</v>
      </c>
      <c r="V38" s="12">
        <v>0</v>
      </c>
      <c r="W38" s="12">
        <v>0</v>
      </c>
      <c r="X38" s="12">
        <f t="shared" si="3"/>
        <v>37</v>
      </c>
      <c r="Y38" s="11">
        <v>0</v>
      </c>
      <c r="Z38" s="12">
        <v>109</v>
      </c>
      <c r="AA38" s="12">
        <v>0</v>
      </c>
      <c r="AB38" s="12">
        <v>0</v>
      </c>
      <c r="AC38" s="12">
        <v>0</v>
      </c>
      <c r="AD38" s="12">
        <v>0</v>
      </c>
      <c r="AE38" s="190">
        <f t="shared" si="4"/>
        <v>109</v>
      </c>
      <c r="AF38" s="178"/>
      <c r="AG38" s="217" t="s">
        <v>38</v>
      </c>
      <c r="AH38" s="174"/>
      <c r="AI38" s="12">
        <v>0</v>
      </c>
      <c r="AJ38" s="12"/>
      <c r="AK38" s="12"/>
      <c r="AL38" s="12"/>
      <c r="AM38" s="12">
        <v>100</v>
      </c>
      <c r="AN38" s="12">
        <f t="shared" si="5"/>
        <v>100</v>
      </c>
      <c r="AO38" s="11"/>
      <c r="AP38" s="12">
        <v>0</v>
      </c>
      <c r="AQ38" s="12"/>
      <c r="AR38" s="12"/>
      <c r="AS38" s="12"/>
      <c r="AT38" s="12">
        <v>0</v>
      </c>
      <c r="AU38" s="146">
        <f t="shared" si="6"/>
        <v>0</v>
      </c>
      <c r="AV38" s="11"/>
      <c r="AW38" s="12"/>
      <c r="AX38" s="12"/>
      <c r="AY38" s="12"/>
      <c r="AZ38" s="12"/>
      <c r="BA38" s="12"/>
      <c r="BB38" s="12">
        <f t="shared" si="7"/>
        <v>0</v>
      </c>
      <c r="BC38" s="218">
        <f t="shared" si="8"/>
        <v>0</v>
      </c>
      <c r="BD38" s="219">
        <f t="shared" si="9"/>
        <v>146</v>
      </c>
      <c r="BE38" s="219">
        <f t="shared" si="10"/>
        <v>0</v>
      </c>
      <c r="BF38" s="219">
        <f t="shared" si="11"/>
        <v>0</v>
      </c>
      <c r="BG38" s="219">
        <f t="shared" si="12"/>
        <v>0</v>
      </c>
      <c r="BH38" s="219">
        <f t="shared" si="13"/>
        <v>100</v>
      </c>
      <c r="BI38" s="220">
        <f t="shared" si="14"/>
        <v>246</v>
      </c>
      <c r="BJ38" s="178"/>
      <c r="BK38" s="217" t="s">
        <v>38</v>
      </c>
      <c r="BL38" s="11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46">
        <f t="shared" si="15"/>
        <v>0</v>
      </c>
      <c r="BS38" s="218">
        <f t="shared" si="16"/>
        <v>214</v>
      </c>
      <c r="BT38" s="219">
        <f t="shared" si="17"/>
        <v>197</v>
      </c>
      <c r="BU38" s="219">
        <f t="shared" si="18"/>
        <v>117</v>
      </c>
      <c r="BV38" s="219">
        <f t="shared" si="19"/>
        <v>15</v>
      </c>
      <c r="BW38" s="219">
        <f t="shared" si="20"/>
        <v>0</v>
      </c>
      <c r="BX38" s="219">
        <f t="shared" si="21"/>
        <v>100</v>
      </c>
      <c r="BY38" s="220">
        <f t="shared" si="22"/>
        <v>643</v>
      </c>
      <c r="CA38" s="157">
        <f t="shared" si="0"/>
        <v>246</v>
      </c>
    </row>
    <row r="39" spans="1:79" ht="19.5" customHeight="1" thickBot="1">
      <c r="A39" s="149">
        <v>32</v>
      </c>
      <c r="B39" s="29"/>
      <c r="C39" s="217" t="s">
        <v>39</v>
      </c>
      <c r="D39" s="11">
        <v>222</v>
      </c>
      <c r="E39" s="12">
        <v>115</v>
      </c>
      <c r="F39" s="12">
        <v>184</v>
      </c>
      <c r="G39" s="12">
        <v>34</v>
      </c>
      <c r="H39" s="12">
        <v>13</v>
      </c>
      <c r="I39" s="12">
        <v>98</v>
      </c>
      <c r="J39" s="12">
        <f t="shared" si="1"/>
        <v>666</v>
      </c>
      <c r="K39" s="11"/>
      <c r="L39" s="12">
        <v>0</v>
      </c>
      <c r="M39" s="12"/>
      <c r="N39" s="12"/>
      <c r="O39" s="12"/>
      <c r="P39" s="12">
        <v>0</v>
      </c>
      <c r="Q39" s="146">
        <f t="shared" si="2"/>
        <v>0</v>
      </c>
      <c r="R39" s="174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f t="shared" si="3"/>
        <v>0</v>
      </c>
      <c r="Y39" s="11">
        <v>0</v>
      </c>
      <c r="Z39" s="12">
        <v>197</v>
      </c>
      <c r="AA39" s="12">
        <v>0</v>
      </c>
      <c r="AB39" s="12">
        <v>0</v>
      </c>
      <c r="AC39" s="12">
        <v>0</v>
      </c>
      <c r="AD39" s="12">
        <v>0</v>
      </c>
      <c r="AE39" s="190">
        <f t="shared" si="4"/>
        <v>197</v>
      </c>
      <c r="AF39" s="178"/>
      <c r="AG39" s="217" t="s">
        <v>39</v>
      </c>
      <c r="AH39" s="174"/>
      <c r="AI39" s="12">
        <v>0</v>
      </c>
      <c r="AJ39" s="12"/>
      <c r="AK39" s="12"/>
      <c r="AL39" s="12"/>
      <c r="AM39" s="12">
        <v>0</v>
      </c>
      <c r="AN39" s="12">
        <f t="shared" si="5"/>
        <v>0</v>
      </c>
      <c r="AO39" s="11"/>
      <c r="AP39" s="12">
        <v>0</v>
      </c>
      <c r="AQ39" s="12"/>
      <c r="AR39" s="12"/>
      <c r="AS39" s="12"/>
      <c r="AT39" s="12">
        <v>0</v>
      </c>
      <c r="AU39" s="146">
        <f t="shared" si="6"/>
        <v>0</v>
      </c>
      <c r="AV39" s="11"/>
      <c r="AW39" s="12"/>
      <c r="AX39" s="12"/>
      <c r="AY39" s="12"/>
      <c r="AZ39" s="12"/>
      <c r="BA39" s="12"/>
      <c r="BB39" s="12">
        <f t="shared" si="7"/>
        <v>0</v>
      </c>
      <c r="BC39" s="218">
        <f t="shared" si="8"/>
        <v>0</v>
      </c>
      <c r="BD39" s="219">
        <f t="shared" si="9"/>
        <v>197</v>
      </c>
      <c r="BE39" s="219">
        <f t="shared" si="10"/>
        <v>0</v>
      </c>
      <c r="BF39" s="219">
        <f t="shared" si="11"/>
        <v>0</v>
      </c>
      <c r="BG39" s="219">
        <f t="shared" si="12"/>
        <v>0</v>
      </c>
      <c r="BH39" s="219">
        <f t="shared" si="13"/>
        <v>0</v>
      </c>
      <c r="BI39" s="220">
        <f t="shared" si="14"/>
        <v>197</v>
      </c>
      <c r="BJ39" s="178"/>
      <c r="BK39" s="217" t="s">
        <v>39</v>
      </c>
      <c r="BL39" s="11">
        <v>188</v>
      </c>
      <c r="BM39" s="12">
        <v>2</v>
      </c>
      <c r="BN39" s="12">
        <v>3</v>
      </c>
      <c r="BO39" s="12">
        <v>0</v>
      </c>
      <c r="BP39" s="12">
        <v>0</v>
      </c>
      <c r="BQ39" s="12">
        <v>6</v>
      </c>
      <c r="BR39" s="146">
        <f t="shared" si="15"/>
        <v>199</v>
      </c>
      <c r="BS39" s="218">
        <f t="shared" si="16"/>
        <v>410</v>
      </c>
      <c r="BT39" s="219">
        <f t="shared" si="17"/>
        <v>314</v>
      </c>
      <c r="BU39" s="219">
        <f t="shared" si="18"/>
        <v>187</v>
      </c>
      <c r="BV39" s="219">
        <f t="shared" si="19"/>
        <v>34</v>
      </c>
      <c r="BW39" s="219">
        <f t="shared" si="20"/>
        <v>13</v>
      </c>
      <c r="BX39" s="219">
        <f t="shared" si="21"/>
        <v>104</v>
      </c>
      <c r="BY39" s="220">
        <f t="shared" si="22"/>
        <v>1062</v>
      </c>
      <c r="CA39" s="157">
        <f aca="true" t="shared" si="23" ref="CA39:CA70">X39+AE39+AN39+AU39+BB39</f>
        <v>197</v>
      </c>
    </row>
    <row r="40" spans="1:79" ht="19.5" customHeight="1" thickBot="1">
      <c r="A40" s="149">
        <v>33</v>
      </c>
      <c r="B40" s="29"/>
      <c r="C40" s="217" t="s">
        <v>40</v>
      </c>
      <c r="D40" s="11">
        <v>795</v>
      </c>
      <c r="E40" s="12">
        <v>151</v>
      </c>
      <c r="F40" s="12">
        <v>356</v>
      </c>
      <c r="G40" s="12">
        <v>0</v>
      </c>
      <c r="H40" s="12">
        <v>0</v>
      </c>
      <c r="I40" s="12">
        <v>0</v>
      </c>
      <c r="J40" s="12">
        <f aca="true" t="shared" si="24" ref="J40:J71">D40+E40+F40+G40+H40+I40</f>
        <v>1302</v>
      </c>
      <c r="K40" s="11"/>
      <c r="L40" s="12">
        <v>0</v>
      </c>
      <c r="M40" s="12"/>
      <c r="N40" s="12"/>
      <c r="O40" s="12"/>
      <c r="P40" s="12">
        <v>0</v>
      </c>
      <c r="Q40" s="146">
        <f aca="true" t="shared" si="25" ref="Q40:Q71">K40+L40+M40+N40+O40+P40</f>
        <v>0</v>
      </c>
      <c r="R40" s="174">
        <v>0</v>
      </c>
      <c r="S40" s="12">
        <v>65</v>
      </c>
      <c r="T40" s="12">
        <v>0</v>
      </c>
      <c r="U40" s="12">
        <v>0</v>
      </c>
      <c r="V40" s="12">
        <v>0</v>
      </c>
      <c r="W40" s="12">
        <v>0</v>
      </c>
      <c r="X40" s="12">
        <f aca="true" t="shared" si="26" ref="X40:X71">R40+S40+T40+U40+V40+W40</f>
        <v>65</v>
      </c>
      <c r="Y40" s="11">
        <v>0</v>
      </c>
      <c r="Z40" s="12">
        <v>35</v>
      </c>
      <c r="AA40" s="12">
        <v>0</v>
      </c>
      <c r="AB40" s="12">
        <v>43</v>
      </c>
      <c r="AC40" s="12">
        <v>2</v>
      </c>
      <c r="AD40" s="12">
        <v>0</v>
      </c>
      <c r="AE40" s="190">
        <f aca="true" t="shared" si="27" ref="AE40:AE71">Y40+Z40+AA40+AB40+AC40+AD40</f>
        <v>80</v>
      </c>
      <c r="AF40" s="178"/>
      <c r="AG40" s="217" t="s">
        <v>40</v>
      </c>
      <c r="AH40" s="174"/>
      <c r="AI40" s="12">
        <v>0</v>
      </c>
      <c r="AJ40" s="12"/>
      <c r="AK40" s="12"/>
      <c r="AL40" s="12"/>
      <c r="AM40" s="12">
        <v>0</v>
      </c>
      <c r="AN40" s="12">
        <f aca="true" t="shared" si="28" ref="AN40:AN71">AH40+AI40+AJ40+AK40+AL40+AM40</f>
        <v>0</v>
      </c>
      <c r="AO40" s="11"/>
      <c r="AP40" s="12">
        <v>0</v>
      </c>
      <c r="AQ40" s="12"/>
      <c r="AR40" s="12"/>
      <c r="AS40" s="12"/>
      <c r="AT40" s="12">
        <v>0</v>
      </c>
      <c r="AU40" s="146">
        <f aca="true" t="shared" si="29" ref="AU40:AU71">AO40+AP40+AQ40+AR40+AS40+AT40</f>
        <v>0</v>
      </c>
      <c r="AV40" s="11"/>
      <c r="AW40" s="12"/>
      <c r="AX40" s="12"/>
      <c r="AY40" s="12"/>
      <c r="AZ40" s="12"/>
      <c r="BA40" s="12"/>
      <c r="BB40" s="12">
        <f aca="true" t="shared" si="30" ref="BB40:BB71">AV40+AW40+AX40+AY40+AZ40+BA40</f>
        <v>0</v>
      </c>
      <c r="BC40" s="218">
        <f aca="true" t="shared" si="31" ref="BC40:BC71">K40+R40+Y40+AH40+AO40+AV40</f>
        <v>0</v>
      </c>
      <c r="BD40" s="219">
        <f aca="true" t="shared" si="32" ref="BD40:BD71">L40+S40+Z40+AI40+AP40+AW40</f>
        <v>100</v>
      </c>
      <c r="BE40" s="219">
        <f aca="true" t="shared" si="33" ref="BE40:BE71">M40+T40+AA40+AJ40+AQ40+AX40</f>
        <v>0</v>
      </c>
      <c r="BF40" s="219">
        <f aca="true" t="shared" si="34" ref="BF40:BF71">N40+U40+AB40+AK40+AR40+AY40</f>
        <v>43</v>
      </c>
      <c r="BG40" s="219">
        <f aca="true" t="shared" si="35" ref="BG40:BG71">O40+V40+AC40+AL40+AS40+AZ40</f>
        <v>2</v>
      </c>
      <c r="BH40" s="219">
        <f aca="true" t="shared" si="36" ref="BH40:BH71">P40+W40+AD40+AM40+AT40+BA40</f>
        <v>0</v>
      </c>
      <c r="BI40" s="220">
        <f aca="true" t="shared" si="37" ref="BI40:BI71">Q40+X40+AE40+AN40+AU40+BB40</f>
        <v>145</v>
      </c>
      <c r="BJ40" s="178"/>
      <c r="BK40" s="217" t="s">
        <v>40</v>
      </c>
      <c r="BL40" s="11">
        <v>694</v>
      </c>
      <c r="BM40" s="12">
        <v>0</v>
      </c>
      <c r="BN40" s="12">
        <v>0</v>
      </c>
      <c r="BO40" s="12">
        <v>0</v>
      </c>
      <c r="BP40" s="12">
        <v>0</v>
      </c>
      <c r="BQ40" s="12">
        <v>25</v>
      </c>
      <c r="BR40" s="146">
        <f aca="true" t="shared" si="38" ref="BR40:BR71">BL40+BM40+BN40+BO40+BP40+BQ40</f>
        <v>719</v>
      </c>
      <c r="BS40" s="218">
        <f aca="true" t="shared" si="39" ref="BS40:BS71">D40+BC40+BL40</f>
        <v>1489</v>
      </c>
      <c r="BT40" s="219">
        <f aca="true" t="shared" si="40" ref="BT40:BT71">E40+BD40+BM40</f>
        <v>251</v>
      </c>
      <c r="BU40" s="219">
        <f aca="true" t="shared" si="41" ref="BU40:BU71">F40+BE40+BN40</f>
        <v>356</v>
      </c>
      <c r="BV40" s="219">
        <f aca="true" t="shared" si="42" ref="BV40:BV71">G40+BF40+BO40</f>
        <v>43</v>
      </c>
      <c r="BW40" s="219">
        <f aca="true" t="shared" si="43" ref="BW40:BW71">H40+BG40+BP40</f>
        <v>2</v>
      </c>
      <c r="BX40" s="219">
        <f aca="true" t="shared" si="44" ref="BX40:BX71">I40+BH40+BQ40</f>
        <v>25</v>
      </c>
      <c r="BY40" s="220">
        <f aca="true" t="shared" si="45" ref="BY40:BY71">J40+BI40+BR40</f>
        <v>2166</v>
      </c>
      <c r="CA40" s="157">
        <f t="shared" si="23"/>
        <v>145</v>
      </c>
    </row>
    <row r="41" spans="1:79" ht="19.5" customHeight="1" thickBot="1">
      <c r="A41" s="149">
        <v>34</v>
      </c>
      <c r="B41" s="29"/>
      <c r="C41" s="217" t="s">
        <v>41</v>
      </c>
      <c r="D41" s="11">
        <v>227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f t="shared" si="24"/>
        <v>227</v>
      </c>
      <c r="K41" s="11"/>
      <c r="L41" s="12">
        <v>0</v>
      </c>
      <c r="M41" s="12"/>
      <c r="N41" s="12"/>
      <c r="O41" s="12"/>
      <c r="P41" s="12">
        <v>0</v>
      </c>
      <c r="Q41" s="146">
        <f t="shared" si="25"/>
        <v>0</v>
      </c>
      <c r="R41" s="174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f t="shared" si="26"/>
        <v>0</v>
      </c>
      <c r="Y41" s="11">
        <v>0</v>
      </c>
      <c r="Z41" s="12">
        <v>612</v>
      </c>
      <c r="AA41" s="12">
        <v>236</v>
      </c>
      <c r="AB41" s="12">
        <v>22</v>
      </c>
      <c r="AC41" s="12">
        <v>0</v>
      </c>
      <c r="AD41" s="12">
        <v>0</v>
      </c>
      <c r="AE41" s="190">
        <f t="shared" si="27"/>
        <v>870</v>
      </c>
      <c r="AF41" s="178"/>
      <c r="AG41" s="217" t="s">
        <v>41</v>
      </c>
      <c r="AH41" s="174"/>
      <c r="AI41" s="12">
        <v>0</v>
      </c>
      <c r="AJ41" s="12"/>
      <c r="AK41" s="12"/>
      <c r="AL41" s="12"/>
      <c r="AM41" s="12">
        <v>0</v>
      </c>
      <c r="AN41" s="12">
        <f t="shared" si="28"/>
        <v>0</v>
      </c>
      <c r="AO41" s="11"/>
      <c r="AP41" s="12">
        <v>0</v>
      </c>
      <c r="AQ41" s="12"/>
      <c r="AR41" s="12"/>
      <c r="AS41" s="12"/>
      <c r="AT41" s="12">
        <v>0</v>
      </c>
      <c r="AU41" s="146">
        <f t="shared" si="29"/>
        <v>0</v>
      </c>
      <c r="AV41" s="11"/>
      <c r="AW41" s="12"/>
      <c r="AX41" s="12"/>
      <c r="AY41" s="12"/>
      <c r="AZ41" s="12"/>
      <c r="BA41" s="12"/>
      <c r="BB41" s="12">
        <f t="shared" si="30"/>
        <v>0</v>
      </c>
      <c r="BC41" s="218">
        <f t="shared" si="31"/>
        <v>0</v>
      </c>
      <c r="BD41" s="219">
        <f t="shared" si="32"/>
        <v>612</v>
      </c>
      <c r="BE41" s="219">
        <f t="shared" si="33"/>
        <v>236</v>
      </c>
      <c r="BF41" s="219">
        <f t="shared" si="34"/>
        <v>22</v>
      </c>
      <c r="BG41" s="219">
        <f t="shared" si="35"/>
        <v>0</v>
      </c>
      <c r="BH41" s="219">
        <f t="shared" si="36"/>
        <v>0</v>
      </c>
      <c r="BI41" s="220">
        <f t="shared" si="37"/>
        <v>870</v>
      </c>
      <c r="BJ41" s="178"/>
      <c r="BK41" s="217" t="s">
        <v>41</v>
      </c>
      <c r="BL41" s="11">
        <v>0</v>
      </c>
      <c r="BM41" s="12">
        <v>1</v>
      </c>
      <c r="BN41" s="12">
        <v>0</v>
      </c>
      <c r="BO41" s="12">
        <v>0</v>
      </c>
      <c r="BP41" s="12">
        <v>0</v>
      </c>
      <c r="BQ41" s="12">
        <v>0</v>
      </c>
      <c r="BR41" s="146">
        <f t="shared" si="38"/>
        <v>1</v>
      </c>
      <c r="BS41" s="218">
        <f t="shared" si="39"/>
        <v>227</v>
      </c>
      <c r="BT41" s="219">
        <f t="shared" si="40"/>
        <v>613</v>
      </c>
      <c r="BU41" s="219">
        <f t="shared" si="41"/>
        <v>236</v>
      </c>
      <c r="BV41" s="219">
        <f t="shared" si="42"/>
        <v>22</v>
      </c>
      <c r="BW41" s="219">
        <f t="shared" si="43"/>
        <v>0</v>
      </c>
      <c r="BX41" s="219">
        <f t="shared" si="44"/>
        <v>0</v>
      </c>
      <c r="BY41" s="220">
        <f t="shared" si="45"/>
        <v>1098</v>
      </c>
      <c r="CA41" s="157">
        <f t="shared" si="23"/>
        <v>870</v>
      </c>
    </row>
    <row r="42" spans="1:79" ht="19.5" customHeight="1" thickBot="1">
      <c r="A42" s="149">
        <v>35</v>
      </c>
      <c r="B42" s="29"/>
      <c r="C42" s="217" t="s">
        <v>42</v>
      </c>
      <c r="D42" s="11">
        <v>43</v>
      </c>
      <c r="E42" s="12">
        <v>240</v>
      </c>
      <c r="F42" s="12">
        <v>354</v>
      </c>
      <c r="G42" s="12">
        <v>0</v>
      </c>
      <c r="H42" s="12">
        <v>0</v>
      </c>
      <c r="I42" s="12">
        <v>0</v>
      </c>
      <c r="J42" s="12">
        <f t="shared" si="24"/>
        <v>637</v>
      </c>
      <c r="K42" s="11"/>
      <c r="L42" s="12">
        <v>0</v>
      </c>
      <c r="M42" s="12"/>
      <c r="N42" s="12"/>
      <c r="O42" s="12"/>
      <c r="P42" s="12">
        <v>0</v>
      </c>
      <c r="Q42" s="146">
        <f t="shared" si="25"/>
        <v>0</v>
      </c>
      <c r="R42" s="174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f t="shared" si="26"/>
        <v>0</v>
      </c>
      <c r="Y42" s="11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90">
        <f t="shared" si="27"/>
        <v>0</v>
      </c>
      <c r="AF42" s="178"/>
      <c r="AG42" s="217" t="s">
        <v>42</v>
      </c>
      <c r="AH42" s="174"/>
      <c r="AI42" s="12">
        <v>0</v>
      </c>
      <c r="AJ42" s="12"/>
      <c r="AK42" s="12"/>
      <c r="AL42" s="12"/>
      <c r="AM42" s="12">
        <v>0</v>
      </c>
      <c r="AN42" s="12">
        <f t="shared" si="28"/>
        <v>0</v>
      </c>
      <c r="AO42" s="11"/>
      <c r="AP42" s="12">
        <v>0</v>
      </c>
      <c r="AQ42" s="12"/>
      <c r="AR42" s="12"/>
      <c r="AS42" s="12"/>
      <c r="AT42" s="12">
        <v>0</v>
      </c>
      <c r="AU42" s="146">
        <f t="shared" si="29"/>
        <v>0</v>
      </c>
      <c r="AV42" s="11"/>
      <c r="AW42" s="12"/>
      <c r="AX42" s="12"/>
      <c r="AY42" s="12"/>
      <c r="AZ42" s="12"/>
      <c r="BA42" s="12"/>
      <c r="BB42" s="12">
        <f t="shared" si="30"/>
        <v>0</v>
      </c>
      <c r="BC42" s="218">
        <f t="shared" si="31"/>
        <v>0</v>
      </c>
      <c r="BD42" s="219">
        <f t="shared" si="32"/>
        <v>0</v>
      </c>
      <c r="BE42" s="219">
        <f t="shared" si="33"/>
        <v>0</v>
      </c>
      <c r="BF42" s="219">
        <f t="shared" si="34"/>
        <v>0</v>
      </c>
      <c r="BG42" s="219">
        <f t="shared" si="35"/>
        <v>0</v>
      </c>
      <c r="BH42" s="219">
        <f t="shared" si="36"/>
        <v>0</v>
      </c>
      <c r="BI42" s="220">
        <f t="shared" si="37"/>
        <v>0</v>
      </c>
      <c r="BJ42" s="178"/>
      <c r="BK42" s="217" t="s">
        <v>42</v>
      </c>
      <c r="BL42" s="11">
        <v>897</v>
      </c>
      <c r="BM42" s="12">
        <v>18</v>
      </c>
      <c r="BN42" s="12">
        <v>0</v>
      </c>
      <c r="BO42" s="12">
        <v>0</v>
      </c>
      <c r="BP42" s="12">
        <v>0</v>
      </c>
      <c r="BQ42" s="12">
        <v>45</v>
      </c>
      <c r="BR42" s="146">
        <f t="shared" si="38"/>
        <v>960</v>
      </c>
      <c r="BS42" s="218">
        <f t="shared" si="39"/>
        <v>940</v>
      </c>
      <c r="BT42" s="219">
        <f t="shared" si="40"/>
        <v>258</v>
      </c>
      <c r="BU42" s="219">
        <f t="shared" si="41"/>
        <v>354</v>
      </c>
      <c r="BV42" s="219">
        <f t="shared" si="42"/>
        <v>0</v>
      </c>
      <c r="BW42" s="219">
        <f t="shared" si="43"/>
        <v>0</v>
      </c>
      <c r="BX42" s="219">
        <f t="shared" si="44"/>
        <v>45</v>
      </c>
      <c r="BY42" s="220">
        <f t="shared" si="45"/>
        <v>1597</v>
      </c>
      <c r="CA42" s="157">
        <f t="shared" si="23"/>
        <v>0</v>
      </c>
    </row>
    <row r="43" spans="1:79" ht="19.5" customHeight="1" thickBot="1">
      <c r="A43" s="149">
        <v>36</v>
      </c>
      <c r="B43" s="29"/>
      <c r="C43" s="217" t="s">
        <v>43</v>
      </c>
      <c r="D43" s="11">
        <v>1125</v>
      </c>
      <c r="E43" s="12">
        <v>215</v>
      </c>
      <c r="F43" s="12">
        <v>333</v>
      </c>
      <c r="G43" s="12">
        <v>0</v>
      </c>
      <c r="H43" s="12">
        <v>0</v>
      </c>
      <c r="I43" s="12">
        <v>120</v>
      </c>
      <c r="J43" s="12">
        <f t="shared" si="24"/>
        <v>1793</v>
      </c>
      <c r="K43" s="11"/>
      <c r="L43" s="12">
        <v>0</v>
      </c>
      <c r="M43" s="12"/>
      <c r="N43" s="12"/>
      <c r="O43" s="12"/>
      <c r="P43" s="12">
        <v>0</v>
      </c>
      <c r="Q43" s="146">
        <f t="shared" si="25"/>
        <v>0</v>
      </c>
      <c r="R43" s="174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f t="shared" si="26"/>
        <v>0</v>
      </c>
      <c r="Y43" s="11">
        <v>0</v>
      </c>
      <c r="Z43" s="12">
        <v>179</v>
      </c>
      <c r="AA43" s="12">
        <v>0</v>
      </c>
      <c r="AB43" s="12">
        <v>47</v>
      </c>
      <c r="AC43" s="12">
        <v>0</v>
      </c>
      <c r="AD43" s="12">
        <v>0</v>
      </c>
      <c r="AE43" s="190">
        <f t="shared" si="27"/>
        <v>226</v>
      </c>
      <c r="AF43" s="178"/>
      <c r="AG43" s="217" t="s">
        <v>43</v>
      </c>
      <c r="AH43" s="174"/>
      <c r="AI43" s="12">
        <v>0</v>
      </c>
      <c r="AJ43" s="12"/>
      <c r="AK43" s="12"/>
      <c r="AL43" s="12"/>
      <c r="AM43" s="12">
        <v>0</v>
      </c>
      <c r="AN43" s="12">
        <f t="shared" si="28"/>
        <v>0</v>
      </c>
      <c r="AO43" s="11"/>
      <c r="AP43" s="12">
        <v>0</v>
      </c>
      <c r="AQ43" s="12"/>
      <c r="AR43" s="12"/>
      <c r="AS43" s="12"/>
      <c r="AT43" s="12">
        <v>0</v>
      </c>
      <c r="AU43" s="146">
        <f t="shared" si="29"/>
        <v>0</v>
      </c>
      <c r="AV43" s="11"/>
      <c r="AW43" s="12"/>
      <c r="AX43" s="12"/>
      <c r="AY43" s="12"/>
      <c r="AZ43" s="12"/>
      <c r="BA43" s="12"/>
      <c r="BB43" s="12">
        <f t="shared" si="30"/>
        <v>0</v>
      </c>
      <c r="BC43" s="218">
        <f t="shared" si="31"/>
        <v>0</v>
      </c>
      <c r="BD43" s="219">
        <f t="shared" si="32"/>
        <v>179</v>
      </c>
      <c r="BE43" s="219">
        <f t="shared" si="33"/>
        <v>0</v>
      </c>
      <c r="BF43" s="219">
        <f t="shared" si="34"/>
        <v>47</v>
      </c>
      <c r="BG43" s="219">
        <f t="shared" si="35"/>
        <v>0</v>
      </c>
      <c r="BH43" s="219">
        <f t="shared" si="36"/>
        <v>0</v>
      </c>
      <c r="BI43" s="220">
        <f t="shared" si="37"/>
        <v>226</v>
      </c>
      <c r="BJ43" s="178"/>
      <c r="BK43" s="217" t="s">
        <v>43</v>
      </c>
      <c r="BL43" s="11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46">
        <f t="shared" si="38"/>
        <v>0</v>
      </c>
      <c r="BS43" s="218">
        <f t="shared" si="39"/>
        <v>1125</v>
      </c>
      <c r="BT43" s="219">
        <f t="shared" si="40"/>
        <v>394</v>
      </c>
      <c r="BU43" s="219">
        <f t="shared" si="41"/>
        <v>333</v>
      </c>
      <c r="BV43" s="219">
        <f t="shared" si="42"/>
        <v>47</v>
      </c>
      <c r="BW43" s="219">
        <f t="shared" si="43"/>
        <v>0</v>
      </c>
      <c r="BX43" s="219">
        <f t="shared" si="44"/>
        <v>120</v>
      </c>
      <c r="BY43" s="220">
        <f t="shared" si="45"/>
        <v>2019</v>
      </c>
      <c r="CA43" s="157">
        <f t="shared" si="23"/>
        <v>226</v>
      </c>
    </row>
    <row r="44" spans="1:79" ht="19.5" customHeight="1" thickBot="1">
      <c r="A44" s="149">
        <v>37</v>
      </c>
      <c r="B44" s="29"/>
      <c r="C44" s="217" t="s">
        <v>44</v>
      </c>
      <c r="D44" s="11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f t="shared" si="24"/>
        <v>0</v>
      </c>
      <c r="K44" s="11"/>
      <c r="L44" s="12">
        <v>0</v>
      </c>
      <c r="M44" s="12"/>
      <c r="N44" s="12"/>
      <c r="O44" s="12"/>
      <c r="P44" s="12">
        <v>0</v>
      </c>
      <c r="Q44" s="146">
        <f t="shared" si="25"/>
        <v>0</v>
      </c>
      <c r="R44" s="174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f t="shared" si="26"/>
        <v>0</v>
      </c>
      <c r="Y44" s="11">
        <v>782</v>
      </c>
      <c r="Z44" s="12">
        <v>670</v>
      </c>
      <c r="AA44" s="12">
        <v>340</v>
      </c>
      <c r="AB44" s="12">
        <v>29</v>
      </c>
      <c r="AC44" s="12">
        <v>0</v>
      </c>
      <c r="AD44" s="12">
        <v>2</v>
      </c>
      <c r="AE44" s="190">
        <f t="shared" si="27"/>
        <v>1823</v>
      </c>
      <c r="AF44" s="178"/>
      <c r="AG44" s="217" t="s">
        <v>44</v>
      </c>
      <c r="AH44" s="174"/>
      <c r="AI44" s="12">
        <v>0</v>
      </c>
      <c r="AJ44" s="12"/>
      <c r="AK44" s="12"/>
      <c r="AL44" s="12"/>
      <c r="AM44" s="12">
        <v>0</v>
      </c>
      <c r="AN44" s="12">
        <f t="shared" si="28"/>
        <v>0</v>
      </c>
      <c r="AO44" s="11"/>
      <c r="AP44" s="12">
        <v>0</v>
      </c>
      <c r="AQ44" s="12"/>
      <c r="AR44" s="12"/>
      <c r="AS44" s="12"/>
      <c r="AT44" s="12">
        <v>3652</v>
      </c>
      <c r="AU44" s="146">
        <f t="shared" si="29"/>
        <v>3652</v>
      </c>
      <c r="AV44" s="11"/>
      <c r="AW44" s="12"/>
      <c r="AX44" s="12"/>
      <c r="AY44" s="12"/>
      <c r="AZ44" s="12"/>
      <c r="BA44" s="12"/>
      <c r="BB44" s="12">
        <f t="shared" si="30"/>
        <v>0</v>
      </c>
      <c r="BC44" s="218">
        <f t="shared" si="31"/>
        <v>782</v>
      </c>
      <c r="BD44" s="219">
        <f t="shared" si="32"/>
        <v>670</v>
      </c>
      <c r="BE44" s="219">
        <f t="shared" si="33"/>
        <v>340</v>
      </c>
      <c r="BF44" s="219">
        <f t="shared" si="34"/>
        <v>29</v>
      </c>
      <c r="BG44" s="219">
        <f t="shared" si="35"/>
        <v>0</v>
      </c>
      <c r="BH44" s="219">
        <f t="shared" si="36"/>
        <v>3654</v>
      </c>
      <c r="BI44" s="220">
        <f t="shared" si="37"/>
        <v>5475</v>
      </c>
      <c r="BJ44" s="178"/>
      <c r="BK44" s="217" t="s">
        <v>44</v>
      </c>
      <c r="BL44" s="11">
        <v>266</v>
      </c>
      <c r="BM44" s="12">
        <v>9</v>
      </c>
      <c r="BN44" s="12">
        <v>0</v>
      </c>
      <c r="BO44" s="12">
        <v>0</v>
      </c>
      <c r="BP44" s="12">
        <v>0</v>
      </c>
      <c r="BQ44" s="12">
        <v>2</v>
      </c>
      <c r="BR44" s="146">
        <f t="shared" si="38"/>
        <v>277</v>
      </c>
      <c r="BS44" s="218">
        <f t="shared" si="39"/>
        <v>1048</v>
      </c>
      <c r="BT44" s="219">
        <f t="shared" si="40"/>
        <v>679</v>
      </c>
      <c r="BU44" s="219">
        <f t="shared" si="41"/>
        <v>340</v>
      </c>
      <c r="BV44" s="219">
        <f t="shared" si="42"/>
        <v>29</v>
      </c>
      <c r="BW44" s="219">
        <f t="shared" si="43"/>
        <v>0</v>
      </c>
      <c r="BX44" s="219">
        <f t="shared" si="44"/>
        <v>3656</v>
      </c>
      <c r="BY44" s="220">
        <f t="shared" si="45"/>
        <v>5752</v>
      </c>
      <c r="CA44" s="157">
        <f t="shared" si="23"/>
        <v>5475</v>
      </c>
    </row>
    <row r="45" spans="1:79" ht="19.5" customHeight="1" thickBot="1">
      <c r="A45" s="149">
        <v>38</v>
      </c>
      <c r="B45" s="29"/>
      <c r="C45" s="217" t="s">
        <v>45</v>
      </c>
      <c r="D45" s="11">
        <v>0</v>
      </c>
      <c r="E45" s="12">
        <v>5</v>
      </c>
      <c r="F45" s="12">
        <v>96</v>
      </c>
      <c r="G45" s="12">
        <v>14</v>
      </c>
      <c r="H45" s="12">
        <v>0</v>
      </c>
      <c r="I45" s="12">
        <v>0</v>
      </c>
      <c r="J45" s="12">
        <f t="shared" si="24"/>
        <v>115</v>
      </c>
      <c r="K45" s="11"/>
      <c r="L45" s="12">
        <v>0</v>
      </c>
      <c r="M45" s="12"/>
      <c r="N45" s="12"/>
      <c r="O45" s="12"/>
      <c r="P45" s="12">
        <v>0</v>
      </c>
      <c r="Q45" s="146">
        <f t="shared" si="25"/>
        <v>0</v>
      </c>
      <c r="R45" s="174">
        <v>0</v>
      </c>
      <c r="S45" s="12">
        <v>138</v>
      </c>
      <c r="T45" s="12">
        <v>0</v>
      </c>
      <c r="U45" s="12">
        <v>0</v>
      </c>
      <c r="V45" s="12">
        <v>0</v>
      </c>
      <c r="W45" s="12">
        <v>0</v>
      </c>
      <c r="X45" s="12">
        <f t="shared" si="26"/>
        <v>138</v>
      </c>
      <c r="Y45" s="11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90">
        <f t="shared" si="27"/>
        <v>0</v>
      </c>
      <c r="AF45" s="178"/>
      <c r="AG45" s="217" t="s">
        <v>45</v>
      </c>
      <c r="AH45" s="174"/>
      <c r="AI45" s="12">
        <v>0</v>
      </c>
      <c r="AJ45" s="12"/>
      <c r="AK45" s="12"/>
      <c r="AL45" s="12"/>
      <c r="AM45" s="12">
        <v>0</v>
      </c>
      <c r="AN45" s="12">
        <f t="shared" si="28"/>
        <v>0</v>
      </c>
      <c r="AO45" s="11"/>
      <c r="AP45" s="12">
        <v>0</v>
      </c>
      <c r="AQ45" s="12"/>
      <c r="AR45" s="12"/>
      <c r="AS45" s="12"/>
      <c r="AT45" s="12">
        <v>0</v>
      </c>
      <c r="AU45" s="146">
        <f t="shared" si="29"/>
        <v>0</v>
      </c>
      <c r="AV45" s="11"/>
      <c r="AW45" s="12"/>
      <c r="AX45" s="12"/>
      <c r="AY45" s="12"/>
      <c r="AZ45" s="12"/>
      <c r="BA45" s="12"/>
      <c r="BB45" s="12">
        <f t="shared" si="30"/>
        <v>0</v>
      </c>
      <c r="BC45" s="218">
        <f t="shared" si="31"/>
        <v>0</v>
      </c>
      <c r="BD45" s="219">
        <f t="shared" si="32"/>
        <v>138</v>
      </c>
      <c r="BE45" s="219">
        <f t="shared" si="33"/>
        <v>0</v>
      </c>
      <c r="BF45" s="219">
        <f t="shared" si="34"/>
        <v>0</v>
      </c>
      <c r="BG45" s="219">
        <f t="shared" si="35"/>
        <v>0</v>
      </c>
      <c r="BH45" s="219">
        <f t="shared" si="36"/>
        <v>0</v>
      </c>
      <c r="BI45" s="220">
        <f t="shared" si="37"/>
        <v>138</v>
      </c>
      <c r="BJ45" s="178"/>
      <c r="BK45" s="217" t="s">
        <v>45</v>
      </c>
      <c r="BL45" s="11">
        <v>252</v>
      </c>
      <c r="BM45" s="12">
        <v>3</v>
      </c>
      <c r="BN45" s="12">
        <v>0</v>
      </c>
      <c r="BO45" s="12">
        <v>0</v>
      </c>
      <c r="BP45" s="12">
        <v>0</v>
      </c>
      <c r="BQ45" s="12">
        <v>1</v>
      </c>
      <c r="BR45" s="146">
        <f t="shared" si="38"/>
        <v>256</v>
      </c>
      <c r="BS45" s="218">
        <f t="shared" si="39"/>
        <v>252</v>
      </c>
      <c r="BT45" s="219">
        <f t="shared" si="40"/>
        <v>146</v>
      </c>
      <c r="BU45" s="219">
        <f t="shared" si="41"/>
        <v>96</v>
      </c>
      <c r="BV45" s="219">
        <f t="shared" si="42"/>
        <v>14</v>
      </c>
      <c r="BW45" s="219">
        <f t="shared" si="43"/>
        <v>0</v>
      </c>
      <c r="BX45" s="219">
        <f t="shared" si="44"/>
        <v>1</v>
      </c>
      <c r="BY45" s="220">
        <f t="shared" si="45"/>
        <v>509</v>
      </c>
      <c r="CA45" s="157">
        <f t="shared" si="23"/>
        <v>138</v>
      </c>
    </row>
    <row r="46" spans="1:79" ht="19.5" customHeight="1" thickBot="1">
      <c r="A46" s="149">
        <v>39</v>
      </c>
      <c r="B46" s="29"/>
      <c r="C46" s="217" t="s">
        <v>46</v>
      </c>
      <c r="D46" s="11">
        <v>0</v>
      </c>
      <c r="E46" s="12">
        <v>0</v>
      </c>
      <c r="F46" s="12">
        <v>0</v>
      </c>
      <c r="G46" s="12">
        <v>0</v>
      </c>
      <c r="H46" s="12">
        <v>0</v>
      </c>
      <c r="I46" s="12">
        <v>6</v>
      </c>
      <c r="J46" s="12">
        <f t="shared" si="24"/>
        <v>6</v>
      </c>
      <c r="K46" s="11"/>
      <c r="L46" s="12">
        <v>0</v>
      </c>
      <c r="M46" s="12"/>
      <c r="N46" s="12"/>
      <c r="O46" s="12"/>
      <c r="P46" s="12">
        <v>0</v>
      </c>
      <c r="Q46" s="146">
        <f t="shared" si="25"/>
        <v>0</v>
      </c>
      <c r="R46" s="174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f t="shared" si="26"/>
        <v>0</v>
      </c>
      <c r="Y46" s="11">
        <v>0</v>
      </c>
      <c r="Z46" s="12">
        <v>361</v>
      </c>
      <c r="AA46" s="12">
        <v>141</v>
      </c>
      <c r="AB46" s="12">
        <v>23</v>
      </c>
      <c r="AC46" s="12">
        <v>0</v>
      </c>
      <c r="AD46" s="12">
        <v>3</v>
      </c>
      <c r="AE46" s="190">
        <f t="shared" si="27"/>
        <v>528</v>
      </c>
      <c r="AF46" s="178"/>
      <c r="AG46" s="217" t="s">
        <v>46</v>
      </c>
      <c r="AH46" s="174"/>
      <c r="AI46" s="12">
        <v>0</v>
      </c>
      <c r="AJ46" s="12"/>
      <c r="AK46" s="12"/>
      <c r="AL46" s="12"/>
      <c r="AM46" s="12">
        <v>0</v>
      </c>
      <c r="AN46" s="12">
        <f t="shared" si="28"/>
        <v>0</v>
      </c>
      <c r="AO46" s="11"/>
      <c r="AP46" s="12">
        <v>0</v>
      </c>
      <c r="AQ46" s="12"/>
      <c r="AR46" s="12"/>
      <c r="AS46" s="12"/>
      <c r="AT46" s="12">
        <v>0</v>
      </c>
      <c r="AU46" s="146">
        <f t="shared" si="29"/>
        <v>0</v>
      </c>
      <c r="AV46" s="11"/>
      <c r="AW46" s="12"/>
      <c r="AX46" s="12"/>
      <c r="AY46" s="12"/>
      <c r="AZ46" s="12"/>
      <c r="BA46" s="12"/>
      <c r="BB46" s="12">
        <f t="shared" si="30"/>
        <v>0</v>
      </c>
      <c r="BC46" s="218">
        <f t="shared" si="31"/>
        <v>0</v>
      </c>
      <c r="BD46" s="219">
        <f t="shared" si="32"/>
        <v>361</v>
      </c>
      <c r="BE46" s="219">
        <f t="shared" si="33"/>
        <v>141</v>
      </c>
      <c r="BF46" s="219">
        <f t="shared" si="34"/>
        <v>23</v>
      </c>
      <c r="BG46" s="219">
        <f t="shared" si="35"/>
        <v>0</v>
      </c>
      <c r="BH46" s="219">
        <f t="shared" si="36"/>
        <v>3</v>
      </c>
      <c r="BI46" s="220">
        <f t="shared" si="37"/>
        <v>528</v>
      </c>
      <c r="BJ46" s="178"/>
      <c r="BK46" s="217" t="s">
        <v>46</v>
      </c>
      <c r="BL46" s="11">
        <v>587</v>
      </c>
      <c r="BM46" s="12">
        <v>9</v>
      </c>
      <c r="BN46" s="12">
        <v>0</v>
      </c>
      <c r="BO46" s="12">
        <v>0</v>
      </c>
      <c r="BP46" s="12">
        <v>0</v>
      </c>
      <c r="BQ46" s="12">
        <v>0</v>
      </c>
      <c r="BR46" s="146">
        <f t="shared" si="38"/>
        <v>596</v>
      </c>
      <c r="BS46" s="218">
        <f t="shared" si="39"/>
        <v>587</v>
      </c>
      <c r="BT46" s="219">
        <f t="shared" si="40"/>
        <v>370</v>
      </c>
      <c r="BU46" s="219">
        <f t="shared" si="41"/>
        <v>141</v>
      </c>
      <c r="BV46" s="219">
        <f t="shared" si="42"/>
        <v>23</v>
      </c>
      <c r="BW46" s="219">
        <f t="shared" si="43"/>
        <v>0</v>
      </c>
      <c r="BX46" s="219">
        <f t="shared" si="44"/>
        <v>9</v>
      </c>
      <c r="BY46" s="220">
        <f t="shared" si="45"/>
        <v>1130</v>
      </c>
      <c r="CA46" s="157">
        <f t="shared" si="23"/>
        <v>528</v>
      </c>
    </row>
    <row r="47" spans="1:79" ht="19.5" customHeight="1" thickBot="1">
      <c r="A47" s="149">
        <v>40</v>
      </c>
      <c r="B47" s="29"/>
      <c r="C47" s="217" t="s">
        <v>47</v>
      </c>
      <c r="D47" s="11">
        <v>409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f t="shared" si="24"/>
        <v>409</v>
      </c>
      <c r="K47" s="11"/>
      <c r="L47" s="12">
        <v>0</v>
      </c>
      <c r="M47" s="12"/>
      <c r="N47" s="12"/>
      <c r="O47" s="12"/>
      <c r="P47" s="12">
        <v>0</v>
      </c>
      <c r="Q47" s="146">
        <f t="shared" si="25"/>
        <v>0</v>
      </c>
      <c r="R47" s="174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f t="shared" si="26"/>
        <v>0</v>
      </c>
      <c r="Y47" s="11">
        <v>0</v>
      </c>
      <c r="Z47" s="12">
        <v>210</v>
      </c>
      <c r="AA47" s="12">
        <v>186</v>
      </c>
      <c r="AB47" s="12">
        <v>25</v>
      </c>
      <c r="AC47" s="12">
        <v>6</v>
      </c>
      <c r="AD47" s="12">
        <v>0</v>
      </c>
      <c r="AE47" s="190">
        <f t="shared" si="27"/>
        <v>427</v>
      </c>
      <c r="AF47" s="178"/>
      <c r="AG47" s="217" t="s">
        <v>47</v>
      </c>
      <c r="AH47" s="174"/>
      <c r="AI47" s="12">
        <v>0</v>
      </c>
      <c r="AJ47" s="12"/>
      <c r="AK47" s="12"/>
      <c r="AL47" s="12"/>
      <c r="AM47" s="12">
        <v>0</v>
      </c>
      <c r="AN47" s="12">
        <f t="shared" si="28"/>
        <v>0</v>
      </c>
      <c r="AO47" s="11"/>
      <c r="AP47" s="12">
        <v>0</v>
      </c>
      <c r="AQ47" s="12"/>
      <c r="AR47" s="12"/>
      <c r="AS47" s="12"/>
      <c r="AT47" s="12">
        <v>0</v>
      </c>
      <c r="AU47" s="146">
        <f t="shared" si="29"/>
        <v>0</v>
      </c>
      <c r="AV47" s="11"/>
      <c r="AW47" s="12"/>
      <c r="AX47" s="12"/>
      <c r="AY47" s="12"/>
      <c r="AZ47" s="12"/>
      <c r="BA47" s="12"/>
      <c r="BB47" s="12">
        <f t="shared" si="30"/>
        <v>0</v>
      </c>
      <c r="BC47" s="218">
        <f t="shared" si="31"/>
        <v>0</v>
      </c>
      <c r="BD47" s="219">
        <f t="shared" si="32"/>
        <v>210</v>
      </c>
      <c r="BE47" s="219">
        <f t="shared" si="33"/>
        <v>186</v>
      </c>
      <c r="BF47" s="219">
        <f t="shared" si="34"/>
        <v>25</v>
      </c>
      <c r="BG47" s="219">
        <f t="shared" si="35"/>
        <v>6</v>
      </c>
      <c r="BH47" s="219">
        <f t="shared" si="36"/>
        <v>0</v>
      </c>
      <c r="BI47" s="220">
        <f t="shared" si="37"/>
        <v>427</v>
      </c>
      <c r="BJ47" s="178"/>
      <c r="BK47" s="217" t="s">
        <v>47</v>
      </c>
      <c r="BL47" s="11">
        <v>128</v>
      </c>
      <c r="BM47" s="12">
        <v>10</v>
      </c>
      <c r="BN47" s="12">
        <v>0</v>
      </c>
      <c r="BO47" s="12">
        <v>0</v>
      </c>
      <c r="BP47" s="12">
        <v>0</v>
      </c>
      <c r="BQ47" s="12">
        <v>0</v>
      </c>
      <c r="BR47" s="146">
        <f t="shared" si="38"/>
        <v>138</v>
      </c>
      <c r="BS47" s="218">
        <f t="shared" si="39"/>
        <v>537</v>
      </c>
      <c r="BT47" s="219">
        <f t="shared" si="40"/>
        <v>220</v>
      </c>
      <c r="BU47" s="219">
        <f t="shared" si="41"/>
        <v>186</v>
      </c>
      <c r="BV47" s="219">
        <f t="shared" si="42"/>
        <v>25</v>
      </c>
      <c r="BW47" s="219">
        <f t="shared" si="43"/>
        <v>6</v>
      </c>
      <c r="BX47" s="219">
        <f t="shared" si="44"/>
        <v>0</v>
      </c>
      <c r="BY47" s="220">
        <f t="shared" si="45"/>
        <v>974</v>
      </c>
      <c r="CA47" s="157">
        <f t="shared" si="23"/>
        <v>427</v>
      </c>
    </row>
    <row r="48" spans="1:79" ht="19.5" customHeight="1" thickBot="1">
      <c r="A48" s="149">
        <v>41</v>
      </c>
      <c r="B48" s="29"/>
      <c r="C48" s="217" t="s">
        <v>48</v>
      </c>
      <c r="D48" s="11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f t="shared" si="24"/>
        <v>0</v>
      </c>
      <c r="K48" s="11"/>
      <c r="L48" s="12">
        <v>0</v>
      </c>
      <c r="M48" s="12"/>
      <c r="N48" s="12"/>
      <c r="O48" s="12"/>
      <c r="P48" s="12">
        <v>0</v>
      </c>
      <c r="Q48" s="146">
        <f t="shared" si="25"/>
        <v>0</v>
      </c>
      <c r="R48" s="174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f t="shared" si="26"/>
        <v>0</v>
      </c>
      <c r="Y48" s="11">
        <v>223</v>
      </c>
      <c r="Z48" s="12">
        <v>112</v>
      </c>
      <c r="AA48" s="12">
        <v>86</v>
      </c>
      <c r="AB48" s="12">
        <v>14</v>
      </c>
      <c r="AC48" s="12">
        <v>0</v>
      </c>
      <c r="AD48" s="12">
        <v>0</v>
      </c>
      <c r="AE48" s="190">
        <f t="shared" si="27"/>
        <v>435</v>
      </c>
      <c r="AF48" s="178"/>
      <c r="AG48" s="217" t="s">
        <v>48</v>
      </c>
      <c r="AH48" s="174"/>
      <c r="AI48" s="12">
        <v>0</v>
      </c>
      <c r="AJ48" s="12"/>
      <c r="AK48" s="12"/>
      <c r="AL48" s="12"/>
      <c r="AM48" s="12">
        <v>0</v>
      </c>
      <c r="AN48" s="12">
        <f t="shared" si="28"/>
        <v>0</v>
      </c>
      <c r="AO48" s="11"/>
      <c r="AP48" s="12">
        <v>0</v>
      </c>
      <c r="AQ48" s="12"/>
      <c r="AR48" s="12"/>
      <c r="AS48" s="12"/>
      <c r="AT48" s="12">
        <v>0</v>
      </c>
      <c r="AU48" s="146">
        <f t="shared" si="29"/>
        <v>0</v>
      </c>
      <c r="AV48" s="11"/>
      <c r="AW48" s="12"/>
      <c r="AX48" s="12"/>
      <c r="AY48" s="12"/>
      <c r="AZ48" s="12"/>
      <c r="BA48" s="12"/>
      <c r="BB48" s="12">
        <f t="shared" si="30"/>
        <v>0</v>
      </c>
      <c r="BC48" s="218">
        <f t="shared" si="31"/>
        <v>223</v>
      </c>
      <c r="BD48" s="219">
        <f t="shared" si="32"/>
        <v>112</v>
      </c>
      <c r="BE48" s="219">
        <f t="shared" si="33"/>
        <v>86</v>
      </c>
      <c r="BF48" s="219">
        <f t="shared" si="34"/>
        <v>14</v>
      </c>
      <c r="BG48" s="219">
        <f t="shared" si="35"/>
        <v>0</v>
      </c>
      <c r="BH48" s="219">
        <f t="shared" si="36"/>
        <v>0</v>
      </c>
      <c r="BI48" s="220">
        <f t="shared" si="37"/>
        <v>435</v>
      </c>
      <c r="BJ48" s="178"/>
      <c r="BK48" s="217" t="s">
        <v>48</v>
      </c>
      <c r="BL48" s="11">
        <v>293</v>
      </c>
      <c r="BM48" s="12">
        <v>0</v>
      </c>
      <c r="BN48" s="12">
        <v>0</v>
      </c>
      <c r="BO48" s="12">
        <v>0</v>
      </c>
      <c r="BP48" s="12">
        <v>0</v>
      </c>
      <c r="BQ48" s="12">
        <v>14</v>
      </c>
      <c r="BR48" s="146">
        <f t="shared" si="38"/>
        <v>307</v>
      </c>
      <c r="BS48" s="218">
        <f t="shared" si="39"/>
        <v>516</v>
      </c>
      <c r="BT48" s="219">
        <f t="shared" si="40"/>
        <v>112</v>
      </c>
      <c r="BU48" s="219">
        <f t="shared" si="41"/>
        <v>86</v>
      </c>
      <c r="BV48" s="219">
        <f t="shared" si="42"/>
        <v>14</v>
      </c>
      <c r="BW48" s="219">
        <f t="shared" si="43"/>
        <v>0</v>
      </c>
      <c r="BX48" s="219">
        <f t="shared" si="44"/>
        <v>14</v>
      </c>
      <c r="BY48" s="220">
        <f t="shared" si="45"/>
        <v>742</v>
      </c>
      <c r="CA48" s="157">
        <f t="shared" si="23"/>
        <v>435</v>
      </c>
    </row>
    <row r="49" spans="1:79" ht="19.5" customHeight="1" thickBot="1">
      <c r="A49" s="149">
        <v>42</v>
      </c>
      <c r="B49" s="29"/>
      <c r="C49" s="217" t="s">
        <v>49</v>
      </c>
      <c r="D49" s="11">
        <v>406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f t="shared" si="24"/>
        <v>406</v>
      </c>
      <c r="K49" s="11"/>
      <c r="L49" s="12">
        <v>0</v>
      </c>
      <c r="M49" s="12"/>
      <c r="N49" s="12"/>
      <c r="O49" s="12"/>
      <c r="P49" s="12">
        <v>0</v>
      </c>
      <c r="Q49" s="146">
        <f t="shared" si="25"/>
        <v>0</v>
      </c>
      <c r="R49" s="174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f t="shared" si="26"/>
        <v>0</v>
      </c>
      <c r="Y49" s="11">
        <v>0</v>
      </c>
      <c r="Z49" s="12">
        <v>263</v>
      </c>
      <c r="AA49" s="12">
        <v>122</v>
      </c>
      <c r="AB49" s="12">
        <v>18</v>
      </c>
      <c r="AC49" s="12">
        <v>0</v>
      </c>
      <c r="AD49" s="12">
        <v>14</v>
      </c>
      <c r="AE49" s="190">
        <f t="shared" si="27"/>
        <v>417</v>
      </c>
      <c r="AF49" s="178"/>
      <c r="AG49" s="217" t="s">
        <v>49</v>
      </c>
      <c r="AH49" s="174"/>
      <c r="AI49" s="12">
        <v>0</v>
      </c>
      <c r="AJ49" s="12"/>
      <c r="AK49" s="12"/>
      <c r="AL49" s="12"/>
      <c r="AM49" s="12">
        <v>0</v>
      </c>
      <c r="AN49" s="12">
        <f t="shared" si="28"/>
        <v>0</v>
      </c>
      <c r="AO49" s="11"/>
      <c r="AP49" s="12">
        <v>0</v>
      </c>
      <c r="AQ49" s="12"/>
      <c r="AR49" s="12"/>
      <c r="AS49" s="12"/>
      <c r="AT49" s="12">
        <v>0</v>
      </c>
      <c r="AU49" s="146">
        <f t="shared" si="29"/>
        <v>0</v>
      </c>
      <c r="AV49" s="11"/>
      <c r="AW49" s="12"/>
      <c r="AX49" s="12"/>
      <c r="AY49" s="12"/>
      <c r="AZ49" s="12"/>
      <c r="BA49" s="12"/>
      <c r="BB49" s="12">
        <f t="shared" si="30"/>
        <v>0</v>
      </c>
      <c r="BC49" s="218">
        <f t="shared" si="31"/>
        <v>0</v>
      </c>
      <c r="BD49" s="219">
        <f t="shared" si="32"/>
        <v>263</v>
      </c>
      <c r="BE49" s="219">
        <f t="shared" si="33"/>
        <v>122</v>
      </c>
      <c r="BF49" s="219">
        <f t="shared" si="34"/>
        <v>18</v>
      </c>
      <c r="BG49" s="219">
        <f t="shared" si="35"/>
        <v>0</v>
      </c>
      <c r="BH49" s="219">
        <f t="shared" si="36"/>
        <v>14</v>
      </c>
      <c r="BI49" s="220">
        <f t="shared" si="37"/>
        <v>417</v>
      </c>
      <c r="BJ49" s="178"/>
      <c r="BK49" s="217" t="s">
        <v>49</v>
      </c>
      <c r="BL49" s="11">
        <v>153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46">
        <f t="shared" si="38"/>
        <v>153</v>
      </c>
      <c r="BS49" s="218">
        <f t="shared" si="39"/>
        <v>559</v>
      </c>
      <c r="BT49" s="219">
        <f t="shared" si="40"/>
        <v>263</v>
      </c>
      <c r="BU49" s="219">
        <f t="shared" si="41"/>
        <v>122</v>
      </c>
      <c r="BV49" s="219">
        <f t="shared" si="42"/>
        <v>18</v>
      </c>
      <c r="BW49" s="219">
        <f t="shared" si="43"/>
        <v>0</v>
      </c>
      <c r="BX49" s="219">
        <f t="shared" si="44"/>
        <v>14</v>
      </c>
      <c r="BY49" s="220">
        <f t="shared" si="45"/>
        <v>976</v>
      </c>
      <c r="CA49" s="157">
        <f t="shared" si="23"/>
        <v>417</v>
      </c>
    </row>
    <row r="50" spans="1:79" ht="19.5" customHeight="1" thickBot="1">
      <c r="A50" s="149">
        <v>43</v>
      </c>
      <c r="B50" s="29"/>
      <c r="C50" s="217" t="s">
        <v>50</v>
      </c>
      <c r="D50" s="11">
        <v>551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f t="shared" si="24"/>
        <v>551</v>
      </c>
      <c r="K50" s="11"/>
      <c r="L50" s="12">
        <v>0</v>
      </c>
      <c r="M50" s="12"/>
      <c r="N50" s="12"/>
      <c r="O50" s="12"/>
      <c r="P50" s="12">
        <v>0</v>
      </c>
      <c r="Q50" s="146">
        <f t="shared" si="25"/>
        <v>0</v>
      </c>
      <c r="R50" s="174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f t="shared" si="26"/>
        <v>0</v>
      </c>
      <c r="Y50" s="11">
        <v>0</v>
      </c>
      <c r="Z50" s="12">
        <v>401</v>
      </c>
      <c r="AA50" s="12">
        <v>211</v>
      </c>
      <c r="AB50" s="12">
        <v>15</v>
      </c>
      <c r="AC50" s="12">
        <v>0</v>
      </c>
      <c r="AD50" s="12">
        <v>23</v>
      </c>
      <c r="AE50" s="190">
        <f t="shared" si="27"/>
        <v>650</v>
      </c>
      <c r="AF50" s="178"/>
      <c r="AG50" s="217" t="s">
        <v>50</v>
      </c>
      <c r="AH50" s="174"/>
      <c r="AI50" s="12">
        <v>0</v>
      </c>
      <c r="AJ50" s="12"/>
      <c r="AK50" s="12"/>
      <c r="AL50" s="12"/>
      <c r="AM50" s="12">
        <v>0</v>
      </c>
      <c r="AN50" s="12">
        <f t="shared" si="28"/>
        <v>0</v>
      </c>
      <c r="AO50" s="11"/>
      <c r="AP50" s="12">
        <v>0</v>
      </c>
      <c r="AQ50" s="12"/>
      <c r="AR50" s="12"/>
      <c r="AS50" s="12"/>
      <c r="AT50" s="12">
        <v>0</v>
      </c>
      <c r="AU50" s="146">
        <f t="shared" si="29"/>
        <v>0</v>
      </c>
      <c r="AV50" s="11"/>
      <c r="AW50" s="12"/>
      <c r="AX50" s="12"/>
      <c r="AY50" s="12"/>
      <c r="AZ50" s="12"/>
      <c r="BA50" s="12"/>
      <c r="BB50" s="12">
        <f t="shared" si="30"/>
        <v>0</v>
      </c>
      <c r="BC50" s="218">
        <f t="shared" si="31"/>
        <v>0</v>
      </c>
      <c r="BD50" s="219">
        <f t="shared" si="32"/>
        <v>401</v>
      </c>
      <c r="BE50" s="219">
        <f t="shared" si="33"/>
        <v>211</v>
      </c>
      <c r="BF50" s="219">
        <f t="shared" si="34"/>
        <v>15</v>
      </c>
      <c r="BG50" s="219">
        <f t="shared" si="35"/>
        <v>0</v>
      </c>
      <c r="BH50" s="219">
        <f t="shared" si="36"/>
        <v>23</v>
      </c>
      <c r="BI50" s="220">
        <f t="shared" si="37"/>
        <v>650</v>
      </c>
      <c r="BJ50" s="178"/>
      <c r="BK50" s="217" t="s">
        <v>50</v>
      </c>
      <c r="BL50" s="11">
        <v>285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46">
        <f t="shared" si="38"/>
        <v>285</v>
      </c>
      <c r="BS50" s="218">
        <f t="shared" si="39"/>
        <v>836</v>
      </c>
      <c r="BT50" s="219">
        <f t="shared" si="40"/>
        <v>401</v>
      </c>
      <c r="BU50" s="219">
        <f t="shared" si="41"/>
        <v>211</v>
      </c>
      <c r="BV50" s="219">
        <f t="shared" si="42"/>
        <v>15</v>
      </c>
      <c r="BW50" s="219">
        <f t="shared" si="43"/>
        <v>0</v>
      </c>
      <c r="BX50" s="219">
        <f t="shared" si="44"/>
        <v>23</v>
      </c>
      <c r="BY50" s="220">
        <f t="shared" si="45"/>
        <v>1486</v>
      </c>
      <c r="CA50" s="157">
        <f t="shared" si="23"/>
        <v>650</v>
      </c>
    </row>
    <row r="51" spans="1:79" ht="19.5" customHeight="1" thickBot="1">
      <c r="A51" s="149">
        <v>44</v>
      </c>
      <c r="B51" s="29"/>
      <c r="C51" s="217" t="s">
        <v>51</v>
      </c>
      <c r="D51" s="11">
        <v>364</v>
      </c>
      <c r="E51" s="12">
        <v>0</v>
      </c>
      <c r="F51" s="12">
        <v>0</v>
      </c>
      <c r="G51" s="12">
        <v>14</v>
      </c>
      <c r="H51" s="12">
        <v>2</v>
      </c>
      <c r="I51" s="12">
        <v>3</v>
      </c>
      <c r="J51" s="12">
        <f t="shared" si="24"/>
        <v>383</v>
      </c>
      <c r="K51" s="11"/>
      <c r="L51" s="12">
        <v>0</v>
      </c>
      <c r="M51" s="12"/>
      <c r="N51" s="12"/>
      <c r="O51" s="12"/>
      <c r="P51" s="12">
        <v>0</v>
      </c>
      <c r="Q51" s="146">
        <f t="shared" si="25"/>
        <v>0</v>
      </c>
      <c r="R51" s="174">
        <v>0</v>
      </c>
      <c r="S51" s="12">
        <v>223</v>
      </c>
      <c r="T51" s="12">
        <v>128</v>
      </c>
      <c r="U51" s="12">
        <v>0</v>
      </c>
      <c r="V51" s="12">
        <v>0</v>
      </c>
      <c r="W51" s="12">
        <v>0</v>
      </c>
      <c r="X51" s="12">
        <f t="shared" si="26"/>
        <v>351</v>
      </c>
      <c r="Y51" s="11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90">
        <f t="shared" si="27"/>
        <v>0</v>
      </c>
      <c r="AF51" s="178"/>
      <c r="AG51" s="217" t="s">
        <v>51</v>
      </c>
      <c r="AH51" s="174"/>
      <c r="AI51" s="12">
        <v>0</v>
      </c>
      <c r="AJ51" s="12"/>
      <c r="AK51" s="12"/>
      <c r="AL51" s="12"/>
      <c r="AM51" s="12">
        <v>0</v>
      </c>
      <c r="AN51" s="12">
        <f t="shared" si="28"/>
        <v>0</v>
      </c>
      <c r="AO51" s="11"/>
      <c r="AP51" s="12">
        <v>0</v>
      </c>
      <c r="AQ51" s="12"/>
      <c r="AR51" s="12"/>
      <c r="AS51" s="12"/>
      <c r="AT51" s="12">
        <v>0</v>
      </c>
      <c r="AU51" s="146">
        <f t="shared" si="29"/>
        <v>0</v>
      </c>
      <c r="AV51" s="11"/>
      <c r="AW51" s="12"/>
      <c r="AX51" s="12"/>
      <c r="AY51" s="12"/>
      <c r="AZ51" s="12"/>
      <c r="BA51" s="12"/>
      <c r="BB51" s="12">
        <f t="shared" si="30"/>
        <v>0</v>
      </c>
      <c r="BC51" s="218">
        <f t="shared" si="31"/>
        <v>0</v>
      </c>
      <c r="BD51" s="219">
        <f t="shared" si="32"/>
        <v>223</v>
      </c>
      <c r="BE51" s="219">
        <f t="shared" si="33"/>
        <v>128</v>
      </c>
      <c r="BF51" s="219">
        <f t="shared" si="34"/>
        <v>0</v>
      </c>
      <c r="BG51" s="219">
        <f t="shared" si="35"/>
        <v>0</v>
      </c>
      <c r="BH51" s="219">
        <f t="shared" si="36"/>
        <v>0</v>
      </c>
      <c r="BI51" s="220">
        <f t="shared" si="37"/>
        <v>351</v>
      </c>
      <c r="BJ51" s="178"/>
      <c r="BK51" s="217" t="s">
        <v>51</v>
      </c>
      <c r="BL51" s="11">
        <v>637</v>
      </c>
      <c r="BM51" s="12">
        <v>9</v>
      </c>
      <c r="BN51" s="12">
        <v>0</v>
      </c>
      <c r="BO51" s="12">
        <v>0</v>
      </c>
      <c r="BP51" s="12">
        <v>0</v>
      </c>
      <c r="BQ51" s="12">
        <v>8</v>
      </c>
      <c r="BR51" s="146">
        <f t="shared" si="38"/>
        <v>654</v>
      </c>
      <c r="BS51" s="218">
        <f t="shared" si="39"/>
        <v>1001</v>
      </c>
      <c r="BT51" s="219">
        <f t="shared" si="40"/>
        <v>232</v>
      </c>
      <c r="BU51" s="219">
        <f t="shared" si="41"/>
        <v>128</v>
      </c>
      <c r="BV51" s="219">
        <f t="shared" si="42"/>
        <v>14</v>
      </c>
      <c r="BW51" s="219">
        <f t="shared" si="43"/>
        <v>2</v>
      </c>
      <c r="BX51" s="219">
        <f t="shared" si="44"/>
        <v>11</v>
      </c>
      <c r="BY51" s="220">
        <f t="shared" si="45"/>
        <v>1388</v>
      </c>
      <c r="CA51" s="157">
        <f t="shared" si="23"/>
        <v>351</v>
      </c>
    </row>
    <row r="52" spans="1:79" ht="19.5" customHeight="1" thickBot="1">
      <c r="A52" s="149">
        <v>45</v>
      </c>
      <c r="B52" s="29"/>
      <c r="C52" s="217" t="s">
        <v>52</v>
      </c>
      <c r="D52" s="11">
        <v>0</v>
      </c>
      <c r="E52" s="12">
        <v>0</v>
      </c>
      <c r="F52" s="12">
        <v>0</v>
      </c>
      <c r="G52" s="12">
        <v>13</v>
      </c>
      <c r="H52" s="12">
        <v>0</v>
      </c>
      <c r="I52" s="12">
        <v>0</v>
      </c>
      <c r="J52" s="12">
        <f t="shared" si="24"/>
        <v>13</v>
      </c>
      <c r="K52" s="11"/>
      <c r="L52" s="12">
        <v>0</v>
      </c>
      <c r="M52" s="12"/>
      <c r="N52" s="12"/>
      <c r="O52" s="12"/>
      <c r="P52" s="12">
        <v>0</v>
      </c>
      <c r="Q52" s="146">
        <f t="shared" si="25"/>
        <v>0</v>
      </c>
      <c r="R52" s="174">
        <v>0</v>
      </c>
      <c r="S52" s="12">
        <v>86</v>
      </c>
      <c r="T52" s="12">
        <v>58</v>
      </c>
      <c r="U52" s="12">
        <v>0</v>
      </c>
      <c r="V52" s="12">
        <v>0</v>
      </c>
      <c r="W52" s="12">
        <v>0</v>
      </c>
      <c r="X52" s="12">
        <f t="shared" si="26"/>
        <v>144</v>
      </c>
      <c r="Y52" s="11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90">
        <f t="shared" si="27"/>
        <v>0</v>
      </c>
      <c r="AF52" s="178"/>
      <c r="AG52" s="217" t="s">
        <v>52</v>
      </c>
      <c r="AH52" s="174"/>
      <c r="AI52" s="12">
        <v>0</v>
      </c>
      <c r="AJ52" s="12"/>
      <c r="AK52" s="12"/>
      <c r="AL52" s="12"/>
      <c r="AM52" s="12">
        <v>0</v>
      </c>
      <c r="AN52" s="12">
        <f t="shared" si="28"/>
        <v>0</v>
      </c>
      <c r="AO52" s="11"/>
      <c r="AP52" s="12">
        <v>0</v>
      </c>
      <c r="AQ52" s="12"/>
      <c r="AR52" s="12"/>
      <c r="AS52" s="12"/>
      <c r="AT52" s="12">
        <v>0</v>
      </c>
      <c r="AU52" s="146">
        <f t="shared" si="29"/>
        <v>0</v>
      </c>
      <c r="AV52" s="11"/>
      <c r="AW52" s="12"/>
      <c r="AX52" s="12"/>
      <c r="AY52" s="12"/>
      <c r="AZ52" s="12"/>
      <c r="BA52" s="12"/>
      <c r="BB52" s="12">
        <f t="shared" si="30"/>
        <v>0</v>
      </c>
      <c r="BC52" s="218">
        <f t="shared" si="31"/>
        <v>0</v>
      </c>
      <c r="BD52" s="219">
        <f t="shared" si="32"/>
        <v>86</v>
      </c>
      <c r="BE52" s="219">
        <f t="shared" si="33"/>
        <v>58</v>
      </c>
      <c r="BF52" s="219">
        <f t="shared" si="34"/>
        <v>0</v>
      </c>
      <c r="BG52" s="219">
        <f t="shared" si="35"/>
        <v>0</v>
      </c>
      <c r="BH52" s="219">
        <f t="shared" si="36"/>
        <v>0</v>
      </c>
      <c r="BI52" s="220">
        <f t="shared" si="37"/>
        <v>144</v>
      </c>
      <c r="BJ52" s="178"/>
      <c r="BK52" s="217" t="s">
        <v>52</v>
      </c>
      <c r="BL52" s="11">
        <v>293</v>
      </c>
      <c r="BM52" s="12">
        <v>6</v>
      </c>
      <c r="BN52" s="12">
        <v>50</v>
      </c>
      <c r="BO52" s="12">
        <v>0</v>
      </c>
      <c r="BP52" s="12">
        <v>0</v>
      </c>
      <c r="BQ52" s="12">
        <v>5</v>
      </c>
      <c r="BR52" s="146">
        <f t="shared" si="38"/>
        <v>354</v>
      </c>
      <c r="BS52" s="218">
        <f t="shared" si="39"/>
        <v>293</v>
      </c>
      <c r="BT52" s="219">
        <f t="shared" si="40"/>
        <v>92</v>
      </c>
      <c r="BU52" s="219">
        <f t="shared" si="41"/>
        <v>108</v>
      </c>
      <c r="BV52" s="219">
        <f t="shared" si="42"/>
        <v>13</v>
      </c>
      <c r="BW52" s="219">
        <f t="shared" si="43"/>
        <v>0</v>
      </c>
      <c r="BX52" s="219">
        <f t="shared" si="44"/>
        <v>5</v>
      </c>
      <c r="BY52" s="220">
        <f t="shared" si="45"/>
        <v>511</v>
      </c>
      <c r="CA52" s="157">
        <f t="shared" si="23"/>
        <v>144</v>
      </c>
    </row>
    <row r="53" spans="1:79" ht="19.5" customHeight="1" thickBot="1">
      <c r="A53" s="149">
        <v>46</v>
      </c>
      <c r="B53" s="29"/>
      <c r="C53" s="217" t="s">
        <v>53</v>
      </c>
      <c r="D53" s="11">
        <v>91</v>
      </c>
      <c r="E53" s="12">
        <v>0</v>
      </c>
      <c r="F53" s="12">
        <v>0</v>
      </c>
      <c r="G53" s="12">
        <v>3</v>
      </c>
      <c r="H53" s="12">
        <v>0</v>
      </c>
      <c r="I53" s="12">
        <v>0</v>
      </c>
      <c r="J53" s="12">
        <f t="shared" si="24"/>
        <v>94</v>
      </c>
      <c r="K53" s="11"/>
      <c r="L53" s="12">
        <v>0</v>
      </c>
      <c r="M53" s="12"/>
      <c r="N53" s="12"/>
      <c r="O53" s="12"/>
      <c r="P53" s="12">
        <v>0</v>
      </c>
      <c r="Q53" s="146">
        <f t="shared" si="25"/>
        <v>0</v>
      </c>
      <c r="R53" s="174">
        <v>0</v>
      </c>
      <c r="S53" s="12">
        <v>74</v>
      </c>
      <c r="T53" s="12">
        <v>0</v>
      </c>
      <c r="U53" s="12">
        <v>0</v>
      </c>
      <c r="V53" s="12">
        <v>0</v>
      </c>
      <c r="W53" s="12">
        <v>0</v>
      </c>
      <c r="X53" s="12">
        <f t="shared" si="26"/>
        <v>74</v>
      </c>
      <c r="Y53" s="11">
        <v>0</v>
      </c>
      <c r="Z53" s="12">
        <v>0</v>
      </c>
      <c r="AA53" s="12">
        <v>18</v>
      </c>
      <c r="AB53" s="12">
        <v>0</v>
      </c>
      <c r="AC53" s="12">
        <v>0</v>
      </c>
      <c r="AD53" s="12">
        <v>0</v>
      </c>
      <c r="AE53" s="190">
        <f t="shared" si="27"/>
        <v>18</v>
      </c>
      <c r="AF53" s="178"/>
      <c r="AG53" s="217" t="s">
        <v>53</v>
      </c>
      <c r="AH53" s="174"/>
      <c r="AI53" s="12">
        <v>0</v>
      </c>
      <c r="AJ53" s="12"/>
      <c r="AK53" s="12"/>
      <c r="AL53" s="12"/>
      <c r="AM53" s="12">
        <v>0</v>
      </c>
      <c r="AN53" s="12">
        <f t="shared" si="28"/>
        <v>0</v>
      </c>
      <c r="AO53" s="11"/>
      <c r="AP53" s="12">
        <v>0</v>
      </c>
      <c r="AQ53" s="12"/>
      <c r="AR53" s="12"/>
      <c r="AS53" s="12"/>
      <c r="AT53" s="12">
        <v>0</v>
      </c>
      <c r="AU53" s="146">
        <f t="shared" si="29"/>
        <v>0</v>
      </c>
      <c r="AV53" s="11"/>
      <c r="AW53" s="12"/>
      <c r="AX53" s="12"/>
      <c r="AY53" s="12"/>
      <c r="AZ53" s="12"/>
      <c r="BA53" s="12"/>
      <c r="BB53" s="12">
        <f t="shared" si="30"/>
        <v>0</v>
      </c>
      <c r="BC53" s="218">
        <f t="shared" si="31"/>
        <v>0</v>
      </c>
      <c r="BD53" s="219">
        <f t="shared" si="32"/>
        <v>74</v>
      </c>
      <c r="BE53" s="219">
        <f t="shared" si="33"/>
        <v>18</v>
      </c>
      <c r="BF53" s="219">
        <f t="shared" si="34"/>
        <v>0</v>
      </c>
      <c r="BG53" s="219">
        <f t="shared" si="35"/>
        <v>0</v>
      </c>
      <c r="BH53" s="219">
        <f t="shared" si="36"/>
        <v>0</v>
      </c>
      <c r="BI53" s="220">
        <f t="shared" si="37"/>
        <v>92</v>
      </c>
      <c r="BJ53" s="178"/>
      <c r="BK53" s="217" t="s">
        <v>53</v>
      </c>
      <c r="BL53" s="11">
        <v>62</v>
      </c>
      <c r="BM53" s="12">
        <v>6</v>
      </c>
      <c r="BN53" s="12">
        <v>14</v>
      </c>
      <c r="BO53" s="12">
        <v>0</v>
      </c>
      <c r="BP53" s="12">
        <v>1</v>
      </c>
      <c r="BQ53" s="12">
        <v>8</v>
      </c>
      <c r="BR53" s="146">
        <f t="shared" si="38"/>
        <v>91</v>
      </c>
      <c r="BS53" s="218">
        <f t="shared" si="39"/>
        <v>153</v>
      </c>
      <c r="BT53" s="219">
        <f t="shared" si="40"/>
        <v>80</v>
      </c>
      <c r="BU53" s="219">
        <f t="shared" si="41"/>
        <v>32</v>
      </c>
      <c r="BV53" s="219">
        <f t="shared" si="42"/>
        <v>3</v>
      </c>
      <c r="BW53" s="219">
        <f t="shared" si="43"/>
        <v>1</v>
      </c>
      <c r="BX53" s="219">
        <f t="shared" si="44"/>
        <v>8</v>
      </c>
      <c r="BY53" s="220">
        <f t="shared" si="45"/>
        <v>277</v>
      </c>
      <c r="CA53" s="157">
        <f t="shared" si="23"/>
        <v>92</v>
      </c>
    </row>
    <row r="54" spans="1:79" ht="19.5" customHeight="1" thickBot="1">
      <c r="A54" s="149">
        <v>47</v>
      </c>
      <c r="B54" s="29"/>
      <c r="C54" s="217" t="s">
        <v>54</v>
      </c>
      <c r="D54" s="11">
        <v>210</v>
      </c>
      <c r="E54" s="12">
        <v>0</v>
      </c>
      <c r="F54" s="12">
        <v>0</v>
      </c>
      <c r="G54" s="12">
        <v>10</v>
      </c>
      <c r="H54" s="12">
        <v>0</v>
      </c>
      <c r="I54" s="12">
        <v>0</v>
      </c>
      <c r="J54" s="12">
        <f t="shared" si="24"/>
        <v>220</v>
      </c>
      <c r="K54" s="11"/>
      <c r="L54" s="12">
        <v>0</v>
      </c>
      <c r="M54" s="12"/>
      <c r="N54" s="12"/>
      <c r="O54" s="12"/>
      <c r="P54" s="12">
        <v>0</v>
      </c>
      <c r="Q54" s="146">
        <f t="shared" si="25"/>
        <v>0</v>
      </c>
      <c r="R54" s="174">
        <v>0</v>
      </c>
      <c r="S54" s="12">
        <v>79</v>
      </c>
      <c r="T54" s="12">
        <v>54</v>
      </c>
      <c r="U54" s="12">
        <v>0</v>
      </c>
      <c r="V54" s="12">
        <v>0</v>
      </c>
      <c r="W54" s="12">
        <v>0</v>
      </c>
      <c r="X54" s="12">
        <f t="shared" si="26"/>
        <v>133</v>
      </c>
      <c r="Y54" s="11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90">
        <f t="shared" si="27"/>
        <v>0</v>
      </c>
      <c r="AF54" s="178"/>
      <c r="AG54" s="217" t="s">
        <v>54</v>
      </c>
      <c r="AH54" s="174"/>
      <c r="AI54" s="12">
        <v>0</v>
      </c>
      <c r="AJ54" s="12"/>
      <c r="AK54" s="12"/>
      <c r="AL54" s="12"/>
      <c r="AM54" s="12">
        <v>0</v>
      </c>
      <c r="AN54" s="12">
        <f t="shared" si="28"/>
        <v>0</v>
      </c>
      <c r="AO54" s="11"/>
      <c r="AP54" s="12">
        <v>0</v>
      </c>
      <c r="AQ54" s="12"/>
      <c r="AR54" s="12"/>
      <c r="AS54" s="12"/>
      <c r="AT54" s="12">
        <v>0</v>
      </c>
      <c r="AU54" s="146">
        <f t="shared" si="29"/>
        <v>0</v>
      </c>
      <c r="AV54" s="11"/>
      <c r="AW54" s="12"/>
      <c r="AX54" s="12"/>
      <c r="AY54" s="12"/>
      <c r="AZ54" s="12"/>
      <c r="BA54" s="12"/>
      <c r="BB54" s="12">
        <f t="shared" si="30"/>
        <v>0</v>
      </c>
      <c r="BC54" s="218">
        <f t="shared" si="31"/>
        <v>0</v>
      </c>
      <c r="BD54" s="219">
        <f t="shared" si="32"/>
        <v>79</v>
      </c>
      <c r="BE54" s="219">
        <f t="shared" si="33"/>
        <v>54</v>
      </c>
      <c r="BF54" s="219">
        <f t="shared" si="34"/>
        <v>0</v>
      </c>
      <c r="BG54" s="219">
        <f t="shared" si="35"/>
        <v>0</v>
      </c>
      <c r="BH54" s="219">
        <f t="shared" si="36"/>
        <v>0</v>
      </c>
      <c r="BI54" s="220">
        <f t="shared" si="37"/>
        <v>133</v>
      </c>
      <c r="BJ54" s="178"/>
      <c r="BK54" s="217" t="s">
        <v>54</v>
      </c>
      <c r="BL54" s="11">
        <v>128</v>
      </c>
      <c r="BM54" s="12">
        <v>2</v>
      </c>
      <c r="BN54" s="12">
        <v>14</v>
      </c>
      <c r="BO54" s="12">
        <v>0</v>
      </c>
      <c r="BP54" s="12">
        <v>0</v>
      </c>
      <c r="BQ54" s="12">
        <v>2</v>
      </c>
      <c r="BR54" s="146">
        <f t="shared" si="38"/>
        <v>146</v>
      </c>
      <c r="BS54" s="218">
        <f t="shared" si="39"/>
        <v>338</v>
      </c>
      <c r="BT54" s="219">
        <f t="shared" si="40"/>
        <v>81</v>
      </c>
      <c r="BU54" s="219">
        <f t="shared" si="41"/>
        <v>68</v>
      </c>
      <c r="BV54" s="219">
        <f t="shared" si="42"/>
        <v>10</v>
      </c>
      <c r="BW54" s="219">
        <f t="shared" si="43"/>
        <v>0</v>
      </c>
      <c r="BX54" s="219">
        <f t="shared" si="44"/>
        <v>2</v>
      </c>
      <c r="BY54" s="220">
        <f t="shared" si="45"/>
        <v>499</v>
      </c>
      <c r="CA54" s="157">
        <f t="shared" si="23"/>
        <v>133</v>
      </c>
    </row>
    <row r="55" spans="1:79" ht="19.5" customHeight="1" thickBot="1">
      <c r="A55" s="149">
        <v>48</v>
      </c>
      <c r="B55" s="29"/>
      <c r="C55" s="217" t="s">
        <v>55</v>
      </c>
      <c r="D55" s="11">
        <v>28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f t="shared" si="24"/>
        <v>28</v>
      </c>
      <c r="K55" s="11"/>
      <c r="L55" s="12">
        <v>0</v>
      </c>
      <c r="M55" s="12"/>
      <c r="N55" s="12"/>
      <c r="O55" s="12"/>
      <c r="P55" s="12">
        <v>0</v>
      </c>
      <c r="Q55" s="146">
        <f t="shared" si="25"/>
        <v>0</v>
      </c>
      <c r="R55" s="174">
        <v>0</v>
      </c>
      <c r="S55" s="12">
        <v>225</v>
      </c>
      <c r="T55" s="12">
        <v>0</v>
      </c>
      <c r="U55" s="12">
        <v>0</v>
      </c>
      <c r="V55" s="12">
        <v>0</v>
      </c>
      <c r="W55" s="12">
        <v>0</v>
      </c>
      <c r="X55" s="12">
        <f t="shared" si="26"/>
        <v>225</v>
      </c>
      <c r="Y55" s="11">
        <v>0</v>
      </c>
      <c r="Z55" s="12">
        <v>0</v>
      </c>
      <c r="AA55" s="12">
        <v>132</v>
      </c>
      <c r="AB55" s="12">
        <v>17</v>
      </c>
      <c r="AC55" s="12">
        <v>285</v>
      </c>
      <c r="AD55" s="12">
        <v>0</v>
      </c>
      <c r="AE55" s="190">
        <f t="shared" si="27"/>
        <v>434</v>
      </c>
      <c r="AF55" s="178"/>
      <c r="AG55" s="217" t="s">
        <v>55</v>
      </c>
      <c r="AH55" s="174"/>
      <c r="AI55" s="12">
        <v>0</v>
      </c>
      <c r="AJ55" s="12"/>
      <c r="AK55" s="12"/>
      <c r="AL55" s="12"/>
      <c r="AM55" s="12">
        <v>0</v>
      </c>
      <c r="AN55" s="12">
        <f t="shared" si="28"/>
        <v>0</v>
      </c>
      <c r="AO55" s="11"/>
      <c r="AP55" s="12">
        <v>0</v>
      </c>
      <c r="AQ55" s="12"/>
      <c r="AR55" s="12"/>
      <c r="AS55" s="12"/>
      <c r="AT55" s="12">
        <v>0</v>
      </c>
      <c r="AU55" s="146">
        <f t="shared" si="29"/>
        <v>0</v>
      </c>
      <c r="AV55" s="11"/>
      <c r="AW55" s="12"/>
      <c r="AX55" s="12"/>
      <c r="AY55" s="12"/>
      <c r="AZ55" s="12"/>
      <c r="BA55" s="12"/>
      <c r="BB55" s="12">
        <f t="shared" si="30"/>
        <v>0</v>
      </c>
      <c r="BC55" s="218">
        <f t="shared" si="31"/>
        <v>0</v>
      </c>
      <c r="BD55" s="219">
        <f t="shared" si="32"/>
        <v>225</v>
      </c>
      <c r="BE55" s="219">
        <f t="shared" si="33"/>
        <v>132</v>
      </c>
      <c r="BF55" s="219">
        <f t="shared" si="34"/>
        <v>17</v>
      </c>
      <c r="BG55" s="219">
        <f t="shared" si="35"/>
        <v>285</v>
      </c>
      <c r="BH55" s="219">
        <f t="shared" si="36"/>
        <v>0</v>
      </c>
      <c r="BI55" s="220">
        <f t="shared" si="37"/>
        <v>659</v>
      </c>
      <c r="BJ55" s="178"/>
      <c r="BK55" s="217" t="s">
        <v>55</v>
      </c>
      <c r="BL55" s="11">
        <v>445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46">
        <f t="shared" si="38"/>
        <v>445</v>
      </c>
      <c r="BS55" s="218">
        <f t="shared" si="39"/>
        <v>473</v>
      </c>
      <c r="BT55" s="219">
        <f t="shared" si="40"/>
        <v>225</v>
      </c>
      <c r="BU55" s="219">
        <f t="shared" si="41"/>
        <v>132</v>
      </c>
      <c r="BV55" s="219">
        <f t="shared" si="42"/>
        <v>17</v>
      </c>
      <c r="BW55" s="219">
        <f t="shared" si="43"/>
        <v>285</v>
      </c>
      <c r="BX55" s="219">
        <f t="shared" si="44"/>
        <v>0</v>
      </c>
      <c r="BY55" s="220">
        <f t="shared" si="45"/>
        <v>1132</v>
      </c>
      <c r="CA55" s="157">
        <f t="shared" si="23"/>
        <v>659</v>
      </c>
    </row>
    <row r="56" spans="1:79" ht="19.5" customHeight="1" thickBot="1">
      <c r="A56" s="149">
        <v>49</v>
      </c>
      <c r="B56" s="29"/>
      <c r="C56" s="217" t="s">
        <v>56</v>
      </c>
      <c r="D56" s="11">
        <v>165</v>
      </c>
      <c r="E56" s="12">
        <v>403</v>
      </c>
      <c r="F56" s="12">
        <v>385</v>
      </c>
      <c r="G56" s="12">
        <v>0</v>
      </c>
      <c r="H56" s="12">
        <v>0</v>
      </c>
      <c r="I56" s="12">
        <v>209</v>
      </c>
      <c r="J56" s="12">
        <f t="shared" si="24"/>
        <v>1162</v>
      </c>
      <c r="K56" s="11"/>
      <c r="L56" s="12">
        <v>0</v>
      </c>
      <c r="M56" s="12"/>
      <c r="N56" s="12"/>
      <c r="O56" s="12"/>
      <c r="P56" s="12">
        <v>0</v>
      </c>
      <c r="Q56" s="146">
        <f t="shared" si="25"/>
        <v>0</v>
      </c>
      <c r="R56" s="174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f t="shared" si="26"/>
        <v>0</v>
      </c>
      <c r="Y56" s="11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90">
        <f t="shared" si="27"/>
        <v>0</v>
      </c>
      <c r="AF56" s="178"/>
      <c r="AG56" s="217" t="s">
        <v>56</v>
      </c>
      <c r="AH56" s="174"/>
      <c r="AI56" s="12">
        <v>0</v>
      </c>
      <c r="AJ56" s="12"/>
      <c r="AK56" s="12"/>
      <c r="AL56" s="12"/>
      <c r="AM56" s="12">
        <v>0</v>
      </c>
      <c r="AN56" s="12">
        <f t="shared" si="28"/>
        <v>0</v>
      </c>
      <c r="AO56" s="11"/>
      <c r="AP56" s="12">
        <v>0</v>
      </c>
      <c r="AQ56" s="12"/>
      <c r="AR56" s="12"/>
      <c r="AS56" s="12"/>
      <c r="AT56" s="12">
        <v>0</v>
      </c>
      <c r="AU56" s="146">
        <f t="shared" si="29"/>
        <v>0</v>
      </c>
      <c r="AV56" s="11"/>
      <c r="AW56" s="12"/>
      <c r="AX56" s="12"/>
      <c r="AY56" s="12"/>
      <c r="AZ56" s="12"/>
      <c r="BA56" s="12"/>
      <c r="BB56" s="12">
        <f t="shared" si="30"/>
        <v>0</v>
      </c>
      <c r="BC56" s="218">
        <f t="shared" si="31"/>
        <v>0</v>
      </c>
      <c r="BD56" s="219">
        <f t="shared" si="32"/>
        <v>0</v>
      </c>
      <c r="BE56" s="219">
        <f t="shared" si="33"/>
        <v>0</v>
      </c>
      <c r="BF56" s="219">
        <f t="shared" si="34"/>
        <v>0</v>
      </c>
      <c r="BG56" s="219">
        <f t="shared" si="35"/>
        <v>0</v>
      </c>
      <c r="BH56" s="219">
        <f t="shared" si="36"/>
        <v>0</v>
      </c>
      <c r="BI56" s="220">
        <f t="shared" si="37"/>
        <v>0</v>
      </c>
      <c r="BJ56" s="178"/>
      <c r="BK56" s="217" t="s">
        <v>56</v>
      </c>
      <c r="BL56" s="11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46">
        <f t="shared" si="38"/>
        <v>0</v>
      </c>
      <c r="BS56" s="218">
        <f t="shared" si="39"/>
        <v>165</v>
      </c>
      <c r="BT56" s="219">
        <f t="shared" si="40"/>
        <v>403</v>
      </c>
      <c r="BU56" s="219">
        <f t="shared" si="41"/>
        <v>385</v>
      </c>
      <c r="BV56" s="219">
        <f t="shared" si="42"/>
        <v>0</v>
      </c>
      <c r="BW56" s="219">
        <f t="shared" si="43"/>
        <v>0</v>
      </c>
      <c r="BX56" s="219">
        <f t="shared" si="44"/>
        <v>209</v>
      </c>
      <c r="BY56" s="220">
        <f t="shared" si="45"/>
        <v>1162</v>
      </c>
      <c r="CA56" s="157">
        <f t="shared" si="23"/>
        <v>0</v>
      </c>
    </row>
    <row r="57" spans="1:79" ht="19.5" customHeight="1" thickBot="1">
      <c r="A57" s="149">
        <v>50</v>
      </c>
      <c r="B57" s="29"/>
      <c r="C57" s="217" t="s">
        <v>57</v>
      </c>
      <c r="D57" s="11">
        <v>157</v>
      </c>
      <c r="E57" s="12">
        <v>382</v>
      </c>
      <c r="F57" s="12">
        <v>349</v>
      </c>
      <c r="G57" s="12">
        <v>0</v>
      </c>
      <c r="H57" s="12">
        <v>0</v>
      </c>
      <c r="I57" s="12">
        <v>198</v>
      </c>
      <c r="J57" s="12">
        <f t="shared" si="24"/>
        <v>1086</v>
      </c>
      <c r="K57" s="11"/>
      <c r="L57" s="12">
        <v>0</v>
      </c>
      <c r="M57" s="12"/>
      <c r="N57" s="12"/>
      <c r="O57" s="12"/>
      <c r="P57" s="12">
        <v>0</v>
      </c>
      <c r="Q57" s="146">
        <f t="shared" si="25"/>
        <v>0</v>
      </c>
      <c r="R57" s="174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f t="shared" si="26"/>
        <v>0</v>
      </c>
      <c r="Y57" s="11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90">
        <f t="shared" si="27"/>
        <v>0</v>
      </c>
      <c r="AF57" s="178"/>
      <c r="AG57" s="217" t="s">
        <v>57</v>
      </c>
      <c r="AH57" s="174"/>
      <c r="AI57" s="12">
        <v>0</v>
      </c>
      <c r="AJ57" s="12"/>
      <c r="AK57" s="12"/>
      <c r="AL57" s="12"/>
      <c r="AM57" s="12">
        <v>0</v>
      </c>
      <c r="AN57" s="12">
        <f t="shared" si="28"/>
        <v>0</v>
      </c>
      <c r="AO57" s="11"/>
      <c r="AP57" s="12">
        <v>0</v>
      </c>
      <c r="AQ57" s="12"/>
      <c r="AR57" s="12"/>
      <c r="AS57" s="12"/>
      <c r="AT57" s="12">
        <v>0</v>
      </c>
      <c r="AU57" s="146">
        <f t="shared" si="29"/>
        <v>0</v>
      </c>
      <c r="AV57" s="11"/>
      <c r="AW57" s="12"/>
      <c r="AX57" s="12"/>
      <c r="AY57" s="12"/>
      <c r="AZ57" s="12"/>
      <c r="BA57" s="12"/>
      <c r="BB57" s="12">
        <f t="shared" si="30"/>
        <v>0</v>
      </c>
      <c r="BC57" s="218">
        <f t="shared" si="31"/>
        <v>0</v>
      </c>
      <c r="BD57" s="219">
        <f t="shared" si="32"/>
        <v>0</v>
      </c>
      <c r="BE57" s="219">
        <f t="shared" si="33"/>
        <v>0</v>
      </c>
      <c r="BF57" s="219">
        <f t="shared" si="34"/>
        <v>0</v>
      </c>
      <c r="BG57" s="219">
        <f t="shared" si="35"/>
        <v>0</v>
      </c>
      <c r="BH57" s="219">
        <f t="shared" si="36"/>
        <v>0</v>
      </c>
      <c r="BI57" s="220">
        <f t="shared" si="37"/>
        <v>0</v>
      </c>
      <c r="BJ57" s="178"/>
      <c r="BK57" s="217" t="s">
        <v>57</v>
      </c>
      <c r="BL57" s="11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46">
        <f t="shared" si="38"/>
        <v>0</v>
      </c>
      <c r="BS57" s="218">
        <f t="shared" si="39"/>
        <v>157</v>
      </c>
      <c r="BT57" s="219">
        <f t="shared" si="40"/>
        <v>382</v>
      </c>
      <c r="BU57" s="219">
        <f t="shared" si="41"/>
        <v>349</v>
      </c>
      <c r="BV57" s="219">
        <f t="shared" si="42"/>
        <v>0</v>
      </c>
      <c r="BW57" s="219">
        <f t="shared" si="43"/>
        <v>0</v>
      </c>
      <c r="BX57" s="219">
        <f t="shared" si="44"/>
        <v>198</v>
      </c>
      <c r="BY57" s="220">
        <f t="shared" si="45"/>
        <v>1086</v>
      </c>
      <c r="CA57" s="157">
        <f t="shared" si="23"/>
        <v>0</v>
      </c>
    </row>
    <row r="58" spans="1:79" ht="19.5" customHeight="1" thickBot="1">
      <c r="A58" s="149">
        <v>51</v>
      </c>
      <c r="B58" s="29"/>
      <c r="C58" s="217" t="s">
        <v>58</v>
      </c>
      <c r="D58" s="11">
        <v>61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f t="shared" si="24"/>
        <v>61</v>
      </c>
      <c r="K58" s="11"/>
      <c r="L58" s="12">
        <v>0</v>
      </c>
      <c r="M58" s="12"/>
      <c r="N58" s="12"/>
      <c r="O58" s="12"/>
      <c r="P58" s="12">
        <v>0</v>
      </c>
      <c r="Q58" s="146">
        <f t="shared" si="25"/>
        <v>0</v>
      </c>
      <c r="R58" s="174">
        <v>0</v>
      </c>
      <c r="S58" s="12">
        <v>575</v>
      </c>
      <c r="T58" s="12">
        <v>0</v>
      </c>
      <c r="U58" s="12">
        <v>0</v>
      </c>
      <c r="V58" s="12">
        <v>0</v>
      </c>
      <c r="W58" s="12">
        <v>0</v>
      </c>
      <c r="X58" s="12">
        <f t="shared" si="26"/>
        <v>575</v>
      </c>
      <c r="Y58" s="11">
        <v>0</v>
      </c>
      <c r="Z58" s="12">
        <v>0</v>
      </c>
      <c r="AA58" s="12">
        <v>306</v>
      </c>
      <c r="AB58" s="12">
        <v>37</v>
      </c>
      <c r="AC58" s="12">
        <v>543</v>
      </c>
      <c r="AD58" s="12">
        <v>0</v>
      </c>
      <c r="AE58" s="190">
        <f t="shared" si="27"/>
        <v>886</v>
      </c>
      <c r="AF58" s="178"/>
      <c r="AG58" s="217" t="s">
        <v>58</v>
      </c>
      <c r="AH58" s="174"/>
      <c r="AI58" s="12">
        <v>0</v>
      </c>
      <c r="AJ58" s="12"/>
      <c r="AK58" s="12"/>
      <c r="AL58" s="12"/>
      <c r="AM58" s="12">
        <v>0</v>
      </c>
      <c r="AN58" s="12">
        <f t="shared" si="28"/>
        <v>0</v>
      </c>
      <c r="AO58" s="11"/>
      <c r="AP58" s="12">
        <v>0</v>
      </c>
      <c r="AQ58" s="12"/>
      <c r="AR58" s="12"/>
      <c r="AS58" s="12"/>
      <c r="AT58" s="12">
        <v>0</v>
      </c>
      <c r="AU58" s="146">
        <f t="shared" si="29"/>
        <v>0</v>
      </c>
      <c r="AV58" s="11"/>
      <c r="AW58" s="12"/>
      <c r="AX58" s="12"/>
      <c r="AY58" s="12"/>
      <c r="AZ58" s="12"/>
      <c r="BA58" s="12"/>
      <c r="BB58" s="12">
        <f t="shared" si="30"/>
        <v>0</v>
      </c>
      <c r="BC58" s="218">
        <f t="shared" si="31"/>
        <v>0</v>
      </c>
      <c r="BD58" s="219">
        <f t="shared" si="32"/>
        <v>575</v>
      </c>
      <c r="BE58" s="219">
        <f t="shared" si="33"/>
        <v>306</v>
      </c>
      <c r="BF58" s="219">
        <f t="shared" si="34"/>
        <v>37</v>
      </c>
      <c r="BG58" s="219">
        <f t="shared" si="35"/>
        <v>543</v>
      </c>
      <c r="BH58" s="219">
        <f t="shared" si="36"/>
        <v>0</v>
      </c>
      <c r="BI58" s="220">
        <f t="shared" si="37"/>
        <v>1461</v>
      </c>
      <c r="BJ58" s="178"/>
      <c r="BK58" s="217" t="s">
        <v>58</v>
      </c>
      <c r="BL58" s="11">
        <v>1111</v>
      </c>
      <c r="BM58" s="12">
        <v>10</v>
      </c>
      <c r="BN58" s="12">
        <v>0</v>
      </c>
      <c r="BO58" s="12">
        <v>0</v>
      </c>
      <c r="BP58" s="12">
        <v>0</v>
      </c>
      <c r="BQ58" s="12">
        <v>61</v>
      </c>
      <c r="BR58" s="146">
        <f t="shared" si="38"/>
        <v>1182</v>
      </c>
      <c r="BS58" s="218">
        <f t="shared" si="39"/>
        <v>1172</v>
      </c>
      <c r="BT58" s="219">
        <f t="shared" si="40"/>
        <v>585</v>
      </c>
      <c r="BU58" s="219">
        <f t="shared" si="41"/>
        <v>306</v>
      </c>
      <c r="BV58" s="219">
        <f t="shared" si="42"/>
        <v>37</v>
      </c>
      <c r="BW58" s="219">
        <f t="shared" si="43"/>
        <v>543</v>
      </c>
      <c r="BX58" s="219">
        <f t="shared" si="44"/>
        <v>61</v>
      </c>
      <c r="BY58" s="220">
        <f t="shared" si="45"/>
        <v>2704</v>
      </c>
      <c r="CA58" s="157">
        <f t="shared" si="23"/>
        <v>1461</v>
      </c>
    </row>
    <row r="59" spans="1:79" ht="19.5" customHeight="1" thickBot="1">
      <c r="A59" s="149">
        <v>52</v>
      </c>
      <c r="B59" s="29"/>
      <c r="C59" s="217" t="s">
        <v>59</v>
      </c>
      <c r="D59" s="11">
        <v>163</v>
      </c>
      <c r="E59" s="12">
        <v>0</v>
      </c>
      <c r="F59" s="12">
        <v>189</v>
      </c>
      <c r="G59" s="12">
        <v>10</v>
      </c>
      <c r="H59" s="12">
        <v>0</v>
      </c>
      <c r="I59" s="12">
        <v>9</v>
      </c>
      <c r="J59" s="12">
        <f t="shared" si="24"/>
        <v>371</v>
      </c>
      <c r="K59" s="11"/>
      <c r="L59" s="12">
        <v>0</v>
      </c>
      <c r="M59" s="12"/>
      <c r="N59" s="12"/>
      <c r="O59" s="12"/>
      <c r="P59" s="12">
        <v>0</v>
      </c>
      <c r="Q59" s="146">
        <f t="shared" si="25"/>
        <v>0</v>
      </c>
      <c r="R59" s="174">
        <v>0</v>
      </c>
      <c r="S59" s="12">
        <v>132</v>
      </c>
      <c r="T59" s="12">
        <v>0</v>
      </c>
      <c r="U59" s="12">
        <v>0</v>
      </c>
      <c r="V59" s="12">
        <v>1</v>
      </c>
      <c r="W59" s="12">
        <v>0</v>
      </c>
      <c r="X59" s="12">
        <f t="shared" si="26"/>
        <v>133</v>
      </c>
      <c r="Y59" s="11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90">
        <f t="shared" si="27"/>
        <v>0</v>
      </c>
      <c r="AF59" s="178"/>
      <c r="AG59" s="217" t="s">
        <v>59</v>
      </c>
      <c r="AH59" s="174"/>
      <c r="AI59" s="12">
        <v>0</v>
      </c>
      <c r="AJ59" s="12"/>
      <c r="AK59" s="12"/>
      <c r="AL59" s="12"/>
      <c r="AM59" s="12">
        <v>0</v>
      </c>
      <c r="AN59" s="12">
        <f t="shared" si="28"/>
        <v>0</v>
      </c>
      <c r="AO59" s="11"/>
      <c r="AP59" s="12">
        <v>0</v>
      </c>
      <c r="AQ59" s="12"/>
      <c r="AR59" s="12"/>
      <c r="AS59" s="12"/>
      <c r="AT59" s="12">
        <v>0</v>
      </c>
      <c r="AU59" s="146">
        <f t="shared" si="29"/>
        <v>0</v>
      </c>
      <c r="AV59" s="11"/>
      <c r="AW59" s="12"/>
      <c r="AX59" s="12"/>
      <c r="AY59" s="12"/>
      <c r="AZ59" s="12"/>
      <c r="BA59" s="12"/>
      <c r="BB59" s="12">
        <f t="shared" si="30"/>
        <v>0</v>
      </c>
      <c r="BC59" s="218">
        <f t="shared" si="31"/>
        <v>0</v>
      </c>
      <c r="BD59" s="219">
        <f t="shared" si="32"/>
        <v>132</v>
      </c>
      <c r="BE59" s="219">
        <f t="shared" si="33"/>
        <v>0</v>
      </c>
      <c r="BF59" s="219">
        <f t="shared" si="34"/>
        <v>0</v>
      </c>
      <c r="BG59" s="219">
        <f t="shared" si="35"/>
        <v>1</v>
      </c>
      <c r="BH59" s="219">
        <f t="shared" si="36"/>
        <v>0</v>
      </c>
      <c r="BI59" s="220">
        <f t="shared" si="37"/>
        <v>133</v>
      </c>
      <c r="BJ59" s="178"/>
      <c r="BK59" s="217" t="s">
        <v>59</v>
      </c>
      <c r="BL59" s="11">
        <v>310</v>
      </c>
      <c r="BM59" s="12">
        <v>3</v>
      </c>
      <c r="BN59" s="12">
        <v>0</v>
      </c>
      <c r="BO59" s="12">
        <v>0</v>
      </c>
      <c r="BP59" s="12">
        <v>0</v>
      </c>
      <c r="BQ59" s="12">
        <v>0</v>
      </c>
      <c r="BR59" s="146">
        <f t="shared" si="38"/>
        <v>313</v>
      </c>
      <c r="BS59" s="218">
        <f t="shared" si="39"/>
        <v>473</v>
      </c>
      <c r="BT59" s="219">
        <f t="shared" si="40"/>
        <v>135</v>
      </c>
      <c r="BU59" s="219">
        <f t="shared" si="41"/>
        <v>189</v>
      </c>
      <c r="BV59" s="219">
        <f t="shared" si="42"/>
        <v>10</v>
      </c>
      <c r="BW59" s="219">
        <f t="shared" si="43"/>
        <v>1</v>
      </c>
      <c r="BX59" s="219">
        <f t="shared" si="44"/>
        <v>9</v>
      </c>
      <c r="BY59" s="220">
        <f t="shared" si="45"/>
        <v>817</v>
      </c>
      <c r="CA59" s="157">
        <f t="shared" si="23"/>
        <v>133</v>
      </c>
    </row>
    <row r="60" spans="1:79" ht="19.5" customHeight="1" thickBot="1">
      <c r="A60" s="149">
        <v>53</v>
      </c>
      <c r="B60" s="29"/>
      <c r="C60" s="217" t="s">
        <v>60</v>
      </c>
      <c r="D60" s="11">
        <v>97</v>
      </c>
      <c r="E60" s="12">
        <v>271</v>
      </c>
      <c r="F60" s="12">
        <v>456</v>
      </c>
      <c r="G60" s="12">
        <v>28</v>
      </c>
      <c r="H60" s="12">
        <v>0</v>
      </c>
      <c r="I60" s="12">
        <v>0</v>
      </c>
      <c r="J60" s="12">
        <f t="shared" si="24"/>
        <v>852</v>
      </c>
      <c r="K60" s="11"/>
      <c r="L60" s="12">
        <v>0</v>
      </c>
      <c r="M60" s="12"/>
      <c r="N60" s="12"/>
      <c r="O60" s="12"/>
      <c r="P60" s="12">
        <v>0</v>
      </c>
      <c r="Q60" s="146">
        <f t="shared" si="25"/>
        <v>0</v>
      </c>
      <c r="R60" s="174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f t="shared" si="26"/>
        <v>0</v>
      </c>
      <c r="Y60" s="11">
        <v>0</v>
      </c>
      <c r="Z60" s="12">
        <v>11</v>
      </c>
      <c r="AA60" s="12">
        <v>0</v>
      </c>
      <c r="AB60" s="12">
        <v>0</v>
      </c>
      <c r="AC60" s="12">
        <v>0</v>
      </c>
      <c r="AD60" s="12">
        <v>0</v>
      </c>
      <c r="AE60" s="190">
        <f t="shared" si="27"/>
        <v>11</v>
      </c>
      <c r="AF60" s="178"/>
      <c r="AG60" s="217" t="s">
        <v>60</v>
      </c>
      <c r="AH60" s="174"/>
      <c r="AI60" s="12">
        <v>0</v>
      </c>
      <c r="AJ60" s="12"/>
      <c r="AK60" s="12"/>
      <c r="AL60" s="12"/>
      <c r="AM60" s="12">
        <v>0</v>
      </c>
      <c r="AN60" s="12">
        <f t="shared" si="28"/>
        <v>0</v>
      </c>
      <c r="AO60" s="11"/>
      <c r="AP60" s="12">
        <v>0</v>
      </c>
      <c r="AQ60" s="12"/>
      <c r="AR60" s="12"/>
      <c r="AS60" s="12"/>
      <c r="AT60" s="12">
        <v>0</v>
      </c>
      <c r="AU60" s="146">
        <f t="shared" si="29"/>
        <v>0</v>
      </c>
      <c r="AV60" s="11"/>
      <c r="AW60" s="12"/>
      <c r="AX60" s="12"/>
      <c r="AY60" s="12"/>
      <c r="AZ60" s="12"/>
      <c r="BA60" s="12"/>
      <c r="BB60" s="12">
        <f t="shared" si="30"/>
        <v>0</v>
      </c>
      <c r="BC60" s="218">
        <f t="shared" si="31"/>
        <v>0</v>
      </c>
      <c r="BD60" s="219">
        <f t="shared" si="32"/>
        <v>11</v>
      </c>
      <c r="BE60" s="219">
        <f t="shared" si="33"/>
        <v>0</v>
      </c>
      <c r="BF60" s="219">
        <f t="shared" si="34"/>
        <v>0</v>
      </c>
      <c r="BG60" s="219">
        <f t="shared" si="35"/>
        <v>0</v>
      </c>
      <c r="BH60" s="219">
        <f t="shared" si="36"/>
        <v>0</v>
      </c>
      <c r="BI60" s="220">
        <f t="shared" si="37"/>
        <v>11</v>
      </c>
      <c r="BJ60" s="178"/>
      <c r="BK60" s="217" t="s">
        <v>60</v>
      </c>
      <c r="BL60" s="11">
        <v>1000</v>
      </c>
      <c r="BM60" s="12">
        <v>0</v>
      </c>
      <c r="BN60" s="12">
        <v>0</v>
      </c>
      <c r="BO60" s="12">
        <v>0</v>
      </c>
      <c r="BP60" s="12">
        <v>0</v>
      </c>
      <c r="BQ60" s="12">
        <v>46</v>
      </c>
      <c r="BR60" s="146">
        <f t="shared" si="38"/>
        <v>1046</v>
      </c>
      <c r="BS60" s="218">
        <f t="shared" si="39"/>
        <v>1097</v>
      </c>
      <c r="BT60" s="219">
        <f t="shared" si="40"/>
        <v>282</v>
      </c>
      <c r="BU60" s="219">
        <f t="shared" si="41"/>
        <v>456</v>
      </c>
      <c r="BV60" s="219">
        <f t="shared" si="42"/>
        <v>28</v>
      </c>
      <c r="BW60" s="219">
        <f t="shared" si="43"/>
        <v>0</v>
      </c>
      <c r="BX60" s="219">
        <f t="shared" si="44"/>
        <v>46</v>
      </c>
      <c r="BY60" s="220">
        <f t="shared" si="45"/>
        <v>1909</v>
      </c>
      <c r="CA60" s="157">
        <f t="shared" si="23"/>
        <v>11</v>
      </c>
    </row>
    <row r="61" spans="1:79" ht="19.5" customHeight="1" thickBot="1">
      <c r="A61" s="149">
        <v>54</v>
      </c>
      <c r="B61" s="29"/>
      <c r="C61" s="217" t="s">
        <v>61</v>
      </c>
      <c r="D61" s="11">
        <v>54</v>
      </c>
      <c r="E61" s="12">
        <v>147</v>
      </c>
      <c r="F61" s="12">
        <v>265</v>
      </c>
      <c r="G61" s="12">
        <v>16</v>
      </c>
      <c r="H61" s="12">
        <v>0</v>
      </c>
      <c r="I61" s="12">
        <v>0</v>
      </c>
      <c r="J61" s="12">
        <f t="shared" si="24"/>
        <v>482</v>
      </c>
      <c r="K61" s="11"/>
      <c r="L61" s="12">
        <v>0</v>
      </c>
      <c r="M61" s="12"/>
      <c r="N61" s="12"/>
      <c r="O61" s="12"/>
      <c r="P61" s="12">
        <v>0</v>
      </c>
      <c r="Q61" s="146">
        <f t="shared" si="25"/>
        <v>0</v>
      </c>
      <c r="R61" s="174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f t="shared" si="26"/>
        <v>0</v>
      </c>
      <c r="Y61" s="11">
        <v>0</v>
      </c>
      <c r="Z61" s="12">
        <v>6</v>
      </c>
      <c r="AA61" s="12">
        <v>0</v>
      </c>
      <c r="AB61" s="12">
        <v>0</v>
      </c>
      <c r="AC61" s="12">
        <v>0</v>
      </c>
      <c r="AD61" s="12">
        <v>0</v>
      </c>
      <c r="AE61" s="190">
        <f t="shared" si="27"/>
        <v>6</v>
      </c>
      <c r="AF61" s="178"/>
      <c r="AG61" s="217" t="s">
        <v>61</v>
      </c>
      <c r="AH61" s="174"/>
      <c r="AI61" s="12">
        <v>0</v>
      </c>
      <c r="AJ61" s="12"/>
      <c r="AK61" s="12"/>
      <c r="AL61" s="12"/>
      <c r="AM61" s="12">
        <v>0</v>
      </c>
      <c r="AN61" s="12">
        <f t="shared" si="28"/>
        <v>0</v>
      </c>
      <c r="AO61" s="11"/>
      <c r="AP61" s="12">
        <v>0</v>
      </c>
      <c r="AQ61" s="12"/>
      <c r="AR61" s="12"/>
      <c r="AS61" s="12"/>
      <c r="AT61" s="12">
        <v>0</v>
      </c>
      <c r="AU61" s="146">
        <f t="shared" si="29"/>
        <v>0</v>
      </c>
      <c r="AV61" s="11"/>
      <c r="AW61" s="12"/>
      <c r="AX61" s="12"/>
      <c r="AY61" s="12"/>
      <c r="AZ61" s="12"/>
      <c r="BA61" s="12"/>
      <c r="BB61" s="12">
        <f t="shared" si="30"/>
        <v>0</v>
      </c>
      <c r="BC61" s="218">
        <f t="shared" si="31"/>
        <v>0</v>
      </c>
      <c r="BD61" s="219">
        <f t="shared" si="32"/>
        <v>6</v>
      </c>
      <c r="BE61" s="219">
        <f t="shared" si="33"/>
        <v>0</v>
      </c>
      <c r="BF61" s="219">
        <f t="shared" si="34"/>
        <v>0</v>
      </c>
      <c r="BG61" s="219">
        <f t="shared" si="35"/>
        <v>0</v>
      </c>
      <c r="BH61" s="219">
        <f t="shared" si="36"/>
        <v>0</v>
      </c>
      <c r="BI61" s="220">
        <f t="shared" si="37"/>
        <v>6</v>
      </c>
      <c r="BJ61" s="178"/>
      <c r="BK61" s="217" t="s">
        <v>61</v>
      </c>
      <c r="BL61" s="11">
        <v>561</v>
      </c>
      <c r="BM61" s="12">
        <v>0</v>
      </c>
      <c r="BN61" s="12">
        <v>0</v>
      </c>
      <c r="BO61" s="12">
        <v>0</v>
      </c>
      <c r="BP61" s="12">
        <v>0</v>
      </c>
      <c r="BQ61" s="12">
        <v>28</v>
      </c>
      <c r="BR61" s="146">
        <f t="shared" si="38"/>
        <v>589</v>
      </c>
      <c r="BS61" s="218">
        <f t="shared" si="39"/>
        <v>615</v>
      </c>
      <c r="BT61" s="219">
        <f t="shared" si="40"/>
        <v>153</v>
      </c>
      <c r="BU61" s="219">
        <f t="shared" si="41"/>
        <v>265</v>
      </c>
      <c r="BV61" s="219">
        <f t="shared" si="42"/>
        <v>16</v>
      </c>
      <c r="BW61" s="219">
        <f t="shared" si="43"/>
        <v>0</v>
      </c>
      <c r="BX61" s="219">
        <f t="shared" si="44"/>
        <v>28</v>
      </c>
      <c r="BY61" s="220">
        <f t="shared" si="45"/>
        <v>1077</v>
      </c>
      <c r="CA61" s="157">
        <f t="shared" si="23"/>
        <v>6</v>
      </c>
    </row>
    <row r="62" spans="1:79" ht="19.5" customHeight="1" thickBot="1">
      <c r="A62" s="149">
        <v>55</v>
      </c>
      <c r="B62" s="29"/>
      <c r="C62" s="217" t="s">
        <v>62</v>
      </c>
      <c r="D62" s="11">
        <v>46</v>
      </c>
      <c r="E62" s="12">
        <v>0</v>
      </c>
      <c r="F62" s="12">
        <v>257</v>
      </c>
      <c r="G62" s="12">
        <v>37</v>
      </c>
      <c r="H62" s="12">
        <v>0</v>
      </c>
      <c r="I62" s="12">
        <v>0</v>
      </c>
      <c r="J62" s="12">
        <f t="shared" si="24"/>
        <v>340</v>
      </c>
      <c r="K62" s="11"/>
      <c r="L62" s="12">
        <v>0</v>
      </c>
      <c r="M62" s="12"/>
      <c r="N62" s="12"/>
      <c r="O62" s="12"/>
      <c r="P62" s="12">
        <v>0</v>
      </c>
      <c r="Q62" s="146">
        <f t="shared" si="25"/>
        <v>0</v>
      </c>
      <c r="R62" s="174">
        <v>0</v>
      </c>
      <c r="S62" s="12">
        <v>450</v>
      </c>
      <c r="T62" s="12">
        <v>0</v>
      </c>
      <c r="U62" s="12">
        <v>0</v>
      </c>
      <c r="V62" s="12">
        <v>0</v>
      </c>
      <c r="W62" s="12">
        <v>0</v>
      </c>
      <c r="X62" s="12">
        <f t="shared" si="26"/>
        <v>450</v>
      </c>
      <c r="Y62" s="11">
        <v>0</v>
      </c>
      <c r="Z62" s="12">
        <v>0</v>
      </c>
      <c r="AA62" s="12">
        <v>0</v>
      </c>
      <c r="AB62" s="12">
        <v>0</v>
      </c>
      <c r="AC62" s="12">
        <v>481</v>
      </c>
      <c r="AD62" s="12">
        <v>0</v>
      </c>
      <c r="AE62" s="190">
        <f t="shared" si="27"/>
        <v>481</v>
      </c>
      <c r="AF62" s="178"/>
      <c r="AG62" s="217" t="s">
        <v>62</v>
      </c>
      <c r="AH62" s="174"/>
      <c r="AI62" s="12">
        <v>0</v>
      </c>
      <c r="AJ62" s="12"/>
      <c r="AK62" s="12"/>
      <c r="AL62" s="12"/>
      <c r="AM62" s="12">
        <v>0</v>
      </c>
      <c r="AN62" s="12">
        <f t="shared" si="28"/>
        <v>0</v>
      </c>
      <c r="AO62" s="11"/>
      <c r="AP62" s="12">
        <v>0</v>
      </c>
      <c r="AQ62" s="12"/>
      <c r="AR62" s="12"/>
      <c r="AS62" s="12"/>
      <c r="AT62" s="12">
        <v>0</v>
      </c>
      <c r="AU62" s="146">
        <f t="shared" si="29"/>
        <v>0</v>
      </c>
      <c r="AV62" s="11"/>
      <c r="AW62" s="12"/>
      <c r="AX62" s="12"/>
      <c r="AY62" s="12"/>
      <c r="AZ62" s="12"/>
      <c r="BA62" s="12"/>
      <c r="BB62" s="12">
        <f t="shared" si="30"/>
        <v>0</v>
      </c>
      <c r="BC62" s="218">
        <f t="shared" si="31"/>
        <v>0</v>
      </c>
      <c r="BD62" s="219">
        <f t="shared" si="32"/>
        <v>450</v>
      </c>
      <c r="BE62" s="219">
        <f t="shared" si="33"/>
        <v>0</v>
      </c>
      <c r="BF62" s="219">
        <f t="shared" si="34"/>
        <v>0</v>
      </c>
      <c r="BG62" s="219">
        <f t="shared" si="35"/>
        <v>481</v>
      </c>
      <c r="BH62" s="219">
        <f t="shared" si="36"/>
        <v>0</v>
      </c>
      <c r="BI62" s="220">
        <f t="shared" si="37"/>
        <v>931</v>
      </c>
      <c r="BJ62" s="178"/>
      <c r="BK62" s="217" t="s">
        <v>62</v>
      </c>
      <c r="BL62" s="11">
        <v>795</v>
      </c>
      <c r="BM62" s="12">
        <v>9</v>
      </c>
      <c r="BN62" s="12">
        <v>14</v>
      </c>
      <c r="BO62" s="12">
        <v>0</v>
      </c>
      <c r="BP62" s="12">
        <v>0</v>
      </c>
      <c r="BQ62" s="12">
        <v>26</v>
      </c>
      <c r="BR62" s="146">
        <f t="shared" si="38"/>
        <v>844</v>
      </c>
      <c r="BS62" s="218">
        <f t="shared" si="39"/>
        <v>841</v>
      </c>
      <c r="BT62" s="219">
        <f t="shared" si="40"/>
        <v>459</v>
      </c>
      <c r="BU62" s="219">
        <f t="shared" si="41"/>
        <v>271</v>
      </c>
      <c r="BV62" s="219">
        <f t="shared" si="42"/>
        <v>37</v>
      </c>
      <c r="BW62" s="219">
        <f t="shared" si="43"/>
        <v>481</v>
      </c>
      <c r="BX62" s="219">
        <f t="shared" si="44"/>
        <v>26</v>
      </c>
      <c r="BY62" s="220">
        <f t="shared" si="45"/>
        <v>2115</v>
      </c>
      <c r="CA62" s="157">
        <f t="shared" si="23"/>
        <v>931</v>
      </c>
    </row>
    <row r="63" spans="1:79" ht="19.5" customHeight="1" thickBot="1">
      <c r="A63" s="149">
        <v>56</v>
      </c>
      <c r="B63" s="29"/>
      <c r="C63" s="217" t="s">
        <v>63</v>
      </c>
      <c r="D63" s="11">
        <v>285</v>
      </c>
      <c r="E63" s="12">
        <v>0</v>
      </c>
      <c r="F63" s="12">
        <v>317</v>
      </c>
      <c r="G63" s="12">
        <v>16</v>
      </c>
      <c r="H63" s="12">
        <v>0</v>
      </c>
      <c r="I63" s="12">
        <v>16</v>
      </c>
      <c r="J63" s="12">
        <f t="shared" si="24"/>
        <v>634</v>
      </c>
      <c r="K63" s="11"/>
      <c r="L63" s="12">
        <v>0</v>
      </c>
      <c r="M63" s="12"/>
      <c r="N63" s="12"/>
      <c r="O63" s="12"/>
      <c r="P63" s="12">
        <v>0</v>
      </c>
      <c r="Q63" s="146">
        <f t="shared" si="25"/>
        <v>0</v>
      </c>
      <c r="R63" s="174">
        <v>0</v>
      </c>
      <c r="S63" s="12">
        <v>167</v>
      </c>
      <c r="T63" s="12">
        <v>0</v>
      </c>
      <c r="U63" s="12">
        <v>0</v>
      </c>
      <c r="V63" s="12">
        <v>2</v>
      </c>
      <c r="W63" s="12">
        <v>0</v>
      </c>
      <c r="X63" s="12">
        <f t="shared" si="26"/>
        <v>169</v>
      </c>
      <c r="Y63" s="11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90">
        <f t="shared" si="27"/>
        <v>0</v>
      </c>
      <c r="AF63" s="178"/>
      <c r="AG63" s="217" t="s">
        <v>63</v>
      </c>
      <c r="AH63" s="174"/>
      <c r="AI63" s="12">
        <v>0</v>
      </c>
      <c r="AJ63" s="12"/>
      <c r="AK63" s="12"/>
      <c r="AL63" s="12"/>
      <c r="AM63" s="12">
        <v>0</v>
      </c>
      <c r="AN63" s="12">
        <f t="shared" si="28"/>
        <v>0</v>
      </c>
      <c r="AO63" s="11"/>
      <c r="AP63" s="12">
        <v>0</v>
      </c>
      <c r="AQ63" s="12"/>
      <c r="AR63" s="12"/>
      <c r="AS63" s="12"/>
      <c r="AT63" s="12">
        <v>0</v>
      </c>
      <c r="AU63" s="146">
        <f t="shared" si="29"/>
        <v>0</v>
      </c>
      <c r="AV63" s="11"/>
      <c r="AW63" s="12"/>
      <c r="AX63" s="12"/>
      <c r="AY63" s="12"/>
      <c r="AZ63" s="12"/>
      <c r="BA63" s="12"/>
      <c r="BB63" s="12">
        <f t="shared" si="30"/>
        <v>0</v>
      </c>
      <c r="BC63" s="218">
        <f t="shared" si="31"/>
        <v>0</v>
      </c>
      <c r="BD63" s="219">
        <f t="shared" si="32"/>
        <v>167</v>
      </c>
      <c r="BE63" s="219">
        <f t="shared" si="33"/>
        <v>0</v>
      </c>
      <c r="BF63" s="219">
        <f t="shared" si="34"/>
        <v>0</v>
      </c>
      <c r="BG63" s="219">
        <f t="shared" si="35"/>
        <v>2</v>
      </c>
      <c r="BH63" s="219">
        <f t="shared" si="36"/>
        <v>0</v>
      </c>
      <c r="BI63" s="220">
        <f t="shared" si="37"/>
        <v>169</v>
      </c>
      <c r="BJ63" s="178"/>
      <c r="BK63" s="217" t="s">
        <v>63</v>
      </c>
      <c r="BL63" s="11">
        <v>707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46">
        <f t="shared" si="38"/>
        <v>707</v>
      </c>
      <c r="BS63" s="218">
        <f t="shared" si="39"/>
        <v>992</v>
      </c>
      <c r="BT63" s="219">
        <f t="shared" si="40"/>
        <v>167</v>
      </c>
      <c r="BU63" s="219">
        <f t="shared" si="41"/>
        <v>317</v>
      </c>
      <c r="BV63" s="219">
        <f t="shared" si="42"/>
        <v>16</v>
      </c>
      <c r="BW63" s="219">
        <f t="shared" si="43"/>
        <v>2</v>
      </c>
      <c r="BX63" s="219">
        <f t="shared" si="44"/>
        <v>16</v>
      </c>
      <c r="BY63" s="220">
        <f t="shared" si="45"/>
        <v>1510</v>
      </c>
      <c r="CA63" s="157">
        <f t="shared" si="23"/>
        <v>169</v>
      </c>
    </row>
    <row r="64" spans="1:79" ht="19.5" customHeight="1" thickBot="1">
      <c r="A64" s="149">
        <v>57</v>
      </c>
      <c r="B64" s="29"/>
      <c r="C64" s="217" t="s">
        <v>64</v>
      </c>
      <c r="D64" s="11">
        <v>0</v>
      </c>
      <c r="E64" s="12">
        <v>0</v>
      </c>
      <c r="F64" s="12">
        <v>197</v>
      </c>
      <c r="G64" s="12">
        <v>21</v>
      </c>
      <c r="H64" s="12">
        <v>0</v>
      </c>
      <c r="I64" s="12">
        <v>9</v>
      </c>
      <c r="J64" s="12">
        <f t="shared" si="24"/>
        <v>227</v>
      </c>
      <c r="K64" s="11"/>
      <c r="L64" s="12">
        <v>0</v>
      </c>
      <c r="M64" s="12"/>
      <c r="N64" s="12"/>
      <c r="O64" s="12"/>
      <c r="P64" s="12">
        <v>0</v>
      </c>
      <c r="Q64" s="146">
        <f t="shared" si="25"/>
        <v>0</v>
      </c>
      <c r="R64" s="174">
        <v>0</v>
      </c>
      <c r="S64" s="12">
        <v>90</v>
      </c>
      <c r="T64" s="12">
        <v>0</v>
      </c>
      <c r="U64" s="12">
        <v>0</v>
      </c>
      <c r="V64" s="12">
        <v>0</v>
      </c>
      <c r="W64" s="12">
        <v>0</v>
      </c>
      <c r="X64" s="12">
        <f t="shared" si="26"/>
        <v>90</v>
      </c>
      <c r="Y64" s="11">
        <v>15</v>
      </c>
      <c r="Z64" s="12">
        <v>70</v>
      </c>
      <c r="AA64" s="12">
        <v>0</v>
      </c>
      <c r="AB64" s="12">
        <v>0</v>
      </c>
      <c r="AC64" s="12">
        <v>0</v>
      </c>
      <c r="AD64" s="12">
        <v>0</v>
      </c>
      <c r="AE64" s="190">
        <f t="shared" si="27"/>
        <v>85</v>
      </c>
      <c r="AF64" s="178"/>
      <c r="AG64" s="217" t="s">
        <v>64</v>
      </c>
      <c r="AH64" s="174"/>
      <c r="AI64" s="12">
        <v>0</v>
      </c>
      <c r="AJ64" s="12"/>
      <c r="AK64" s="12"/>
      <c r="AL64" s="12"/>
      <c r="AM64" s="12">
        <v>0</v>
      </c>
      <c r="AN64" s="12">
        <f t="shared" si="28"/>
        <v>0</v>
      </c>
      <c r="AO64" s="11"/>
      <c r="AP64" s="12">
        <v>0</v>
      </c>
      <c r="AQ64" s="12"/>
      <c r="AR64" s="12"/>
      <c r="AS64" s="12"/>
      <c r="AT64" s="12">
        <v>0</v>
      </c>
      <c r="AU64" s="146">
        <f t="shared" si="29"/>
        <v>0</v>
      </c>
      <c r="AV64" s="11"/>
      <c r="AW64" s="12"/>
      <c r="AX64" s="12"/>
      <c r="AY64" s="12"/>
      <c r="AZ64" s="12"/>
      <c r="BA64" s="12"/>
      <c r="BB64" s="12">
        <f t="shared" si="30"/>
        <v>0</v>
      </c>
      <c r="BC64" s="218">
        <f t="shared" si="31"/>
        <v>15</v>
      </c>
      <c r="BD64" s="219">
        <f t="shared" si="32"/>
        <v>160</v>
      </c>
      <c r="BE64" s="219">
        <f t="shared" si="33"/>
        <v>0</v>
      </c>
      <c r="BF64" s="219">
        <f t="shared" si="34"/>
        <v>0</v>
      </c>
      <c r="BG64" s="219">
        <f t="shared" si="35"/>
        <v>0</v>
      </c>
      <c r="BH64" s="219">
        <f t="shared" si="36"/>
        <v>0</v>
      </c>
      <c r="BI64" s="220">
        <f t="shared" si="37"/>
        <v>175</v>
      </c>
      <c r="BJ64" s="178"/>
      <c r="BK64" s="217" t="s">
        <v>64</v>
      </c>
      <c r="BL64" s="11">
        <v>1051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46">
        <f t="shared" si="38"/>
        <v>1051</v>
      </c>
      <c r="BS64" s="218">
        <f t="shared" si="39"/>
        <v>1066</v>
      </c>
      <c r="BT64" s="219">
        <f t="shared" si="40"/>
        <v>160</v>
      </c>
      <c r="BU64" s="219">
        <f t="shared" si="41"/>
        <v>197</v>
      </c>
      <c r="BV64" s="219">
        <f t="shared" si="42"/>
        <v>21</v>
      </c>
      <c r="BW64" s="219">
        <f t="shared" si="43"/>
        <v>0</v>
      </c>
      <c r="BX64" s="219">
        <f t="shared" si="44"/>
        <v>9</v>
      </c>
      <c r="BY64" s="220">
        <f t="shared" si="45"/>
        <v>1453</v>
      </c>
      <c r="CA64" s="157">
        <f t="shared" si="23"/>
        <v>175</v>
      </c>
    </row>
    <row r="65" spans="1:79" ht="19.5" customHeight="1" thickBot="1">
      <c r="A65" s="149">
        <v>58</v>
      </c>
      <c r="B65" s="29"/>
      <c r="C65" s="217" t="s">
        <v>65</v>
      </c>
      <c r="D65" s="11">
        <v>392</v>
      </c>
      <c r="E65" s="12">
        <v>15</v>
      </c>
      <c r="F65" s="12">
        <v>166</v>
      </c>
      <c r="G65" s="12">
        <v>0</v>
      </c>
      <c r="H65" s="12">
        <v>0</v>
      </c>
      <c r="I65" s="12">
        <v>8</v>
      </c>
      <c r="J65" s="12">
        <f t="shared" si="24"/>
        <v>581</v>
      </c>
      <c r="K65" s="11"/>
      <c r="L65" s="12">
        <v>0</v>
      </c>
      <c r="M65" s="12"/>
      <c r="N65" s="12"/>
      <c r="O65" s="12"/>
      <c r="P65" s="12">
        <v>0</v>
      </c>
      <c r="Q65" s="146">
        <f t="shared" si="25"/>
        <v>0</v>
      </c>
      <c r="R65" s="174">
        <v>0</v>
      </c>
      <c r="S65" s="12">
        <v>93</v>
      </c>
      <c r="T65" s="12">
        <v>0</v>
      </c>
      <c r="U65" s="12">
        <v>0</v>
      </c>
      <c r="V65" s="12">
        <v>0</v>
      </c>
      <c r="W65" s="12">
        <v>0</v>
      </c>
      <c r="X65" s="12">
        <f t="shared" si="26"/>
        <v>93</v>
      </c>
      <c r="Y65" s="11">
        <v>105</v>
      </c>
      <c r="Z65" s="12">
        <v>55</v>
      </c>
      <c r="AA65" s="12">
        <v>0</v>
      </c>
      <c r="AB65" s="12">
        <v>0</v>
      </c>
      <c r="AC65" s="12">
        <v>1</v>
      </c>
      <c r="AD65" s="12">
        <v>0</v>
      </c>
      <c r="AE65" s="190">
        <f t="shared" si="27"/>
        <v>161</v>
      </c>
      <c r="AF65" s="178"/>
      <c r="AG65" s="217" t="s">
        <v>65</v>
      </c>
      <c r="AH65" s="174"/>
      <c r="AI65" s="12">
        <v>0</v>
      </c>
      <c r="AJ65" s="12"/>
      <c r="AK65" s="12"/>
      <c r="AL65" s="12"/>
      <c r="AM65" s="12">
        <v>0</v>
      </c>
      <c r="AN65" s="12">
        <f t="shared" si="28"/>
        <v>0</v>
      </c>
      <c r="AO65" s="11"/>
      <c r="AP65" s="12">
        <v>0</v>
      </c>
      <c r="AQ65" s="12"/>
      <c r="AR65" s="12"/>
      <c r="AS65" s="12"/>
      <c r="AT65" s="12">
        <v>0</v>
      </c>
      <c r="AU65" s="146">
        <f t="shared" si="29"/>
        <v>0</v>
      </c>
      <c r="AV65" s="11"/>
      <c r="AW65" s="12"/>
      <c r="AX65" s="12"/>
      <c r="AY65" s="12"/>
      <c r="AZ65" s="12"/>
      <c r="BA65" s="12"/>
      <c r="BB65" s="12">
        <f t="shared" si="30"/>
        <v>0</v>
      </c>
      <c r="BC65" s="218">
        <f t="shared" si="31"/>
        <v>105</v>
      </c>
      <c r="BD65" s="219">
        <f t="shared" si="32"/>
        <v>148</v>
      </c>
      <c r="BE65" s="219">
        <f t="shared" si="33"/>
        <v>0</v>
      </c>
      <c r="BF65" s="219">
        <f t="shared" si="34"/>
        <v>0</v>
      </c>
      <c r="BG65" s="219">
        <f t="shared" si="35"/>
        <v>1</v>
      </c>
      <c r="BH65" s="219">
        <f t="shared" si="36"/>
        <v>0</v>
      </c>
      <c r="BI65" s="220">
        <f t="shared" si="37"/>
        <v>254</v>
      </c>
      <c r="BJ65" s="178"/>
      <c r="BK65" s="217" t="s">
        <v>65</v>
      </c>
      <c r="BL65" s="11">
        <v>250</v>
      </c>
      <c r="BM65" s="12">
        <v>2</v>
      </c>
      <c r="BN65" s="12">
        <v>0</v>
      </c>
      <c r="BO65" s="12">
        <v>0</v>
      </c>
      <c r="BP65" s="12">
        <v>0</v>
      </c>
      <c r="BQ65" s="12">
        <v>13</v>
      </c>
      <c r="BR65" s="146">
        <f t="shared" si="38"/>
        <v>265</v>
      </c>
      <c r="BS65" s="218">
        <f t="shared" si="39"/>
        <v>747</v>
      </c>
      <c r="BT65" s="219">
        <f t="shared" si="40"/>
        <v>165</v>
      </c>
      <c r="BU65" s="219">
        <f t="shared" si="41"/>
        <v>166</v>
      </c>
      <c r="BV65" s="219">
        <f t="shared" si="42"/>
        <v>0</v>
      </c>
      <c r="BW65" s="219">
        <f t="shared" si="43"/>
        <v>1</v>
      </c>
      <c r="BX65" s="219">
        <f t="shared" si="44"/>
        <v>21</v>
      </c>
      <c r="BY65" s="220">
        <f t="shared" si="45"/>
        <v>1100</v>
      </c>
      <c r="CA65" s="157">
        <f t="shared" si="23"/>
        <v>254</v>
      </c>
    </row>
    <row r="66" spans="1:79" ht="19.5" customHeight="1" thickBot="1">
      <c r="A66" s="149">
        <v>59</v>
      </c>
      <c r="B66" s="29"/>
      <c r="C66" s="217" t="s">
        <v>66</v>
      </c>
      <c r="D66" s="11">
        <v>0</v>
      </c>
      <c r="E66" s="12">
        <v>0</v>
      </c>
      <c r="F66" s="12">
        <v>172</v>
      </c>
      <c r="G66" s="12">
        <v>0</v>
      </c>
      <c r="H66" s="12">
        <v>0</v>
      </c>
      <c r="I66" s="12">
        <v>8</v>
      </c>
      <c r="J66" s="12">
        <f t="shared" si="24"/>
        <v>180</v>
      </c>
      <c r="K66" s="11"/>
      <c r="L66" s="12">
        <v>0</v>
      </c>
      <c r="M66" s="12"/>
      <c r="N66" s="12"/>
      <c r="O66" s="12"/>
      <c r="P66" s="12">
        <v>0</v>
      </c>
      <c r="Q66" s="146">
        <f t="shared" si="25"/>
        <v>0</v>
      </c>
      <c r="R66" s="174">
        <v>0</v>
      </c>
      <c r="S66" s="12">
        <v>84</v>
      </c>
      <c r="T66" s="12">
        <v>0</v>
      </c>
      <c r="U66" s="12">
        <v>0</v>
      </c>
      <c r="V66" s="12">
        <v>0</v>
      </c>
      <c r="W66" s="12">
        <v>0</v>
      </c>
      <c r="X66" s="12">
        <f t="shared" si="26"/>
        <v>84</v>
      </c>
      <c r="Y66" s="11">
        <v>87</v>
      </c>
      <c r="Z66" s="12">
        <v>58</v>
      </c>
      <c r="AA66" s="12">
        <v>0</v>
      </c>
      <c r="AB66" s="12">
        <v>0</v>
      </c>
      <c r="AC66" s="12">
        <v>0</v>
      </c>
      <c r="AD66" s="12">
        <v>0</v>
      </c>
      <c r="AE66" s="190">
        <f t="shared" si="27"/>
        <v>145</v>
      </c>
      <c r="AF66" s="178"/>
      <c r="AG66" s="217" t="s">
        <v>66</v>
      </c>
      <c r="AH66" s="174"/>
      <c r="AI66" s="12">
        <v>0</v>
      </c>
      <c r="AJ66" s="12"/>
      <c r="AK66" s="12"/>
      <c r="AL66" s="12"/>
      <c r="AM66" s="12">
        <v>0</v>
      </c>
      <c r="AN66" s="12">
        <f t="shared" si="28"/>
        <v>0</v>
      </c>
      <c r="AO66" s="11"/>
      <c r="AP66" s="12">
        <v>0</v>
      </c>
      <c r="AQ66" s="12"/>
      <c r="AR66" s="12"/>
      <c r="AS66" s="12"/>
      <c r="AT66" s="12">
        <v>0</v>
      </c>
      <c r="AU66" s="146">
        <f t="shared" si="29"/>
        <v>0</v>
      </c>
      <c r="AV66" s="11"/>
      <c r="AW66" s="12"/>
      <c r="AX66" s="12"/>
      <c r="AY66" s="12"/>
      <c r="AZ66" s="12"/>
      <c r="BA66" s="12"/>
      <c r="BB66" s="12">
        <f t="shared" si="30"/>
        <v>0</v>
      </c>
      <c r="BC66" s="218">
        <f t="shared" si="31"/>
        <v>87</v>
      </c>
      <c r="BD66" s="219">
        <f t="shared" si="32"/>
        <v>142</v>
      </c>
      <c r="BE66" s="219">
        <f t="shared" si="33"/>
        <v>0</v>
      </c>
      <c r="BF66" s="219">
        <f t="shared" si="34"/>
        <v>0</v>
      </c>
      <c r="BG66" s="219">
        <f t="shared" si="35"/>
        <v>0</v>
      </c>
      <c r="BH66" s="219">
        <f t="shared" si="36"/>
        <v>0</v>
      </c>
      <c r="BI66" s="220">
        <f t="shared" si="37"/>
        <v>229</v>
      </c>
      <c r="BJ66" s="178"/>
      <c r="BK66" s="217" t="s">
        <v>66</v>
      </c>
      <c r="BL66" s="11">
        <v>707</v>
      </c>
      <c r="BM66" s="12">
        <v>9</v>
      </c>
      <c r="BN66" s="12">
        <v>2</v>
      </c>
      <c r="BO66" s="12">
        <v>0</v>
      </c>
      <c r="BP66" s="12">
        <v>0</v>
      </c>
      <c r="BQ66" s="12">
        <v>31</v>
      </c>
      <c r="BR66" s="146">
        <f t="shared" si="38"/>
        <v>749</v>
      </c>
      <c r="BS66" s="218">
        <f t="shared" si="39"/>
        <v>794</v>
      </c>
      <c r="BT66" s="219">
        <f t="shared" si="40"/>
        <v>151</v>
      </c>
      <c r="BU66" s="219">
        <f t="shared" si="41"/>
        <v>174</v>
      </c>
      <c r="BV66" s="219">
        <f t="shared" si="42"/>
        <v>0</v>
      </c>
      <c r="BW66" s="219">
        <f t="shared" si="43"/>
        <v>0</v>
      </c>
      <c r="BX66" s="219">
        <f t="shared" si="44"/>
        <v>39</v>
      </c>
      <c r="BY66" s="220">
        <f t="shared" si="45"/>
        <v>1158</v>
      </c>
      <c r="CA66" s="157">
        <f t="shared" si="23"/>
        <v>229</v>
      </c>
    </row>
    <row r="67" spans="1:79" ht="19.5" customHeight="1" thickBot="1">
      <c r="A67" s="149">
        <v>60</v>
      </c>
      <c r="B67" s="29"/>
      <c r="C67" s="217" t="s">
        <v>67</v>
      </c>
      <c r="D67" s="11">
        <v>460</v>
      </c>
      <c r="E67" s="12">
        <v>72</v>
      </c>
      <c r="F67" s="12">
        <v>155</v>
      </c>
      <c r="G67" s="12">
        <v>21</v>
      </c>
      <c r="H67" s="12">
        <v>0</v>
      </c>
      <c r="I67" s="12">
        <v>0</v>
      </c>
      <c r="J67" s="12">
        <f t="shared" si="24"/>
        <v>708</v>
      </c>
      <c r="K67" s="11"/>
      <c r="L67" s="12">
        <v>0</v>
      </c>
      <c r="M67" s="12"/>
      <c r="N67" s="12"/>
      <c r="O67" s="12"/>
      <c r="P67" s="12">
        <v>0</v>
      </c>
      <c r="Q67" s="146">
        <f t="shared" si="25"/>
        <v>0</v>
      </c>
      <c r="R67" s="174">
        <v>0</v>
      </c>
      <c r="S67" s="12">
        <v>91</v>
      </c>
      <c r="T67" s="12">
        <v>0</v>
      </c>
      <c r="U67" s="12">
        <v>0</v>
      </c>
      <c r="V67" s="12">
        <v>0</v>
      </c>
      <c r="W67" s="12">
        <v>0</v>
      </c>
      <c r="X67" s="12">
        <f t="shared" si="26"/>
        <v>91</v>
      </c>
      <c r="Y67" s="11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8</v>
      </c>
      <c r="AE67" s="190">
        <f t="shared" si="27"/>
        <v>8</v>
      </c>
      <c r="AF67" s="178"/>
      <c r="AG67" s="217" t="s">
        <v>67</v>
      </c>
      <c r="AH67" s="174"/>
      <c r="AI67" s="12">
        <v>0</v>
      </c>
      <c r="AJ67" s="12"/>
      <c r="AK67" s="12"/>
      <c r="AL67" s="12"/>
      <c r="AM67" s="12">
        <v>0</v>
      </c>
      <c r="AN67" s="12">
        <f t="shared" si="28"/>
        <v>0</v>
      </c>
      <c r="AO67" s="11"/>
      <c r="AP67" s="12">
        <v>0</v>
      </c>
      <c r="AQ67" s="12"/>
      <c r="AR67" s="12"/>
      <c r="AS67" s="12"/>
      <c r="AT67" s="12">
        <v>0</v>
      </c>
      <c r="AU67" s="146">
        <f t="shared" si="29"/>
        <v>0</v>
      </c>
      <c r="AV67" s="11"/>
      <c r="AW67" s="12"/>
      <c r="AX67" s="12"/>
      <c r="AY67" s="12"/>
      <c r="AZ67" s="12"/>
      <c r="BA67" s="12"/>
      <c r="BB67" s="12">
        <f t="shared" si="30"/>
        <v>0</v>
      </c>
      <c r="BC67" s="218">
        <f t="shared" si="31"/>
        <v>0</v>
      </c>
      <c r="BD67" s="219">
        <f t="shared" si="32"/>
        <v>91</v>
      </c>
      <c r="BE67" s="219">
        <f t="shared" si="33"/>
        <v>0</v>
      </c>
      <c r="BF67" s="219">
        <f t="shared" si="34"/>
        <v>0</v>
      </c>
      <c r="BG67" s="219">
        <f t="shared" si="35"/>
        <v>0</v>
      </c>
      <c r="BH67" s="219">
        <f t="shared" si="36"/>
        <v>8</v>
      </c>
      <c r="BI67" s="220">
        <f t="shared" si="37"/>
        <v>99</v>
      </c>
      <c r="BJ67" s="178"/>
      <c r="BK67" s="217" t="s">
        <v>67</v>
      </c>
      <c r="BL67" s="11">
        <v>358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46">
        <f t="shared" si="38"/>
        <v>358</v>
      </c>
      <c r="BS67" s="218">
        <f t="shared" si="39"/>
        <v>818</v>
      </c>
      <c r="BT67" s="219">
        <f t="shared" si="40"/>
        <v>163</v>
      </c>
      <c r="BU67" s="219">
        <f t="shared" si="41"/>
        <v>155</v>
      </c>
      <c r="BV67" s="219">
        <f t="shared" si="42"/>
        <v>21</v>
      </c>
      <c r="BW67" s="219">
        <f t="shared" si="43"/>
        <v>0</v>
      </c>
      <c r="BX67" s="219">
        <f t="shared" si="44"/>
        <v>8</v>
      </c>
      <c r="BY67" s="220">
        <f t="shared" si="45"/>
        <v>1165</v>
      </c>
      <c r="CA67" s="157">
        <f t="shared" si="23"/>
        <v>99</v>
      </c>
    </row>
    <row r="68" spans="1:79" ht="19.5" customHeight="1" thickBot="1">
      <c r="A68" s="149">
        <v>61</v>
      </c>
      <c r="B68" s="29"/>
      <c r="C68" s="217" t="s">
        <v>68</v>
      </c>
      <c r="D68" s="11">
        <v>0</v>
      </c>
      <c r="E68" s="12">
        <v>0</v>
      </c>
      <c r="F68" s="12">
        <v>113</v>
      </c>
      <c r="G68" s="12">
        <v>0</v>
      </c>
      <c r="H68" s="12">
        <v>0</v>
      </c>
      <c r="I68" s="12">
        <v>11</v>
      </c>
      <c r="J68" s="12">
        <f t="shared" si="24"/>
        <v>124</v>
      </c>
      <c r="K68" s="11"/>
      <c r="L68" s="12">
        <v>0</v>
      </c>
      <c r="M68" s="12"/>
      <c r="N68" s="12"/>
      <c r="O68" s="12"/>
      <c r="P68" s="12">
        <v>0</v>
      </c>
      <c r="Q68" s="146">
        <f t="shared" si="25"/>
        <v>0</v>
      </c>
      <c r="R68" s="174">
        <v>0</v>
      </c>
      <c r="S68" s="12">
        <v>143</v>
      </c>
      <c r="T68" s="12">
        <v>0</v>
      </c>
      <c r="U68" s="12">
        <v>0</v>
      </c>
      <c r="V68" s="12">
        <v>0</v>
      </c>
      <c r="W68" s="12">
        <v>0</v>
      </c>
      <c r="X68" s="12">
        <f t="shared" si="26"/>
        <v>143</v>
      </c>
      <c r="Y68" s="11">
        <v>117</v>
      </c>
      <c r="Z68" s="12">
        <v>88</v>
      </c>
      <c r="AA68" s="12">
        <v>0</v>
      </c>
      <c r="AB68" s="12">
        <v>0</v>
      </c>
      <c r="AC68" s="12">
        <v>0</v>
      </c>
      <c r="AD68" s="12">
        <v>0</v>
      </c>
      <c r="AE68" s="190">
        <f t="shared" si="27"/>
        <v>205</v>
      </c>
      <c r="AF68" s="178"/>
      <c r="AG68" s="217" t="s">
        <v>68</v>
      </c>
      <c r="AH68" s="174"/>
      <c r="AI68" s="12">
        <v>0</v>
      </c>
      <c r="AJ68" s="12"/>
      <c r="AK68" s="12"/>
      <c r="AL68" s="12"/>
      <c r="AM68" s="12">
        <v>0</v>
      </c>
      <c r="AN68" s="12">
        <f t="shared" si="28"/>
        <v>0</v>
      </c>
      <c r="AO68" s="11"/>
      <c r="AP68" s="12">
        <v>0</v>
      </c>
      <c r="AQ68" s="12"/>
      <c r="AR68" s="12"/>
      <c r="AS68" s="12"/>
      <c r="AT68" s="12">
        <v>0</v>
      </c>
      <c r="AU68" s="146">
        <f t="shared" si="29"/>
        <v>0</v>
      </c>
      <c r="AV68" s="11"/>
      <c r="AW68" s="12"/>
      <c r="AX68" s="12"/>
      <c r="AY68" s="12"/>
      <c r="AZ68" s="12"/>
      <c r="BA68" s="12"/>
      <c r="BB68" s="12">
        <f t="shared" si="30"/>
        <v>0</v>
      </c>
      <c r="BC68" s="218">
        <f t="shared" si="31"/>
        <v>117</v>
      </c>
      <c r="BD68" s="219">
        <f t="shared" si="32"/>
        <v>231</v>
      </c>
      <c r="BE68" s="219">
        <f t="shared" si="33"/>
        <v>0</v>
      </c>
      <c r="BF68" s="219">
        <f t="shared" si="34"/>
        <v>0</v>
      </c>
      <c r="BG68" s="219">
        <f t="shared" si="35"/>
        <v>0</v>
      </c>
      <c r="BH68" s="219">
        <f t="shared" si="36"/>
        <v>0</v>
      </c>
      <c r="BI68" s="220">
        <f t="shared" si="37"/>
        <v>348</v>
      </c>
      <c r="BJ68" s="178"/>
      <c r="BK68" s="217" t="s">
        <v>68</v>
      </c>
      <c r="BL68" s="11">
        <v>1341</v>
      </c>
      <c r="BM68" s="12">
        <v>15</v>
      </c>
      <c r="BN68" s="12">
        <v>2</v>
      </c>
      <c r="BO68" s="12">
        <v>0</v>
      </c>
      <c r="BP68" s="12">
        <v>0</v>
      </c>
      <c r="BQ68" s="12">
        <v>66</v>
      </c>
      <c r="BR68" s="146">
        <f t="shared" si="38"/>
        <v>1424</v>
      </c>
      <c r="BS68" s="218">
        <f t="shared" si="39"/>
        <v>1458</v>
      </c>
      <c r="BT68" s="219">
        <f t="shared" si="40"/>
        <v>246</v>
      </c>
      <c r="BU68" s="219">
        <f t="shared" si="41"/>
        <v>115</v>
      </c>
      <c r="BV68" s="219">
        <f t="shared" si="42"/>
        <v>0</v>
      </c>
      <c r="BW68" s="219">
        <f t="shared" si="43"/>
        <v>0</v>
      </c>
      <c r="BX68" s="219">
        <f t="shared" si="44"/>
        <v>77</v>
      </c>
      <c r="BY68" s="220">
        <f t="shared" si="45"/>
        <v>1896</v>
      </c>
      <c r="CA68" s="157">
        <f t="shared" si="23"/>
        <v>348</v>
      </c>
    </row>
    <row r="69" spans="1:79" ht="19.5" customHeight="1" thickBot="1">
      <c r="A69" s="149">
        <v>62</v>
      </c>
      <c r="B69" s="29"/>
      <c r="C69" s="217" t="s">
        <v>69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8</v>
      </c>
      <c r="J69" s="12">
        <f t="shared" si="24"/>
        <v>8</v>
      </c>
      <c r="K69" s="11"/>
      <c r="L69" s="12">
        <v>0</v>
      </c>
      <c r="M69" s="12"/>
      <c r="N69" s="12"/>
      <c r="O69" s="12"/>
      <c r="P69" s="12">
        <v>0</v>
      </c>
      <c r="Q69" s="146">
        <f t="shared" si="25"/>
        <v>0</v>
      </c>
      <c r="R69" s="174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f t="shared" si="26"/>
        <v>0</v>
      </c>
      <c r="Y69" s="11">
        <v>0</v>
      </c>
      <c r="Z69" s="12">
        <v>92</v>
      </c>
      <c r="AA69" s="12">
        <v>0</v>
      </c>
      <c r="AB69" s="12">
        <v>1</v>
      </c>
      <c r="AC69" s="12">
        <v>0</v>
      </c>
      <c r="AD69" s="12">
        <v>57</v>
      </c>
      <c r="AE69" s="190">
        <f t="shared" si="27"/>
        <v>150</v>
      </c>
      <c r="AF69" s="178"/>
      <c r="AG69" s="217" t="s">
        <v>69</v>
      </c>
      <c r="AH69" s="174"/>
      <c r="AI69" s="12">
        <v>0</v>
      </c>
      <c r="AJ69" s="12"/>
      <c r="AK69" s="12"/>
      <c r="AL69" s="12"/>
      <c r="AM69" s="12">
        <v>0</v>
      </c>
      <c r="AN69" s="12">
        <f t="shared" si="28"/>
        <v>0</v>
      </c>
      <c r="AO69" s="11"/>
      <c r="AP69" s="12">
        <v>0</v>
      </c>
      <c r="AQ69" s="12"/>
      <c r="AR69" s="12"/>
      <c r="AS69" s="12"/>
      <c r="AT69" s="12">
        <v>0</v>
      </c>
      <c r="AU69" s="146">
        <f t="shared" si="29"/>
        <v>0</v>
      </c>
      <c r="AV69" s="11"/>
      <c r="AW69" s="12"/>
      <c r="AX69" s="12"/>
      <c r="AY69" s="12"/>
      <c r="AZ69" s="12"/>
      <c r="BA69" s="12"/>
      <c r="BB69" s="12">
        <f t="shared" si="30"/>
        <v>0</v>
      </c>
      <c r="BC69" s="218">
        <f t="shared" si="31"/>
        <v>0</v>
      </c>
      <c r="BD69" s="219">
        <f t="shared" si="32"/>
        <v>92</v>
      </c>
      <c r="BE69" s="219">
        <f t="shared" si="33"/>
        <v>0</v>
      </c>
      <c r="BF69" s="219">
        <f t="shared" si="34"/>
        <v>1</v>
      </c>
      <c r="BG69" s="219">
        <f t="shared" si="35"/>
        <v>0</v>
      </c>
      <c r="BH69" s="219">
        <f t="shared" si="36"/>
        <v>57</v>
      </c>
      <c r="BI69" s="220">
        <f t="shared" si="37"/>
        <v>150</v>
      </c>
      <c r="BJ69" s="178"/>
      <c r="BK69" s="217" t="s">
        <v>69</v>
      </c>
      <c r="BL69" s="11">
        <v>214</v>
      </c>
      <c r="BM69" s="12">
        <v>0</v>
      </c>
      <c r="BN69" s="12">
        <v>0</v>
      </c>
      <c r="BO69" s="12">
        <v>0</v>
      </c>
      <c r="BP69" s="12">
        <v>0</v>
      </c>
      <c r="BQ69" s="12">
        <v>60</v>
      </c>
      <c r="BR69" s="146">
        <f t="shared" si="38"/>
        <v>274</v>
      </c>
      <c r="BS69" s="218">
        <f t="shared" si="39"/>
        <v>214</v>
      </c>
      <c r="BT69" s="219">
        <f t="shared" si="40"/>
        <v>92</v>
      </c>
      <c r="BU69" s="219">
        <f t="shared" si="41"/>
        <v>0</v>
      </c>
      <c r="BV69" s="219">
        <f t="shared" si="42"/>
        <v>1</v>
      </c>
      <c r="BW69" s="219">
        <f t="shared" si="43"/>
        <v>0</v>
      </c>
      <c r="BX69" s="219">
        <f t="shared" si="44"/>
        <v>125</v>
      </c>
      <c r="BY69" s="220">
        <f t="shared" si="45"/>
        <v>432</v>
      </c>
      <c r="CA69" s="157">
        <f t="shared" si="23"/>
        <v>150</v>
      </c>
    </row>
    <row r="70" spans="1:79" ht="19.5" customHeight="1" thickBot="1">
      <c r="A70" s="149">
        <v>63</v>
      </c>
      <c r="B70" s="29"/>
      <c r="C70" s="217" t="s">
        <v>70</v>
      </c>
      <c r="D70" s="11">
        <v>14</v>
      </c>
      <c r="E70" s="12">
        <v>292</v>
      </c>
      <c r="F70" s="12">
        <v>21</v>
      </c>
      <c r="G70" s="12">
        <v>0</v>
      </c>
      <c r="H70" s="12">
        <v>0</v>
      </c>
      <c r="I70" s="12">
        <v>2</v>
      </c>
      <c r="J70" s="12">
        <f t="shared" si="24"/>
        <v>329</v>
      </c>
      <c r="K70" s="11"/>
      <c r="L70" s="12">
        <v>0</v>
      </c>
      <c r="M70" s="12"/>
      <c r="N70" s="12"/>
      <c r="O70" s="12"/>
      <c r="P70" s="12">
        <v>0</v>
      </c>
      <c r="Q70" s="146">
        <f t="shared" si="25"/>
        <v>0</v>
      </c>
      <c r="R70" s="174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f t="shared" si="26"/>
        <v>0</v>
      </c>
      <c r="Y70" s="11">
        <v>0</v>
      </c>
      <c r="Z70" s="12">
        <v>27</v>
      </c>
      <c r="AA70" s="12">
        <v>0</v>
      </c>
      <c r="AB70" s="12">
        <v>0</v>
      </c>
      <c r="AC70" s="12">
        <v>0</v>
      </c>
      <c r="AD70" s="12">
        <v>0</v>
      </c>
      <c r="AE70" s="190">
        <f t="shared" si="27"/>
        <v>27</v>
      </c>
      <c r="AF70" s="178"/>
      <c r="AG70" s="217" t="s">
        <v>70</v>
      </c>
      <c r="AH70" s="174"/>
      <c r="AI70" s="12">
        <v>0</v>
      </c>
      <c r="AJ70" s="12"/>
      <c r="AK70" s="12"/>
      <c r="AL70" s="12"/>
      <c r="AM70" s="12">
        <v>0</v>
      </c>
      <c r="AN70" s="12">
        <f t="shared" si="28"/>
        <v>0</v>
      </c>
      <c r="AO70" s="11"/>
      <c r="AP70" s="12">
        <v>0</v>
      </c>
      <c r="AQ70" s="12"/>
      <c r="AR70" s="12"/>
      <c r="AS70" s="12"/>
      <c r="AT70" s="12">
        <v>0</v>
      </c>
      <c r="AU70" s="146">
        <f t="shared" si="29"/>
        <v>0</v>
      </c>
      <c r="AV70" s="11"/>
      <c r="AW70" s="12"/>
      <c r="AX70" s="12"/>
      <c r="AY70" s="12"/>
      <c r="AZ70" s="12"/>
      <c r="BA70" s="12"/>
      <c r="BB70" s="12">
        <f t="shared" si="30"/>
        <v>0</v>
      </c>
      <c r="BC70" s="218">
        <f t="shared" si="31"/>
        <v>0</v>
      </c>
      <c r="BD70" s="219">
        <f t="shared" si="32"/>
        <v>27</v>
      </c>
      <c r="BE70" s="219">
        <f t="shared" si="33"/>
        <v>0</v>
      </c>
      <c r="BF70" s="219">
        <f t="shared" si="34"/>
        <v>0</v>
      </c>
      <c r="BG70" s="219">
        <f t="shared" si="35"/>
        <v>0</v>
      </c>
      <c r="BH70" s="219">
        <f t="shared" si="36"/>
        <v>0</v>
      </c>
      <c r="BI70" s="220">
        <f t="shared" si="37"/>
        <v>27</v>
      </c>
      <c r="BJ70" s="178"/>
      <c r="BK70" s="217" t="s">
        <v>70</v>
      </c>
      <c r="BL70" s="11">
        <v>74</v>
      </c>
      <c r="BM70" s="12">
        <v>0</v>
      </c>
      <c r="BN70" s="12">
        <v>7</v>
      </c>
      <c r="BO70" s="12">
        <v>0</v>
      </c>
      <c r="BP70" s="12">
        <v>0</v>
      </c>
      <c r="BQ70" s="12">
        <v>3</v>
      </c>
      <c r="BR70" s="146">
        <f t="shared" si="38"/>
        <v>84</v>
      </c>
      <c r="BS70" s="218">
        <f t="shared" si="39"/>
        <v>88</v>
      </c>
      <c r="BT70" s="219">
        <f t="shared" si="40"/>
        <v>319</v>
      </c>
      <c r="BU70" s="219">
        <f t="shared" si="41"/>
        <v>28</v>
      </c>
      <c r="BV70" s="219">
        <f t="shared" si="42"/>
        <v>0</v>
      </c>
      <c r="BW70" s="219">
        <f t="shared" si="43"/>
        <v>0</v>
      </c>
      <c r="BX70" s="219">
        <f t="shared" si="44"/>
        <v>5</v>
      </c>
      <c r="BY70" s="220">
        <f t="shared" si="45"/>
        <v>440</v>
      </c>
      <c r="CA70" s="157">
        <f t="shared" si="23"/>
        <v>27</v>
      </c>
    </row>
    <row r="71" spans="1:79" ht="19.5" customHeight="1" thickBot="1">
      <c r="A71" s="149">
        <v>64</v>
      </c>
      <c r="B71" s="29"/>
      <c r="C71" s="217" t="s">
        <v>71</v>
      </c>
      <c r="D71" s="11">
        <v>0</v>
      </c>
      <c r="E71" s="12">
        <v>0</v>
      </c>
      <c r="F71" s="12">
        <v>0</v>
      </c>
      <c r="G71" s="12">
        <v>0</v>
      </c>
      <c r="H71" s="12">
        <v>0</v>
      </c>
      <c r="I71" s="12">
        <v>3</v>
      </c>
      <c r="J71" s="12">
        <f t="shared" si="24"/>
        <v>3</v>
      </c>
      <c r="K71" s="11"/>
      <c r="L71" s="12">
        <v>0</v>
      </c>
      <c r="M71" s="12"/>
      <c r="N71" s="12"/>
      <c r="O71" s="12"/>
      <c r="P71" s="12">
        <v>0</v>
      </c>
      <c r="Q71" s="146">
        <f t="shared" si="25"/>
        <v>0</v>
      </c>
      <c r="R71" s="174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f t="shared" si="26"/>
        <v>0</v>
      </c>
      <c r="Y71" s="11">
        <v>0</v>
      </c>
      <c r="Z71" s="12">
        <v>49</v>
      </c>
      <c r="AA71" s="12">
        <v>0</v>
      </c>
      <c r="AB71" s="12">
        <v>0</v>
      </c>
      <c r="AC71" s="12">
        <v>0</v>
      </c>
      <c r="AD71" s="12">
        <v>0</v>
      </c>
      <c r="AE71" s="190">
        <f t="shared" si="27"/>
        <v>49</v>
      </c>
      <c r="AF71" s="178"/>
      <c r="AG71" s="217" t="s">
        <v>71</v>
      </c>
      <c r="AH71" s="174"/>
      <c r="AI71" s="12">
        <v>0</v>
      </c>
      <c r="AJ71" s="12"/>
      <c r="AK71" s="12"/>
      <c r="AL71" s="12"/>
      <c r="AM71" s="12">
        <v>0</v>
      </c>
      <c r="AN71" s="12">
        <f t="shared" si="28"/>
        <v>0</v>
      </c>
      <c r="AO71" s="11"/>
      <c r="AP71" s="12">
        <v>0</v>
      </c>
      <c r="AQ71" s="12"/>
      <c r="AR71" s="12"/>
      <c r="AS71" s="12"/>
      <c r="AT71" s="12">
        <v>0</v>
      </c>
      <c r="AU71" s="146">
        <f t="shared" si="29"/>
        <v>0</v>
      </c>
      <c r="AV71" s="11"/>
      <c r="AW71" s="12"/>
      <c r="AX71" s="12"/>
      <c r="AY71" s="12"/>
      <c r="AZ71" s="12"/>
      <c r="BA71" s="12"/>
      <c r="BB71" s="12">
        <f t="shared" si="30"/>
        <v>0</v>
      </c>
      <c r="BC71" s="218">
        <f t="shared" si="31"/>
        <v>0</v>
      </c>
      <c r="BD71" s="219">
        <f t="shared" si="32"/>
        <v>49</v>
      </c>
      <c r="BE71" s="219">
        <f t="shared" si="33"/>
        <v>0</v>
      </c>
      <c r="BF71" s="219">
        <f t="shared" si="34"/>
        <v>0</v>
      </c>
      <c r="BG71" s="219">
        <f t="shared" si="35"/>
        <v>0</v>
      </c>
      <c r="BH71" s="219">
        <f t="shared" si="36"/>
        <v>0</v>
      </c>
      <c r="BI71" s="220">
        <f t="shared" si="37"/>
        <v>49</v>
      </c>
      <c r="BJ71" s="178"/>
      <c r="BK71" s="217" t="s">
        <v>71</v>
      </c>
      <c r="BL71" s="11">
        <v>268</v>
      </c>
      <c r="BM71" s="12">
        <v>5</v>
      </c>
      <c r="BN71" s="12">
        <v>9</v>
      </c>
      <c r="BO71" s="12">
        <v>0</v>
      </c>
      <c r="BP71" s="12">
        <v>0</v>
      </c>
      <c r="BQ71" s="12">
        <v>0</v>
      </c>
      <c r="BR71" s="146">
        <f t="shared" si="38"/>
        <v>282</v>
      </c>
      <c r="BS71" s="218">
        <f t="shared" si="39"/>
        <v>268</v>
      </c>
      <c r="BT71" s="219">
        <f t="shared" si="40"/>
        <v>54</v>
      </c>
      <c r="BU71" s="219">
        <f t="shared" si="41"/>
        <v>9</v>
      </c>
      <c r="BV71" s="219">
        <f t="shared" si="42"/>
        <v>0</v>
      </c>
      <c r="BW71" s="219">
        <f t="shared" si="43"/>
        <v>0</v>
      </c>
      <c r="BX71" s="219">
        <f t="shared" si="44"/>
        <v>3</v>
      </c>
      <c r="BY71" s="220">
        <f t="shared" si="45"/>
        <v>334</v>
      </c>
      <c r="CA71" s="157">
        <f aca="true" t="shared" si="46" ref="CA71:CA82">X71+AE71+AN71+AU71+BB71</f>
        <v>49</v>
      </c>
    </row>
    <row r="72" spans="1:79" ht="19.5" customHeight="1" thickBot="1">
      <c r="A72" s="149">
        <v>65</v>
      </c>
      <c r="B72" s="29"/>
      <c r="C72" s="217" t="s">
        <v>72</v>
      </c>
      <c r="D72" s="11">
        <v>72</v>
      </c>
      <c r="E72" s="12">
        <v>96</v>
      </c>
      <c r="F72" s="12">
        <v>127</v>
      </c>
      <c r="G72" s="12">
        <v>31</v>
      </c>
      <c r="H72" s="12">
        <v>0</v>
      </c>
      <c r="I72" s="12">
        <v>17</v>
      </c>
      <c r="J72" s="12">
        <f>D72+E72+F72+G72+H72+I72</f>
        <v>343</v>
      </c>
      <c r="K72" s="11"/>
      <c r="L72" s="12">
        <v>0</v>
      </c>
      <c r="M72" s="12"/>
      <c r="N72" s="12"/>
      <c r="O72" s="12"/>
      <c r="P72" s="12">
        <v>0</v>
      </c>
      <c r="Q72" s="146">
        <f>K72+L72+M72+N72+O72+P72</f>
        <v>0</v>
      </c>
      <c r="R72" s="174">
        <v>0</v>
      </c>
      <c r="S72" s="12">
        <v>153</v>
      </c>
      <c r="T72" s="12">
        <v>0</v>
      </c>
      <c r="U72" s="12">
        <v>0</v>
      </c>
      <c r="V72" s="12">
        <v>0</v>
      </c>
      <c r="W72" s="12">
        <v>0</v>
      </c>
      <c r="X72" s="12">
        <f>R72+S72+T72+U72+V72+W72</f>
        <v>153</v>
      </c>
      <c r="Y72" s="11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90">
        <f>Y72+Z72+AA72+AB72+AC72+AD72</f>
        <v>0</v>
      </c>
      <c r="AF72" s="178"/>
      <c r="AG72" s="217" t="s">
        <v>72</v>
      </c>
      <c r="AH72" s="174"/>
      <c r="AI72" s="12">
        <v>0</v>
      </c>
      <c r="AJ72" s="12"/>
      <c r="AK72" s="12"/>
      <c r="AL72" s="12"/>
      <c r="AM72" s="12">
        <v>0</v>
      </c>
      <c r="AN72" s="12">
        <f>AH72+AI72+AJ72+AK72+AL72+AM72</f>
        <v>0</v>
      </c>
      <c r="AO72" s="11"/>
      <c r="AP72" s="12">
        <v>0</v>
      </c>
      <c r="AQ72" s="12"/>
      <c r="AR72" s="12"/>
      <c r="AS72" s="12"/>
      <c r="AT72" s="12">
        <v>0</v>
      </c>
      <c r="AU72" s="146">
        <f>AO72+AP72+AQ72+AR72+AS72+AT72</f>
        <v>0</v>
      </c>
      <c r="AV72" s="11"/>
      <c r="AW72" s="12"/>
      <c r="AX72" s="12"/>
      <c r="AY72" s="12"/>
      <c r="AZ72" s="12"/>
      <c r="BA72" s="12"/>
      <c r="BB72" s="12">
        <f>AV72+AW72+AX72+AY72+AZ72+BA72</f>
        <v>0</v>
      </c>
      <c r="BC72" s="218">
        <f aca="true" t="shared" si="47" ref="BC72:BC81">K72+R72+Y72+AH72+AO72+AV72</f>
        <v>0</v>
      </c>
      <c r="BD72" s="219">
        <f aca="true" t="shared" si="48" ref="BD72:BD81">L72+S72+Z72+AI72+AP72+AW72</f>
        <v>153</v>
      </c>
      <c r="BE72" s="219">
        <f aca="true" t="shared" si="49" ref="BE72:BE81">M72+T72+AA72+AJ72+AQ72+AX72</f>
        <v>0</v>
      </c>
      <c r="BF72" s="219">
        <f aca="true" t="shared" si="50" ref="BF72:BF81">N72+U72+AB72+AK72+AR72+AY72</f>
        <v>0</v>
      </c>
      <c r="BG72" s="219">
        <f aca="true" t="shared" si="51" ref="BG72:BG81">O72+V72+AC72+AL72+AS72+AZ72</f>
        <v>0</v>
      </c>
      <c r="BH72" s="219">
        <f aca="true" t="shared" si="52" ref="BH72:BH81">P72+W72+AD72+AM72+AT72+BA72</f>
        <v>0</v>
      </c>
      <c r="BI72" s="220">
        <f aca="true" t="shared" si="53" ref="BI72:BI81">Q72+X72+AE72+AN72+AU72+BB72</f>
        <v>153</v>
      </c>
      <c r="BJ72" s="178"/>
      <c r="BK72" s="217" t="s">
        <v>72</v>
      </c>
      <c r="BL72" s="11">
        <v>740</v>
      </c>
      <c r="BM72" s="12">
        <v>9</v>
      </c>
      <c r="BN72" s="12">
        <v>0</v>
      </c>
      <c r="BO72" s="12">
        <v>0</v>
      </c>
      <c r="BP72" s="12">
        <v>0</v>
      </c>
      <c r="BQ72" s="12">
        <v>24</v>
      </c>
      <c r="BR72" s="146">
        <f>BL72+BM72+BN72+BO72+BP72+BQ72</f>
        <v>773</v>
      </c>
      <c r="BS72" s="218">
        <f aca="true" t="shared" si="54" ref="BS72:BS81">D72+BC72+BL72</f>
        <v>812</v>
      </c>
      <c r="BT72" s="219">
        <f aca="true" t="shared" si="55" ref="BT72:BT81">E72+BD72+BM72</f>
        <v>258</v>
      </c>
      <c r="BU72" s="219">
        <f aca="true" t="shared" si="56" ref="BU72:BU81">F72+BE72+BN72</f>
        <v>127</v>
      </c>
      <c r="BV72" s="219">
        <f aca="true" t="shared" si="57" ref="BV72:BV81">G72+BF72+BO72</f>
        <v>31</v>
      </c>
      <c r="BW72" s="219">
        <f aca="true" t="shared" si="58" ref="BW72:BW81">H72+BG72+BP72</f>
        <v>0</v>
      </c>
      <c r="BX72" s="219">
        <f aca="true" t="shared" si="59" ref="BX72:BX81">I72+BH72+BQ72</f>
        <v>41</v>
      </c>
      <c r="BY72" s="220">
        <f aca="true" t="shared" si="60" ref="BY72:BY81">J72+BI72+BR72</f>
        <v>1269</v>
      </c>
      <c r="CA72" s="157">
        <f t="shared" si="46"/>
        <v>153</v>
      </c>
    </row>
    <row r="73" spans="1:79" ht="19.5" customHeight="1" thickBot="1">
      <c r="A73" s="149">
        <v>66</v>
      </c>
      <c r="B73" s="29"/>
      <c r="C73" s="217" t="s">
        <v>73</v>
      </c>
      <c r="D73" s="11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f>D73+E73+F73+G73+H73+I73</f>
        <v>0</v>
      </c>
      <c r="K73" s="11"/>
      <c r="L73" s="12">
        <v>0</v>
      </c>
      <c r="M73" s="12"/>
      <c r="N73" s="12"/>
      <c r="O73" s="12"/>
      <c r="P73" s="12">
        <v>0</v>
      </c>
      <c r="Q73" s="146">
        <f>K73+L73+M73+N73+O73+P73</f>
        <v>0</v>
      </c>
      <c r="R73" s="174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f>R73+S73+T73+U73+V73+W73</f>
        <v>0</v>
      </c>
      <c r="Y73" s="11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90">
        <f>Y73+Z73+AA73+AB73+AC73+AD73</f>
        <v>0</v>
      </c>
      <c r="AF73" s="178"/>
      <c r="AG73" s="217" t="s">
        <v>73</v>
      </c>
      <c r="AH73" s="174"/>
      <c r="AI73" s="12">
        <v>0</v>
      </c>
      <c r="AJ73" s="12"/>
      <c r="AK73" s="12"/>
      <c r="AL73" s="12"/>
      <c r="AM73" s="12">
        <v>0</v>
      </c>
      <c r="AN73" s="12">
        <f>AH73+AI73+AJ73+AK73+AL73+AM73</f>
        <v>0</v>
      </c>
      <c r="AO73" s="11"/>
      <c r="AP73" s="12">
        <v>0</v>
      </c>
      <c r="AQ73" s="12"/>
      <c r="AR73" s="12"/>
      <c r="AS73" s="12"/>
      <c r="AT73" s="12">
        <v>0</v>
      </c>
      <c r="AU73" s="146">
        <f>AO73+AP73+AQ73+AR73+AS73+AT73</f>
        <v>0</v>
      </c>
      <c r="AV73" s="11"/>
      <c r="AW73" s="12"/>
      <c r="AX73" s="12"/>
      <c r="AY73" s="12"/>
      <c r="AZ73" s="12"/>
      <c r="BA73" s="12"/>
      <c r="BB73" s="12">
        <f>AV73+AW73+AX73+AY73+AZ73+BA73</f>
        <v>0</v>
      </c>
      <c r="BC73" s="218">
        <f t="shared" si="47"/>
        <v>0</v>
      </c>
      <c r="BD73" s="219">
        <f t="shared" si="48"/>
        <v>0</v>
      </c>
      <c r="BE73" s="219">
        <f t="shared" si="49"/>
        <v>0</v>
      </c>
      <c r="BF73" s="219">
        <f t="shared" si="50"/>
        <v>0</v>
      </c>
      <c r="BG73" s="219">
        <f t="shared" si="51"/>
        <v>0</v>
      </c>
      <c r="BH73" s="219">
        <f t="shared" si="52"/>
        <v>0</v>
      </c>
      <c r="BI73" s="220">
        <f t="shared" si="53"/>
        <v>0</v>
      </c>
      <c r="BJ73" s="178"/>
      <c r="BK73" s="217" t="s">
        <v>73</v>
      </c>
      <c r="BL73" s="11">
        <v>860</v>
      </c>
      <c r="BM73" s="12">
        <v>0</v>
      </c>
      <c r="BN73" s="12">
        <v>0</v>
      </c>
      <c r="BO73" s="12">
        <v>0</v>
      </c>
      <c r="BP73" s="12">
        <v>0</v>
      </c>
      <c r="BQ73" s="12">
        <v>54</v>
      </c>
      <c r="BR73" s="146">
        <f>BL73+BM73+BN73+BO73+BP73+BQ73</f>
        <v>914</v>
      </c>
      <c r="BS73" s="218">
        <f t="shared" si="54"/>
        <v>860</v>
      </c>
      <c r="BT73" s="219">
        <f t="shared" si="55"/>
        <v>0</v>
      </c>
      <c r="BU73" s="219">
        <f t="shared" si="56"/>
        <v>0</v>
      </c>
      <c r="BV73" s="219">
        <f t="shared" si="57"/>
        <v>0</v>
      </c>
      <c r="BW73" s="219">
        <f t="shared" si="58"/>
        <v>0</v>
      </c>
      <c r="BX73" s="219">
        <f t="shared" si="59"/>
        <v>54</v>
      </c>
      <c r="BY73" s="220">
        <f t="shared" si="60"/>
        <v>914</v>
      </c>
      <c r="CA73" s="157">
        <f t="shared" si="46"/>
        <v>0</v>
      </c>
    </row>
    <row r="74" spans="1:79" ht="19.5" customHeight="1" thickBot="1">
      <c r="A74" s="149">
        <v>67</v>
      </c>
      <c r="B74" s="29"/>
      <c r="C74" s="217" t="s">
        <v>74</v>
      </c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f>D74+E74+F74+G74+H74+I74</f>
        <v>0</v>
      </c>
      <c r="K74" s="11"/>
      <c r="L74" s="12">
        <v>0</v>
      </c>
      <c r="M74" s="12"/>
      <c r="N74" s="12"/>
      <c r="O74" s="12"/>
      <c r="P74" s="12">
        <v>0</v>
      </c>
      <c r="Q74" s="146">
        <f>K74+L74+M74+N74+O74+P74</f>
        <v>0</v>
      </c>
      <c r="R74" s="174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f>R74+S74+T74+U74+V74+W74</f>
        <v>0</v>
      </c>
      <c r="Y74" s="11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90">
        <f>Y74+Z74+AA74+AB74+AC74+AD74</f>
        <v>0</v>
      </c>
      <c r="AF74" s="178"/>
      <c r="AG74" s="217" t="s">
        <v>74</v>
      </c>
      <c r="AH74" s="174"/>
      <c r="AI74" s="12">
        <v>0</v>
      </c>
      <c r="AJ74" s="12"/>
      <c r="AK74" s="12"/>
      <c r="AL74" s="12"/>
      <c r="AM74" s="12">
        <v>0</v>
      </c>
      <c r="AN74" s="12">
        <f>AH74+AI74+AJ74+AK74+AL74+AM74</f>
        <v>0</v>
      </c>
      <c r="AO74" s="11"/>
      <c r="AP74" s="12">
        <v>0</v>
      </c>
      <c r="AQ74" s="12"/>
      <c r="AR74" s="12"/>
      <c r="AS74" s="12"/>
      <c r="AT74" s="12">
        <v>0</v>
      </c>
      <c r="AU74" s="146">
        <f>AO74+AP74+AQ74+AR74+AS74+AT74</f>
        <v>0</v>
      </c>
      <c r="AV74" s="11"/>
      <c r="AW74" s="12"/>
      <c r="AX74" s="12"/>
      <c r="AY74" s="12"/>
      <c r="AZ74" s="12"/>
      <c r="BA74" s="12"/>
      <c r="BB74" s="12">
        <f>AV74+AW74+AX74+AY74+AZ74+BA74</f>
        <v>0</v>
      </c>
      <c r="BC74" s="218">
        <f t="shared" si="47"/>
        <v>0</v>
      </c>
      <c r="BD74" s="219">
        <f t="shared" si="48"/>
        <v>0</v>
      </c>
      <c r="BE74" s="219">
        <f t="shared" si="49"/>
        <v>0</v>
      </c>
      <c r="BF74" s="219">
        <f t="shared" si="50"/>
        <v>0</v>
      </c>
      <c r="BG74" s="219">
        <f t="shared" si="51"/>
        <v>0</v>
      </c>
      <c r="BH74" s="219">
        <f t="shared" si="52"/>
        <v>0</v>
      </c>
      <c r="BI74" s="220">
        <f t="shared" si="53"/>
        <v>0</v>
      </c>
      <c r="BJ74" s="178"/>
      <c r="BK74" s="217" t="s">
        <v>74</v>
      </c>
      <c r="BL74" s="11">
        <v>672</v>
      </c>
      <c r="BM74" s="12">
        <v>5</v>
      </c>
      <c r="BN74" s="12">
        <v>19</v>
      </c>
      <c r="BO74" s="12">
        <v>0</v>
      </c>
      <c r="BP74" s="12">
        <v>0</v>
      </c>
      <c r="BQ74" s="12">
        <v>25</v>
      </c>
      <c r="BR74" s="146">
        <f>BL74+BM74+BN74+BO74+BP74+BQ74</f>
        <v>721</v>
      </c>
      <c r="BS74" s="218">
        <f t="shared" si="54"/>
        <v>672</v>
      </c>
      <c r="BT74" s="219">
        <f t="shared" si="55"/>
        <v>5</v>
      </c>
      <c r="BU74" s="219">
        <f t="shared" si="56"/>
        <v>19</v>
      </c>
      <c r="BV74" s="219">
        <f t="shared" si="57"/>
        <v>0</v>
      </c>
      <c r="BW74" s="219">
        <f t="shared" si="58"/>
        <v>0</v>
      </c>
      <c r="BX74" s="219">
        <f t="shared" si="59"/>
        <v>25</v>
      </c>
      <c r="BY74" s="220">
        <f t="shared" si="60"/>
        <v>721</v>
      </c>
      <c r="CA74" s="157">
        <f t="shared" si="46"/>
        <v>0</v>
      </c>
    </row>
    <row r="75" spans="1:79" ht="19.5" customHeight="1" thickBot="1">
      <c r="A75" s="149">
        <v>68</v>
      </c>
      <c r="B75" s="29"/>
      <c r="C75" s="217" t="s">
        <v>75</v>
      </c>
      <c r="D75" s="11">
        <v>307</v>
      </c>
      <c r="E75" s="12">
        <v>109</v>
      </c>
      <c r="F75" s="12">
        <v>124</v>
      </c>
      <c r="G75" s="12">
        <v>20</v>
      </c>
      <c r="H75" s="12">
        <v>11</v>
      </c>
      <c r="I75" s="12">
        <v>21</v>
      </c>
      <c r="J75" s="12">
        <f>D75+E75+F75+G75+H75+I75</f>
        <v>592</v>
      </c>
      <c r="K75" s="11"/>
      <c r="L75" s="12">
        <v>0</v>
      </c>
      <c r="M75" s="12"/>
      <c r="N75" s="12"/>
      <c r="O75" s="12"/>
      <c r="P75" s="12">
        <v>0</v>
      </c>
      <c r="Q75" s="146">
        <f>K75+L75+M75+N75+O75+P75</f>
        <v>0</v>
      </c>
      <c r="R75" s="174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f>R75+S75+T75+U75+V75+W75</f>
        <v>0</v>
      </c>
      <c r="Y75" s="11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90">
        <f>Y75+Z75+AA75+AB75+AC75+AD75</f>
        <v>0</v>
      </c>
      <c r="AF75" s="178"/>
      <c r="AG75" s="217" t="s">
        <v>75</v>
      </c>
      <c r="AH75" s="174"/>
      <c r="AI75" s="12">
        <v>0</v>
      </c>
      <c r="AJ75" s="12"/>
      <c r="AK75" s="12"/>
      <c r="AL75" s="12"/>
      <c r="AM75" s="12">
        <v>0</v>
      </c>
      <c r="AN75" s="12">
        <f>AH75+AI75+AJ75+AK75+AL75+AM75</f>
        <v>0</v>
      </c>
      <c r="AO75" s="11"/>
      <c r="AP75" s="12">
        <v>0</v>
      </c>
      <c r="AQ75" s="12"/>
      <c r="AR75" s="12"/>
      <c r="AS75" s="12"/>
      <c r="AT75" s="12">
        <v>0</v>
      </c>
      <c r="AU75" s="146">
        <f>AO75+AP75+AQ75+AR75+AS75+AT75</f>
        <v>0</v>
      </c>
      <c r="AV75" s="11"/>
      <c r="AW75" s="12"/>
      <c r="AX75" s="12"/>
      <c r="AY75" s="12"/>
      <c r="AZ75" s="12"/>
      <c r="BA75" s="12"/>
      <c r="BB75" s="12">
        <f>AV75+AW75+AX75+AY75+AZ75+BA75</f>
        <v>0</v>
      </c>
      <c r="BC75" s="218">
        <f t="shared" si="47"/>
        <v>0</v>
      </c>
      <c r="BD75" s="219">
        <f t="shared" si="48"/>
        <v>0</v>
      </c>
      <c r="BE75" s="219">
        <f t="shared" si="49"/>
        <v>0</v>
      </c>
      <c r="BF75" s="219">
        <f t="shared" si="50"/>
        <v>0</v>
      </c>
      <c r="BG75" s="219">
        <f t="shared" si="51"/>
        <v>0</v>
      </c>
      <c r="BH75" s="219">
        <f t="shared" si="52"/>
        <v>0</v>
      </c>
      <c r="BI75" s="220">
        <f t="shared" si="53"/>
        <v>0</v>
      </c>
      <c r="BJ75" s="178"/>
      <c r="BK75" s="217" t="s">
        <v>75</v>
      </c>
      <c r="BL75" s="11">
        <v>870</v>
      </c>
      <c r="BM75" s="12">
        <v>21</v>
      </c>
      <c r="BN75" s="12">
        <v>1</v>
      </c>
      <c r="BO75" s="12">
        <v>0</v>
      </c>
      <c r="BP75" s="12">
        <v>0</v>
      </c>
      <c r="BQ75" s="12">
        <v>50</v>
      </c>
      <c r="BR75" s="146">
        <f>BL75+BM75+BN75+BO75+BP75+BQ75</f>
        <v>942</v>
      </c>
      <c r="BS75" s="218">
        <f t="shared" si="54"/>
        <v>1177</v>
      </c>
      <c r="BT75" s="219">
        <f t="shared" si="55"/>
        <v>130</v>
      </c>
      <c r="BU75" s="219">
        <f t="shared" si="56"/>
        <v>125</v>
      </c>
      <c r="BV75" s="219">
        <f t="shared" si="57"/>
        <v>20</v>
      </c>
      <c r="BW75" s="219">
        <f t="shared" si="58"/>
        <v>11</v>
      </c>
      <c r="BX75" s="219">
        <f t="shared" si="59"/>
        <v>71</v>
      </c>
      <c r="BY75" s="220">
        <f t="shared" si="60"/>
        <v>1534</v>
      </c>
      <c r="CA75" s="157">
        <f t="shared" si="46"/>
        <v>0</v>
      </c>
    </row>
    <row r="76" spans="1:79" ht="19.5" customHeight="1" thickBot="1">
      <c r="A76" s="149">
        <v>69</v>
      </c>
      <c r="B76" s="29"/>
      <c r="C76" s="217" t="s">
        <v>76</v>
      </c>
      <c r="D76" s="11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f>D76+E76+F76+G76+H76+I76</f>
        <v>0</v>
      </c>
      <c r="K76" s="11"/>
      <c r="L76" s="12">
        <v>0</v>
      </c>
      <c r="M76" s="12"/>
      <c r="N76" s="12"/>
      <c r="O76" s="12"/>
      <c r="P76" s="12">
        <v>0</v>
      </c>
      <c r="Q76" s="146">
        <f>K76+L76+M76+N76+O76+P76</f>
        <v>0</v>
      </c>
      <c r="R76" s="174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f>R76+S76+T76+U76+V76+W76</f>
        <v>0</v>
      </c>
      <c r="Y76" s="11">
        <v>0</v>
      </c>
      <c r="Z76" s="12">
        <v>61</v>
      </c>
      <c r="AA76" s="12">
        <v>135</v>
      </c>
      <c r="AB76" s="12">
        <v>20</v>
      </c>
      <c r="AC76" s="12">
        <v>7</v>
      </c>
      <c r="AD76" s="12">
        <v>11</v>
      </c>
      <c r="AE76" s="190">
        <f>Y76+Z76+AA76+AB76+AC76+AD76</f>
        <v>234</v>
      </c>
      <c r="AF76" s="178"/>
      <c r="AG76" s="217" t="s">
        <v>76</v>
      </c>
      <c r="AH76" s="174"/>
      <c r="AI76" s="12">
        <v>0</v>
      </c>
      <c r="AJ76" s="12"/>
      <c r="AK76" s="12"/>
      <c r="AL76" s="12"/>
      <c r="AM76" s="12">
        <v>0</v>
      </c>
      <c r="AN76" s="12">
        <f>AH76+AI76+AJ76+AK76+AL76+AM76</f>
        <v>0</v>
      </c>
      <c r="AO76" s="11"/>
      <c r="AP76" s="12">
        <v>0</v>
      </c>
      <c r="AQ76" s="12"/>
      <c r="AR76" s="12"/>
      <c r="AS76" s="12"/>
      <c r="AT76" s="12">
        <v>0</v>
      </c>
      <c r="AU76" s="146">
        <f>AO76+AP76+AQ76+AR76+AS76+AT76</f>
        <v>0</v>
      </c>
      <c r="AV76" s="11"/>
      <c r="AW76" s="12"/>
      <c r="AX76" s="12"/>
      <c r="AY76" s="12"/>
      <c r="AZ76" s="12"/>
      <c r="BA76" s="12"/>
      <c r="BB76" s="12">
        <f>AV76+AW76+AX76+AY76+AZ76+BA76</f>
        <v>0</v>
      </c>
      <c r="BC76" s="218">
        <f t="shared" si="47"/>
        <v>0</v>
      </c>
      <c r="BD76" s="219">
        <f t="shared" si="48"/>
        <v>61</v>
      </c>
      <c r="BE76" s="219">
        <f t="shared" si="49"/>
        <v>135</v>
      </c>
      <c r="BF76" s="219">
        <f t="shared" si="50"/>
        <v>20</v>
      </c>
      <c r="BG76" s="219">
        <f t="shared" si="51"/>
        <v>7</v>
      </c>
      <c r="BH76" s="219">
        <f t="shared" si="52"/>
        <v>11</v>
      </c>
      <c r="BI76" s="220">
        <f t="shared" si="53"/>
        <v>234</v>
      </c>
      <c r="BJ76" s="178"/>
      <c r="BK76" s="217" t="s">
        <v>76</v>
      </c>
      <c r="BL76" s="11">
        <v>702</v>
      </c>
      <c r="BM76" s="12">
        <v>48</v>
      </c>
      <c r="BN76" s="12">
        <v>0</v>
      </c>
      <c r="BO76" s="12">
        <v>0</v>
      </c>
      <c r="BP76" s="12">
        <v>0</v>
      </c>
      <c r="BQ76" s="12">
        <v>62</v>
      </c>
      <c r="BR76" s="146">
        <f>BL76+BM76+BN76+BO76+BP76+BQ76</f>
        <v>812</v>
      </c>
      <c r="BS76" s="218">
        <f t="shared" si="54"/>
        <v>702</v>
      </c>
      <c r="BT76" s="219">
        <f t="shared" si="55"/>
        <v>109</v>
      </c>
      <c r="BU76" s="219">
        <f t="shared" si="56"/>
        <v>135</v>
      </c>
      <c r="BV76" s="219">
        <f t="shared" si="57"/>
        <v>20</v>
      </c>
      <c r="BW76" s="219">
        <f t="shared" si="58"/>
        <v>7</v>
      </c>
      <c r="BX76" s="219">
        <f t="shared" si="59"/>
        <v>73</v>
      </c>
      <c r="BY76" s="220">
        <f t="shared" si="60"/>
        <v>1046</v>
      </c>
      <c r="CA76" s="157">
        <f t="shared" si="46"/>
        <v>234</v>
      </c>
    </row>
    <row r="77" spans="1:79" ht="19.5" customHeight="1" thickBot="1">
      <c r="A77" s="149">
        <v>70</v>
      </c>
      <c r="B77" s="29"/>
      <c r="C77" s="217" t="s">
        <v>77</v>
      </c>
      <c r="D77" s="11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f>D77+E77+F77+G77+H77+I77</f>
        <v>0</v>
      </c>
      <c r="K77" s="11"/>
      <c r="L77" s="12">
        <v>0</v>
      </c>
      <c r="M77" s="12"/>
      <c r="N77" s="12"/>
      <c r="O77" s="12"/>
      <c r="P77" s="12">
        <v>0</v>
      </c>
      <c r="Q77" s="146">
        <f>K77+L77+M77+N77+O77+P77</f>
        <v>0</v>
      </c>
      <c r="R77" s="174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f>R77+S77+T77+U77+V77+W77</f>
        <v>0</v>
      </c>
      <c r="Y77" s="11">
        <v>0</v>
      </c>
      <c r="Z77" s="12">
        <v>96</v>
      </c>
      <c r="AA77" s="12">
        <v>168</v>
      </c>
      <c r="AB77" s="12">
        <v>29</v>
      </c>
      <c r="AC77" s="12">
        <v>8</v>
      </c>
      <c r="AD77" s="12">
        <v>102</v>
      </c>
      <c r="AE77" s="190">
        <f>Y77+Z77+AA77+AB77+AC77+AD77</f>
        <v>403</v>
      </c>
      <c r="AF77" s="178"/>
      <c r="AG77" s="217" t="s">
        <v>77</v>
      </c>
      <c r="AH77" s="174"/>
      <c r="AI77" s="12">
        <v>0</v>
      </c>
      <c r="AJ77" s="12"/>
      <c r="AK77" s="12"/>
      <c r="AL77" s="12"/>
      <c r="AM77" s="12">
        <v>0</v>
      </c>
      <c r="AN77" s="12">
        <f>AH77+AI77+AJ77+AK77+AL77+AM77</f>
        <v>0</v>
      </c>
      <c r="AO77" s="11"/>
      <c r="AP77" s="12">
        <v>0</v>
      </c>
      <c r="AQ77" s="12"/>
      <c r="AR77" s="12"/>
      <c r="AS77" s="12"/>
      <c r="AT77" s="12">
        <v>0</v>
      </c>
      <c r="AU77" s="146">
        <f>AO77+AP77+AQ77+AR77+AS77+AT77</f>
        <v>0</v>
      </c>
      <c r="AV77" s="11"/>
      <c r="AW77" s="12"/>
      <c r="AX77" s="12"/>
      <c r="AY77" s="12"/>
      <c r="AZ77" s="12"/>
      <c r="BA77" s="12"/>
      <c r="BB77" s="12">
        <f>AV77+AW77+AX77+AY77+AZ77+BA77</f>
        <v>0</v>
      </c>
      <c r="BC77" s="218">
        <f t="shared" si="47"/>
        <v>0</v>
      </c>
      <c r="BD77" s="219">
        <f t="shared" si="48"/>
        <v>96</v>
      </c>
      <c r="BE77" s="219">
        <f t="shared" si="49"/>
        <v>168</v>
      </c>
      <c r="BF77" s="219">
        <f t="shared" si="50"/>
        <v>29</v>
      </c>
      <c r="BG77" s="219">
        <f t="shared" si="51"/>
        <v>8</v>
      </c>
      <c r="BH77" s="219">
        <f t="shared" si="52"/>
        <v>102</v>
      </c>
      <c r="BI77" s="220">
        <f t="shared" si="53"/>
        <v>403</v>
      </c>
      <c r="BJ77" s="178"/>
      <c r="BK77" s="217" t="s">
        <v>77</v>
      </c>
      <c r="BL77" s="11">
        <v>808</v>
      </c>
      <c r="BM77" s="12">
        <v>11</v>
      </c>
      <c r="BN77" s="12">
        <v>0</v>
      </c>
      <c r="BO77" s="12">
        <v>0</v>
      </c>
      <c r="BP77" s="12">
        <v>0</v>
      </c>
      <c r="BQ77" s="12">
        <v>73</v>
      </c>
      <c r="BR77" s="146">
        <f>BL77+BM77+BN77+BO77+BP77+BQ77</f>
        <v>892</v>
      </c>
      <c r="BS77" s="218">
        <f t="shared" si="54"/>
        <v>808</v>
      </c>
      <c r="BT77" s="219">
        <f t="shared" si="55"/>
        <v>107</v>
      </c>
      <c r="BU77" s="219">
        <f t="shared" si="56"/>
        <v>168</v>
      </c>
      <c r="BV77" s="219">
        <f t="shared" si="57"/>
        <v>29</v>
      </c>
      <c r="BW77" s="219">
        <f t="shared" si="58"/>
        <v>8</v>
      </c>
      <c r="BX77" s="219">
        <f t="shared" si="59"/>
        <v>175</v>
      </c>
      <c r="BY77" s="220">
        <f t="shared" si="60"/>
        <v>1295</v>
      </c>
      <c r="CA77" s="157">
        <f t="shared" si="46"/>
        <v>403</v>
      </c>
    </row>
    <row r="78" spans="1:79" ht="19.5" customHeight="1" thickBot="1">
      <c r="A78" s="149">
        <v>71</v>
      </c>
      <c r="B78" s="29"/>
      <c r="C78" s="217" t="s">
        <v>78</v>
      </c>
      <c r="D78" s="11">
        <v>0</v>
      </c>
      <c r="E78" s="12">
        <v>58</v>
      </c>
      <c r="F78" s="12">
        <v>0</v>
      </c>
      <c r="G78" s="12">
        <v>0</v>
      </c>
      <c r="H78" s="12">
        <v>0</v>
      </c>
      <c r="I78" s="12">
        <v>0</v>
      </c>
      <c r="J78" s="12">
        <f>D78+E78+F78+G78+H78+I78</f>
        <v>58</v>
      </c>
      <c r="K78" s="11"/>
      <c r="L78" s="12">
        <v>0</v>
      </c>
      <c r="M78" s="12"/>
      <c r="N78" s="12"/>
      <c r="O78" s="12"/>
      <c r="P78" s="12">
        <v>0</v>
      </c>
      <c r="Q78" s="146">
        <f>K78+L78+M78+N78+O78+P78</f>
        <v>0</v>
      </c>
      <c r="R78" s="174">
        <v>0</v>
      </c>
      <c r="S78" s="12">
        <v>37</v>
      </c>
      <c r="T78" s="12">
        <v>0</v>
      </c>
      <c r="U78" s="12">
        <v>0</v>
      </c>
      <c r="V78" s="12">
        <v>0</v>
      </c>
      <c r="W78" s="12">
        <v>0</v>
      </c>
      <c r="X78" s="12">
        <f>R78+S78+T78+U78+V78+W78</f>
        <v>37</v>
      </c>
      <c r="Y78" s="11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90">
        <f>Y78+Z78+AA78+AB78+AC78+AD78</f>
        <v>0</v>
      </c>
      <c r="AF78" s="178"/>
      <c r="AG78" s="217" t="s">
        <v>78</v>
      </c>
      <c r="AH78" s="174"/>
      <c r="AI78" s="12">
        <v>0</v>
      </c>
      <c r="AJ78" s="12"/>
      <c r="AK78" s="12"/>
      <c r="AL78" s="12"/>
      <c r="AM78" s="12">
        <v>0</v>
      </c>
      <c r="AN78" s="12">
        <f>AH78+AI78+AJ78+AK78+AL78+AM78</f>
        <v>0</v>
      </c>
      <c r="AO78" s="11"/>
      <c r="AP78" s="12">
        <v>0</v>
      </c>
      <c r="AQ78" s="12"/>
      <c r="AR78" s="12"/>
      <c r="AS78" s="12"/>
      <c r="AT78" s="12">
        <v>0</v>
      </c>
      <c r="AU78" s="146">
        <f>AO78+AP78+AQ78+AR78+AS78+AT78</f>
        <v>0</v>
      </c>
      <c r="AV78" s="11"/>
      <c r="AW78" s="12"/>
      <c r="AX78" s="12"/>
      <c r="AY78" s="12"/>
      <c r="AZ78" s="12"/>
      <c r="BA78" s="12"/>
      <c r="BB78" s="12">
        <f>AV78+AW78+AX78+AY78+AZ78+BA78</f>
        <v>0</v>
      </c>
      <c r="BC78" s="218">
        <f t="shared" si="47"/>
        <v>0</v>
      </c>
      <c r="BD78" s="219">
        <f t="shared" si="48"/>
        <v>37</v>
      </c>
      <c r="BE78" s="219">
        <f t="shared" si="49"/>
        <v>0</v>
      </c>
      <c r="BF78" s="219">
        <f t="shared" si="50"/>
        <v>0</v>
      </c>
      <c r="BG78" s="219">
        <f t="shared" si="51"/>
        <v>0</v>
      </c>
      <c r="BH78" s="219">
        <f t="shared" si="52"/>
        <v>0</v>
      </c>
      <c r="BI78" s="220">
        <f t="shared" si="53"/>
        <v>37</v>
      </c>
      <c r="BJ78" s="178"/>
      <c r="BK78" s="217" t="s">
        <v>78</v>
      </c>
      <c r="BL78" s="11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46">
        <f>BL78+BM78+BN78+BO78+BP78+BQ78</f>
        <v>0</v>
      </c>
      <c r="BS78" s="218">
        <f t="shared" si="54"/>
        <v>0</v>
      </c>
      <c r="BT78" s="219">
        <f t="shared" si="55"/>
        <v>95</v>
      </c>
      <c r="BU78" s="219">
        <f t="shared" si="56"/>
        <v>0</v>
      </c>
      <c r="BV78" s="219">
        <f t="shared" si="57"/>
        <v>0</v>
      </c>
      <c r="BW78" s="219">
        <f t="shared" si="58"/>
        <v>0</v>
      </c>
      <c r="BX78" s="219">
        <f t="shared" si="59"/>
        <v>0</v>
      </c>
      <c r="BY78" s="220">
        <f t="shared" si="60"/>
        <v>95</v>
      </c>
      <c r="CA78" s="157">
        <f t="shared" si="46"/>
        <v>37</v>
      </c>
    </row>
    <row r="79" spans="1:79" ht="19.5" customHeight="1" thickBot="1">
      <c r="A79" s="149">
        <v>72</v>
      </c>
      <c r="B79" s="29"/>
      <c r="C79" s="217" t="s">
        <v>79</v>
      </c>
      <c r="D79" s="11">
        <v>0</v>
      </c>
      <c r="E79" s="12">
        <v>55</v>
      </c>
      <c r="F79" s="12">
        <v>81</v>
      </c>
      <c r="G79" s="12">
        <v>0</v>
      </c>
      <c r="H79" s="12">
        <v>0</v>
      </c>
      <c r="I79" s="12">
        <v>0</v>
      </c>
      <c r="J79" s="12">
        <f>D79+E79+F79+G79+H79+I79</f>
        <v>136</v>
      </c>
      <c r="K79" s="11"/>
      <c r="L79" s="12">
        <v>0</v>
      </c>
      <c r="M79" s="12"/>
      <c r="N79" s="12"/>
      <c r="O79" s="12"/>
      <c r="P79" s="12">
        <v>0</v>
      </c>
      <c r="Q79" s="146">
        <f>K79+L79+M79+N79+O79+P79</f>
        <v>0</v>
      </c>
      <c r="R79" s="174">
        <v>0</v>
      </c>
      <c r="S79" s="12">
        <v>16</v>
      </c>
      <c r="T79" s="12">
        <v>0</v>
      </c>
      <c r="U79" s="12">
        <v>0</v>
      </c>
      <c r="V79" s="12">
        <v>0</v>
      </c>
      <c r="W79" s="12">
        <v>0</v>
      </c>
      <c r="X79" s="12">
        <f>R79+S79+T79+U79+V79+W79</f>
        <v>16</v>
      </c>
      <c r="Y79" s="11">
        <v>0</v>
      </c>
      <c r="Z79" s="12">
        <v>18</v>
      </c>
      <c r="AA79" s="12">
        <v>0</v>
      </c>
      <c r="AB79" s="12">
        <v>0</v>
      </c>
      <c r="AC79" s="12">
        <v>0</v>
      </c>
      <c r="AD79" s="12">
        <v>0</v>
      </c>
      <c r="AE79" s="190">
        <f>Y79+Z79+AA79+AB79+AC79+AD79</f>
        <v>18</v>
      </c>
      <c r="AF79" s="178"/>
      <c r="AG79" s="217" t="s">
        <v>79</v>
      </c>
      <c r="AH79" s="174"/>
      <c r="AI79" s="12">
        <v>0</v>
      </c>
      <c r="AJ79" s="12"/>
      <c r="AK79" s="12"/>
      <c r="AL79" s="12"/>
      <c r="AM79" s="12">
        <v>0</v>
      </c>
      <c r="AN79" s="12">
        <f>AH79+AI79+AJ79+AK79+AL79+AM79</f>
        <v>0</v>
      </c>
      <c r="AO79" s="11"/>
      <c r="AP79" s="12">
        <v>0</v>
      </c>
      <c r="AQ79" s="12"/>
      <c r="AR79" s="12"/>
      <c r="AS79" s="12"/>
      <c r="AT79" s="12">
        <v>0</v>
      </c>
      <c r="AU79" s="146">
        <f>AO79+AP79+AQ79+AR79+AS79+AT79</f>
        <v>0</v>
      </c>
      <c r="AV79" s="11"/>
      <c r="AW79" s="12"/>
      <c r="AX79" s="12"/>
      <c r="AY79" s="12"/>
      <c r="AZ79" s="12"/>
      <c r="BA79" s="12"/>
      <c r="BB79" s="12">
        <f>AV79+AW79+AX79+AY79+AZ79+BA79</f>
        <v>0</v>
      </c>
      <c r="BC79" s="218">
        <f t="shared" si="47"/>
        <v>0</v>
      </c>
      <c r="BD79" s="219">
        <f t="shared" si="48"/>
        <v>34</v>
      </c>
      <c r="BE79" s="219">
        <f t="shared" si="49"/>
        <v>0</v>
      </c>
      <c r="BF79" s="219">
        <f t="shared" si="50"/>
        <v>0</v>
      </c>
      <c r="BG79" s="219">
        <f t="shared" si="51"/>
        <v>0</v>
      </c>
      <c r="BH79" s="219">
        <f t="shared" si="52"/>
        <v>0</v>
      </c>
      <c r="BI79" s="220">
        <f t="shared" si="53"/>
        <v>34</v>
      </c>
      <c r="BJ79" s="178"/>
      <c r="BK79" s="217" t="s">
        <v>79</v>
      </c>
      <c r="BL79" s="11">
        <v>45</v>
      </c>
      <c r="BM79" s="12">
        <v>0</v>
      </c>
      <c r="BN79" s="12">
        <v>8</v>
      </c>
      <c r="BO79" s="12">
        <v>0</v>
      </c>
      <c r="BP79" s="12">
        <v>0</v>
      </c>
      <c r="BQ79" s="12">
        <v>0</v>
      </c>
      <c r="BR79" s="146">
        <f>BL79+BM79+BN79+BO79+BP79+BQ79</f>
        <v>53</v>
      </c>
      <c r="BS79" s="218">
        <f t="shared" si="54"/>
        <v>45</v>
      </c>
      <c r="BT79" s="219">
        <f t="shared" si="55"/>
        <v>89</v>
      </c>
      <c r="BU79" s="219">
        <f t="shared" si="56"/>
        <v>89</v>
      </c>
      <c r="BV79" s="219">
        <f t="shared" si="57"/>
        <v>0</v>
      </c>
      <c r="BW79" s="219">
        <f t="shared" si="58"/>
        <v>0</v>
      </c>
      <c r="BX79" s="219">
        <f t="shared" si="59"/>
        <v>0</v>
      </c>
      <c r="BY79" s="220">
        <f t="shared" si="60"/>
        <v>223</v>
      </c>
      <c r="CA79" s="157">
        <f t="shared" si="46"/>
        <v>34</v>
      </c>
    </row>
    <row r="80" spans="1:79" ht="19.5" customHeight="1" thickBot="1">
      <c r="A80" s="149">
        <v>73</v>
      </c>
      <c r="B80" s="29"/>
      <c r="C80" s="217" t="s">
        <v>80</v>
      </c>
      <c r="D80" s="11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f>D80+E80+F80+G80+H80+I80</f>
        <v>0</v>
      </c>
      <c r="K80" s="11"/>
      <c r="L80" s="12">
        <v>0</v>
      </c>
      <c r="M80" s="12"/>
      <c r="N80" s="12"/>
      <c r="O80" s="12"/>
      <c r="P80" s="12">
        <v>0</v>
      </c>
      <c r="Q80" s="146">
        <f>K80+L80+M80+N80+O80+P80</f>
        <v>0</v>
      </c>
      <c r="R80" s="174">
        <v>0</v>
      </c>
      <c r="S80" s="12">
        <v>34</v>
      </c>
      <c r="T80" s="12">
        <v>0</v>
      </c>
      <c r="U80" s="12">
        <v>0</v>
      </c>
      <c r="V80" s="12">
        <v>0</v>
      </c>
      <c r="W80" s="12">
        <v>0</v>
      </c>
      <c r="X80" s="12">
        <f>R80+S80+T80+U80+V80+W80</f>
        <v>34</v>
      </c>
      <c r="Y80" s="11">
        <v>7</v>
      </c>
      <c r="Z80" s="12">
        <v>34</v>
      </c>
      <c r="AA80" s="12">
        <v>113</v>
      </c>
      <c r="AB80" s="12">
        <v>12</v>
      </c>
      <c r="AC80" s="12">
        <v>0</v>
      </c>
      <c r="AD80" s="12">
        <v>5</v>
      </c>
      <c r="AE80" s="190">
        <f>Y80+Z80+AA80+AB80+AC80+AD80</f>
        <v>171</v>
      </c>
      <c r="AF80" s="178"/>
      <c r="AG80" s="217" t="s">
        <v>80</v>
      </c>
      <c r="AH80" s="174"/>
      <c r="AI80" s="12">
        <v>0</v>
      </c>
      <c r="AJ80" s="12"/>
      <c r="AK80" s="12"/>
      <c r="AL80" s="12"/>
      <c r="AM80" s="12">
        <v>0</v>
      </c>
      <c r="AN80" s="12">
        <f>AH80+AI80+AJ80+AK80+AL80+AM80</f>
        <v>0</v>
      </c>
      <c r="AO80" s="11"/>
      <c r="AP80" s="12">
        <v>0</v>
      </c>
      <c r="AQ80" s="12"/>
      <c r="AR80" s="12"/>
      <c r="AS80" s="12"/>
      <c r="AT80" s="12">
        <v>0</v>
      </c>
      <c r="AU80" s="146">
        <f>AO80+AP80+AQ80+AR80+AS80+AT80</f>
        <v>0</v>
      </c>
      <c r="AV80" s="11"/>
      <c r="AW80" s="12"/>
      <c r="AX80" s="12"/>
      <c r="AY80" s="12"/>
      <c r="AZ80" s="12"/>
      <c r="BA80" s="12"/>
      <c r="BB80" s="12">
        <f>AV80+AW80+AX80+AY80+AZ80+BA80</f>
        <v>0</v>
      </c>
      <c r="BC80" s="218">
        <f t="shared" si="47"/>
        <v>7</v>
      </c>
      <c r="BD80" s="219">
        <f t="shared" si="48"/>
        <v>68</v>
      </c>
      <c r="BE80" s="219">
        <f t="shared" si="49"/>
        <v>113</v>
      </c>
      <c r="BF80" s="219">
        <f t="shared" si="50"/>
        <v>12</v>
      </c>
      <c r="BG80" s="219">
        <f t="shared" si="51"/>
        <v>0</v>
      </c>
      <c r="BH80" s="219">
        <f t="shared" si="52"/>
        <v>5</v>
      </c>
      <c r="BI80" s="220">
        <f t="shared" si="53"/>
        <v>205</v>
      </c>
      <c r="BJ80" s="178"/>
      <c r="BK80" s="217" t="s">
        <v>80</v>
      </c>
      <c r="BL80" s="11">
        <v>580</v>
      </c>
      <c r="BM80" s="12">
        <v>2</v>
      </c>
      <c r="BN80" s="12">
        <v>1</v>
      </c>
      <c r="BO80" s="12">
        <v>0</v>
      </c>
      <c r="BP80" s="12">
        <v>0</v>
      </c>
      <c r="BQ80" s="12">
        <v>50</v>
      </c>
      <c r="BR80" s="146">
        <f>BL80+BM80+BN80+BO80+BP80+BQ80</f>
        <v>633</v>
      </c>
      <c r="BS80" s="218">
        <f t="shared" si="54"/>
        <v>587</v>
      </c>
      <c r="BT80" s="219">
        <f t="shared" si="55"/>
        <v>70</v>
      </c>
      <c r="BU80" s="219">
        <f t="shared" si="56"/>
        <v>114</v>
      </c>
      <c r="BV80" s="219">
        <f t="shared" si="57"/>
        <v>12</v>
      </c>
      <c r="BW80" s="219">
        <f t="shared" si="58"/>
        <v>0</v>
      </c>
      <c r="BX80" s="219">
        <f t="shared" si="59"/>
        <v>55</v>
      </c>
      <c r="BY80" s="220">
        <f t="shared" si="60"/>
        <v>838</v>
      </c>
      <c r="CA80" s="157">
        <f t="shared" si="46"/>
        <v>205</v>
      </c>
    </row>
    <row r="81" spans="1:79" ht="19.5" customHeight="1" thickBot="1">
      <c r="A81" s="149">
        <v>74</v>
      </c>
      <c r="B81" s="3"/>
      <c r="C81" s="114" t="s">
        <v>81</v>
      </c>
      <c r="D81" s="17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2</v>
      </c>
      <c r="J81" s="151">
        <f>D81+E81+F81+G81+H81+I81</f>
        <v>2</v>
      </c>
      <c r="K81" s="17"/>
      <c r="L81" s="151">
        <v>0</v>
      </c>
      <c r="M81" s="151"/>
      <c r="N81" s="151"/>
      <c r="O81" s="151"/>
      <c r="P81" s="151">
        <v>0</v>
      </c>
      <c r="Q81" s="152">
        <f>K81+L81+M81+N81+O81+P81</f>
        <v>0</v>
      </c>
      <c r="R81" s="178">
        <v>0</v>
      </c>
      <c r="S81" s="151">
        <v>0</v>
      </c>
      <c r="T81" s="151">
        <v>0</v>
      </c>
      <c r="U81" s="151">
        <v>0</v>
      </c>
      <c r="V81" s="151">
        <v>0</v>
      </c>
      <c r="W81" s="151">
        <v>0</v>
      </c>
      <c r="X81" s="151">
        <f>R81+S81+T81+U81+V81+W81</f>
        <v>0</v>
      </c>
      <c r="Y81" s="17">
        <v>0</v>
      </c>
      <c r="Z81" s="151">
        <v>19</v>
      </c>
      <c r="AA81" s="151">
        <v>0</v>
      </c>
      <c r="AB81" s="151">
        <v>0</v>
      </c>
      <c r="AC81" s="151">
        <v>0</v>
      </c>
      <c r="AD81" s="151">
        <v>20</v>
      </c>
      <c r="AE81" s="190">
        <f>Y81+Z81+AA81+AB81+AC81+AD81</f>
        <v>39</v>
      </c>
      <c r="AF81" s="178"/>
      <c r="AG81" s="114" t="s">
        <v>81</v>
      </c>
      <c r="AH81" s="178"/>
      <c r="AI81" s="151">
        <v>0</v>
      </c>
      <c r="AJ81" s="151"/>
      <c r="AK81" s="151"/>
      <c r="AL81" s="151"/>
      <c r="AM81" s="151">
        <v>0</v>
      </c>
      <c r="AN81" s="151">
        <f>AH81+AI81+AJ81+AK81+AL81+AM81</f>
        <v>0</v>
      </c>
      <c r="AO81" s="17"/>
      <c r="AP81" s="151">
        <v>0</v>
      </c>
      <c r="AQ81" s="151"/>
      <c r="AR81" s="151"/>
      <c r="AS81" s="151"/>
      <c r="AT81" s="151">
        <v>0</v>
      </c>
      <c r="AU81" s="152">
        <f>AO81+AP81+AQ81+AR81+AS81+AT81</f>
        <v>0</v>
      </c>
      <c r="AV81" s="17"/>
      <c r="AW81" s="151"/>
      <c r="AX81" s="151"/>
      <c r="AY81" s="151"/>
      <c r="AZ81" s="151"/>
      <c r="BA81" s="151"/>
      <c r="BB81" s="151">
        <f>AV81+AW81+AX81+AY81+AZ81+BA81</f>
        <v>0</v>
      </c>
      <c r="BC81" s="222">
        <f t="shared" si="47"/>
        <v>0</v>
      </c>
      <c r="BD81" s="223">
        <f t="shared" si="48"/>
        <v>19</v>
      </c>
      <c r="BE81" s="223">
        <f t="shared" si="49"/>
        <v>0</v>
      </c>
      <c r="BF81" s="223">
        <f t="shared" si="50"/>
        <v>0</v>
      </c>
      <c r="BG81" s="223">
        <f t="shared" si="51"/>
        <v>0</v>
      </c>
      <c r="BH81" s="223">
        <f t="shared" si="52"/>
        <v>20</v>
      </c>
      <c r="BI81" s="224">
        <f t="shared" si="53"/>
        <v>39</v>
      </c>
      <c r="BJ81" s="178"/>
      <c r="BK81" s="114" t="s">
        <v>81</v>
      </c>
      <c r="BL81" s="17">
        <v>69</v>
      </c>
      <c r="BM81" s="151">
        <v>0</v>
      </c>
      <c r="BN81" s="151">
        <v>1</v>
      </c>
      <c r="BO81" s="151">
        <v>0</v>
      </c>
      <c r="BP81" s="151">
        <v>0</v>
      </c>
      <c r="BQ81" s="151">
        <v>7</v>
      </c>
      <c r="BR81" s="152">
        <f>BL81+BM81+BN81+BO81+BP81+BQ81</f>
        <v>77</v>
      </c>
      <c r="BS81" s="222">
        <f t="shared" si="54"/>
        <v>69</v>
      </c>
      <c r="BT81" s="223">
        <f t="shared" si="55"/>
        <v>19</v>
      </c>
      <c r="BU81" s="223">
        <f t="shared" si="56"/>
        <v>1</v>
      </c>
      <c r="BV81" s="223">
        <f t="shared" si="57"/>
        <v>0</v>
      </c>
      <c r="BW81" s="223">
        <f t="shared" si="58"/>
        <v>0</v>
      </c>
      <c r="BX81" s="223">
        <f t="shared" si="59"/>
        <v>29</v>
      </c>
      <c r="BY81" s="224">
        <f t="shared" si="60"/>
        <v>118</v>
      </c>
      <c r="CA81" s="157">
        <f t="shared" si="46"/>
        <v>39</v>
      </c>
    </row>
    <row r="82" spans="2:79" ht="19.5" customHeight="1" thickBot="1">
      <c r="B82" s="158"/>
      <c r="C82" s="225" t="s">
        <v>82</v>
      </c>
      <c r="D82" s="154">
        <f aca="true" t="shared" si="61" ref="D82:AE82">SUM(D8:D81)</f>
        <v>50454</v>
      </c>
      <c r="E82" s="155">
        <f t="shared" si="61"/>
        <v>16859</v>
      </c>
      <c r="F82" s="155">
        <f t="shared" si="61"/>
        <v>25869</v>
      </c>
      <c r="G82" s="155">
        <f t="shared" si="61"/>
        <v>1293</v>
      </c>
      <c r="H82" s="155">
        <f t="shared" si="61"/>
        <v>391</v>
      </c>
      <c r="I82" s="155">
        <f t="shared" si="61"/>
        <v>5476</v>
      </c>
      <c r="J82" s="155">
        <f t="shared" si="61"/>
        <v>100342</v>
      </c>
      <c r="K82" s="155">
        <f t="shared" si="61"/>
        <v>0</v>
      </c>
      <c r="L82" s="155">
        <f t="shared" si="61"/>
        <v>548</v>
      </c>
      <c r="M82" s="155">
        <f t="shared" si="61"/>
        <v>0</v>
      </c>
      <c r="N82" s="155">
        <f t="shared" si="61"/>
        <v>0</v>
      </c>
      <c r="O82" s="155">
        <f t="shared" si="61"/>
        <v>0</v>
      </c>
      <c r="P82" s="155">
        <f t="shared" si="61"/>
        <v>0</v>
      </c>
      <c r="Q82" s="155">
        <f t="shared" si="61"/>
        <v>548</v>
      </c>
      <c r="R82" s="155">
        <f t="shared" si="61"/>
        <v>0</v>
      </c>
      <c r="S82" s="155">
        <f t="shared" si="61"/>
        <v>19724</v>
      </c>
      <c r="T82" s="155">
        <f t="shared" si="61"/>
        <v>240</v>
      </c>
      <c r="U82" s="155">
        <f t="shared" si="61"/>
        <v>0</v>
      </c>
      <c r="V82" s="155">
        <f t="shared" si="61"/>
        <v>3</v>
      </c>
      <c r="W82" s="155">
        <f t="shared" si="61"/>
        <v>480</v>
      </c>
      <c r="X82" s="155">
        <f t="shared" si="61"/>
        <v>20447</v>
      </c>
      <c r="Y82" s="155">
        <f t="shared" si="61"/>
        <v>1745</v>
      </c>
      <c r="Z82" s="155">
        <f t="shared" si="61"/>
        <v>14792</v>
      </c>
      <c r="AA82" s="155">
        <f t="shared" si="61"/>
        <v>8395</v>
      </c>
      <c r="AB82" s="155">
        <f t="shared" si="61"/>
        <v>2654</v>
      </c>
      <c r="AC82" s="155">
        <f t="shared" si="61"/>
        <v>8899</v>
      </c>
      <c r="AD82" s="155">
        <f t="shared" si="61"/>
        <v>2176</v>
      </c>
      <c r="AE82" s="16">
        <f t="shared" si="61"/>
        <v>38661</v>
      </c>
      <c r="AF82" s="178"/>
      <c r="AG82" s="225" t="s">
        <v>82</v>
      </c>
      <c r="AH82" s="226">
        <f aca="true" t="shared" si="62" ref="AH82:BI82">SUM(AH8:AH81)</f>
        <v>0</v>
      </c>
      <c r="AI82" s="155">
        <f t="shared" si="62"/>
        <v>0</v>
      </c>
      <c r="AJ82" s="155">
        <f t="shared" si="62"/>
        <v>0</v>
      </c>
      <c r="AK82" s="155">
        <f t="shared" si="62"/>
        <v>0</v>
      </c>
      <c r="AL82" s="155">
        <f t="shared" si="62"/>
        <v>0</v>
      </c>
      <c r="AM82" s="155">
        <f t="shared" si="62"/>
        <v>577</v>
      </c>
      <c r="AN82" s="155">
        <f t="shared" si="62"/>
        <v>577</v>
      </c>
      <c r="AO82" s="155">
        <f t="shared" si="62"/>
        <v>0</v>
      </c>
      <c r="AP82" s="155">
        <f t="shared" si="62"/>
        <v>0</v>
      </c>
      <c r="AQ82" s="155">
        <f t="shared" si="62"/>
        <v>0</v>
      </c>
      <c r="AR82" s="155">
        <f t="shared" si="62"/>
        <v>0</v>
      </c>
      <c r="AS82" s="155">
        <f t="shared" si="62"/>
        <v>0</v>
      </c>
      <c r="AT82" s="155">
        <f t="shared" si="62"/>
        <v>14907</v>
      </c>
      <c r="AU82" s="155">
        <f t="shared" si="62"/>
        <v>14907</v>
      </c>
      <c r="AV82" s="155">
        <f t="shared" si="62"/>
        <v>0</v>
      </c>
      <c r="AW82" s="155">
        <f t="shared" si="62"/>
        <v>0</v>
      </c>
      <c r="AX82" s="155">
        <f t="shared" si="62"/>
        <v>0</v>
      </c>
      <c r="AY82" s="155">
        <f t="shared" si="62"/>
        <v>0</v>
      </c>
      <c r="AZ82" s="155">
        <f t="shared" si="62"/>
        <v>0</v>
      </c>
      <c r="BA82" s="155">
        <f t="shared" si="62"/>
        <v>0</v>
      </c>
      <c r="BB82" s="155">
        <f t="shared" si="62"/>
        <v>0</v>
      </c>
      <c r="BC82" s="155">
        <f t="shared" si="62"/>
        <v>1745</v>
      </c>
      <c r="BD82" s="155">
        <f t="shared" si="62"/>
        <v>35064</v>
      </c>
      <c r="BE82" s="155">
        <f t="shared" si="62"/>
        <v>8635</v>
      </c>
      <c r="BF82" s="155">
        <f t="shared" si="62"/>
        <v>2654</v>
      </c>
      <c r="BG82" s="155">
        <f t="shared" si="62"/>
        <v>8902</v>
      </c>
      <c r="BH82" s="155">
        <f t="shared" si="62"/>
        <v>18140</v>
      </c>
      <c r="BI82" s="16">
        <f t="shared" si="62"/>
        <v>75140</v>
      </c>
      <c r="BJ82" s="178"/>
      <c r="BK82" s="225" t="s">
        <v>82</v>
      </c>
      <c r="BL82" s="154">
        <f aca="true" t="shared" si="63" ref="BL82:BY82">SUM(BL8:BL81)</f>
        <v>97096</v>
      </c>
      <c r="BM82" s="155">
        <f t="shared" si="63"/>
        <v>2590</v>
      </c>
      <c r="BN82" s="155">
        <f t="shared" si="63"/>
        <v>3663</v>
      </c>
      <c r="BO82" s="155">
        <f t="shared" si="63"/>
        <v>0</v>
      </c>
      <c r="BP82" s="155">
        <f t="shared" si="63"/>
        <v>1</v>
      </c>
      <c r="BQ82" s="155">
        <f t="shared" si="63"/>
        <v>2848</v>
      </c>
      <c r="BR82" s="16">
        <f t="shared" si="63"/>
        <v>106198</v>
      </c>
      <c r="BS82" s="154">
        <f t="shared" si="63"/>
        <v>149295</v>
      </c>
      <c r="BT82" s="155">
        <f t="shared" si="63"/>
        <v>54513</v>
      </c>
      <c r="BU82" s="155">
        <f t="shared" si="63"/>
        <v>38167</v>
      </c>
      <c r="BV82" s="155">
        <f t="shared" si="63"/>
        <v>3947</v>
      </c>
      <c r="BW82" s="155">
        <f t="shared" si="63"/>
        <v>9294</v>
      </c>
      <c r="BX82" s="155">
        <f t="shared" si="63"/>
        <v>26464</v>
      </c>
      <c r="BY82" s="16">
        <f t="shared" si="63"/>
        <v>281680</v>
      </c>
      <c r="CA82" s="157">
        <f t="shared" si="46"/>
        <v>74592</v>
      </c>
    </row>
    <row r="83" ht="17.25">
      <c r="K83" s="15"/>
    </row>
  </sheetData>
  <printOptions/>
  <pageMargins left="0.5905511811023623" right="0.5905511811023623" top="0.5905511811023623" bottom="0.5905511811023623" header="0.5118110236220472" footer="0.5118110236220472"/>
  <pageSetup fitToWidth="3" horizontalDpi="600" verticalDpi="600" orientation="landscape" paperSize="9" scale="35" r:id="rId1"/>
  <colBreaks count="2" manualBreakCount="2">
    <brk id="31" min="1" max="81" man="1"/>
    <brk id="61" min="1" max="8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83"/>
  <sheetViews>
    <sheetView showGridLines="0" zoomScale="60" zoomScaleNormal="60" workbookViewId="0" topLeftCell="A64">
      <selection activeCell="D85" sqref="D85"/>
    </sheetView>
  </sheetViews>
  <sheetFormatPr defaultColWidth="10.66015625" defaultRowHeight="18"/>
  <cols>
    <col min="1" max="1" width="16.58203125" style="0" customWidth="1"/>
    <col min="2" max="2" width="14.16015625" style="0" customWidth="1"/>
    <col min="3" max="3" width="12.16015625" style="0" customWidth="1"/>
    <col min="4" max="4" width="20.08203125" style="0" bestFit="1" customWidth="1"/>
    <col min="5" max="5" width="16.41015625" style="0" customWidth="1"/>
    <col min="6" max="6" width="16.16015625" style="0" customWidth="1"/>
    <col min="7" max="7" width="21" style="0" customWidth="1"/>
    <col min="8" max="21" width="25.66015625" style="0" customWidth="1"/>
  </cols>
  <sheetData>
    <row r="1" ht="17.25">
      <c r="A1" s="5" t="s">
        <v>229</v>
      </c>
    </row>
    <row r="2" spans="1:3" ht="17.25">
      <c r="A2" s="5" t="s">
        <v>230</v>
      </c>
      <c r="C2" s="15"/>
    </row>
    <row r="3" spans="1:3" ht="38.25" customHeight="1" thickBot="1">
      <c r="A3" s="15"/>
      <c r="B3" s="19" t="s">
        <v>231</v>
      </c>
      <c r="C3" s="15"/>
    </row>
    <row r="4" spans="1:7" ht="18" thickBot="1">
      <c r="A4" s="227" t="s">
        <v>1</v>
      </c>
      <c r="B4" s="228" t="s">
        <v>232</v>
      </c>
      <c r="C4" s="229" t="s">
        <v>213</v>
      </c>
      <c r="D4" s="228" t="s">
        <v>233</v>
      </c>
      <c r="E4" s="228" t="s">
        <v>234</v>
      </c>
      <c r="F4" s="230" t="s">
        <v>235</v>
      </c>
      <c r="G4" s="231" t="s">
        <v>236</v>
      </c>
    </row>
    <row r="5" spans="1:7" ht="18" thickBot="1">
      <c r="A5" s="227" t="s">
        <v>8</v>
      </c>
      <c r="B5" s="216">
        <v>15902</v>
      </c>
      <c r="C5" s="216">
        <v>410</v>
      </c>
      <c r="D5" s="216">
        <v>534</v>
      </c>
      <c r="E5" s="216">
        <v>233</v>
      </c>
      <c r="F5" s="232">
        <f aca="true" t="shared" si="0" ref="F5:F36">(C5+D5)/B5*100</f>
        <v>5.9363602062633625</v>
      </c>
      <c r="G5" s="233">
        <f aca="true" t="shared" si="1" ref="G5:G36">(C5+D5+E5)/(B5+E5)*100</f>
        <v>7.294700960644561</v>
      </c>
    </row>
    <row r="6" spans="1:7" ht="18" thickBot="1">
      <c r="A6" s="234" t="s">
        <v>9</v>
      </c>
      <c r="B6" s="219">
        <v>31195</v>
      </c>
      <c r="C6" s="219">
        <v>1926</v>
      </c>
      <c r="D6" s="219">
        <v>3365</v>
      </c>
      <c r="E6" s="219">
        <v>1038</v>
      </c>
      <c r="F6" s="232">
        <f t="shared" si="0"/>
        <v>16.961051450552972</v>
      </c>
      <c r="G6" s="233">
        <f t="shared" si="1"/>
        <v>19.63515651661341</v>
      </c>
    </row>
    <row r="7" spans="1:7" ht="18" thickBot="1">
      <c r="A7" s="234" t="s">
        <v>10</v>
      </c>
      <c r="B7" s="219">
        <v>47599</v>
      </c>
      <c r="C7" s="219">
        <v>1793</v>
      </c>
      <c r="D7" s="219">
        <v>1565</v>
      </c>
      <c r="E7" s="219">
        <v>2272</v>
      </c>
      <c r="F7" s="232">
        <f t="shared" si="0"/>
        <v>7.054770058194499</v>
      </c>
      <c r="G7" s="233">
        <f t="shared" si="1"/>
        <v>11.28912594493794</v>
      </c>
    </row>
    <row r="8" spans="1:7" ht="18" thickBot="1">
      <c r="A8" s="234" t="s">
        <v>11</v>
      </c>
      <c r="B8" s="219">
        <v>42993</v>
      </c>
      <c r="C8" s="219">
        <v>2010</v>
      </c>
      <c r="D8" s="219">
        <v>1407</v>
      </c>
      <c r="E8" s="219">
        <v>2713</v>
      </c>
      <c r="F8" s="232">
        <f t="shared" si="0"/>
        <v>7.947805456702254</v>
      </c>
      <c r="G8" s="233">
        <f t="shared" si="1"/>
        <v>13.41180588981753</v>
      </c>
    </row>
    <row r="9" spans="1:7" ht="18" thickBot="1">
      <c r="A9" s="234" t="s">
        <v>12</v>
      </c>
      <c r="B9" s="219">
        <v>73385</v>
      </c>
      <c r="C9" s="219">
        <v>10706</v>
      </c>
      <c r="D9" s="219">
        <v>8573</v>
      </c>
      <c r="E9" s="219">
        <v>0</v>
      </c>
      <c r="F9" s="232">
        <f t="shared" si="0"/>
        <v>26.271036315323293</v>
      </c>
      <c r="G9" s="233">
        <f t="shared" si="1"/>
        <v>26.271036315323293</v>
      </c>
    </row>
    <row r="10" spans="1:7" ht="18" thickBot="1">
      <c r="A10" s="234" t="s">
        <v>13</v>
      </c>
      <c r="B10" s="219">
        <v>16209</v>
      </c>
      <c r="C10" s="219">
        <v>1926</v>
      </c>
      <c r="D10" s="219">
        <v>675</v>
      </c>
      <c r="E10" s="219">
        <v>0</v>
      </c>
      <c r="F10" s="232">
        <f t="shared" si="0"/>
        <v>16.046640755136035</v>
      </c>
      <c r="G10" s="233">
        <f t="shared" si="1"/>
        <v>16.046640755136035</v>
      </c>
    </row>
    <row r="11" spans="1:7" ht="18" thickBot="1">
      <c r="A11" s="234" t="s">
        <v>14</v>
      </c>
      <c r="B11" s="219">
        <v>26599</v>
      </c>
      <c r="C11" s="219">
        <v>3429</v>
      </c>
      <c r="D11" s="219">
        <v>13085</v>
      </c>
      <c r="E11" s="219">
        <v>634</v>
      </c>
      <c r="F11" s="232">
        <f t="shared" si="0"/>
        <v>62.08504079100719</v>
      </c>
      <c r="G11" s="233">
        <f t="shared" si="1"/>
        <v>62.96772298314545</v>
      </c>
    </row>
    <row r="12" spans="1:7" ht="18" thickBot="1">
      <c r="A12" s="234" t="s">
        <v>15</v>
      </c>
      <c r="B12" s="219">
        <v>100550</v>
      </c>
      <c r="C12" s="219">
        <v>12811</v>
      </c>
      <c r="D12" s="219">
        <v>197</v>
      </c>
      <c r="E12" s="219">
        <v>0</v>
      </c>
      <c r="F12" s="232">
        <f t="shared" si="0"/>
        <v>12.936847339632024</v>
      </c>
      <c r="G12" s="233">
        <f t="shared" si="1"/>
        <v>12.936847339632024</v>
      </c>
    </row>
    <row r="13" spans="1:7" ht="18" thickBot="1">
      <c r="A13" s="234" t="s">
        <v>16</v>
      </c>
      <c r="B13" s="219">
        <v>39697</v>
      </c>
      <c r="C13" s="219">
        <v>1849</v>
      </c>
      <c r="D13" s="219">
        <v>893</v>
      </c>
      <c r="E13" s="219">
        <v>3128</v>
      </c>
      <c r="F13" s="232">
        <f t="shared" si="0"/>
        <v>6.907322971509182</v>
      </c>
      <c r="G13" s="233">
        <f t="shared" si="1"/>
        <v>13.706946876824286</v>
      </c>
    </row>
    <row r="14" spans="1:7" ht="18" thickBot="1">
      <c r="A14" s="234" t="s">
        <v>17</v>
      </c>
      <c r="B14" s="219">
        <v>75491</v>
      </c>
      <c r="C14" s="219">
        <v>1261</v>
      </c>
      <c r="D14" s="219">
        <v>1755</v>
      </c>
      <c r="E14" s="219">
        <v>14104</v>
      </c>
      <c r="F14" s="232">
        <f t="shared" si="0"/>
        <v>3.9951782331668677</v>
      </c>
      <c r="G14" s="233">
        <f t="shared" si="1"/>
        <v>19.108209163457783</v>
      </c>
    </row>
    <row r="15" spans="1:7" ht="18" thickBot="1">
      <c r="A15" s="234" t="s">
        <v>18</v>
      </c>
      <c r="B15" s="219">
        <v>211879</v>
      </c>
      <c r="C15" s="219">
        <v>19821</v>
      </c>
      <c r="D15" s="219">
        <v>2967</v>
      </c>
      <c r="E15" s="219">
        <v>12113</v>
      </c>
      <c r="F15" s="232">
        <f t="shared" si="0"/>
        <v>10.755195182155854</v>
      </c>
      <c r="G15" s="233">
        <f t="shared" si="1"/>
        <v>15.581360048573165</v>
      </c>
    </row>
    <row r="16" spans="1:7" ht="18" thickBot="1">
      <c r="A16" s="234" t="s">
        <v>19</v>
      </c>
      <c r="B16" s="219">
        <v>38460</v>
      </c>
      <c r="C16" s="219">
        <v>0</v>
      </c>
      <c r="D16" s="219">
        <v>3092</v>
      </c>
      <c r="E16" s="219">
        <v>5170</v>
      </c>
      <c r="F16" s="232">
        <f t="shared" si="0"/>
        <v>8.039521580863235</v>
      </c>
      <c r="G16" s="233">
        <f t="shared" si="1"/>
        <v>18.93651157460463</v>
      </c>
    </row>
    <row r="17" spans="1:7" ht="18" thickBot="1">
      <c r="A17" s="234" t="s">
        <v>20</v>
      </c>
      <c r="B17" s="219">
        <v>44160</v>
      </c>
      <c r="C17" s="219">
        <v>6196</v>
      </c>
      <c r="D17" s="219">
        <v>3564</v>
      </c>
      <c r="E17" s="219">
        <v>729</v>
      </c>
      <c r="F17" s="232">
        <f t="shared" si="0"/>
        <v>22.10144927536232</v>
      </c>
      <c r="G17" s="233">
        <f t="shared" si="1"/>
        <v>23.366526320479405</v>
      </c>
    </row>
    <row r="18" spans="1:7" ht="18" thickBot="1">
      <c r="A18" s="234" t="s">
        <v>21</v>
      </c>
      <c r="B18" s="219">
        <v>26439</v>
      </c>
      <c r="C18" s="219">
        <v>2604</v>
      </c>
      <c r="D18" s="219">
        <v>1311</v>
      </c>
      <c r="E18" s="219">
        <v>1871</v>
      </c>
      <c r="F18" s="232">
        <f t="shared" si="0"/>
        <v>14.807670486780891</v>
      </c>
      <c r="G18" s="233">
        <f t="shared" si="1"/>
        <v>20.438007771105614</v>
      </c>
    </row>
    <row r="19" spans="1:7" ht="18" thickBot="1">
      <c r="A19" s="234" t="s">
        <v>22</v>
      </c>
      <c r="B19" s="219">
        <v>23245</v>
      </c>
      <c r="C19" s="219">
        <v>1583</v>
      </c>
      <c r="D19" s="219">
        <v>0</v>
      </c>
      <c r="E19" s="219">
        <v>1911</v>
      </c>
      <c r="F19" s="232">
        <f t="shared" si="0"/>
        <v>6.810066681006669</v>
      </c>
      <c r="G19" s="233">
        <f t="shared" si="1"/>
        <v>13.889330577198283</v>
      </c>
    </row>
    <row r="20" spans="1:7" ht="18" thickBot="1">
      <c r="A20" s="234" t="s">
        <v>23</v>
      </c>
      <c r="B20" s="219">
        <v>17376</v>
      </c>
      <c r="C20" s="219">
        <v>457</v>
      </c>
      <c r="D20" s="219">
        <v>711</v>
      </c>
      <c r="E20" s="219">
        <v>2889</v>
      </c>
      <c r="F20" s="232">
        <f t="shared" si="0"/>
        <v>6.721915285451196</v>
      </c>
      <c r="G20" s="233">
        <f t="shared" si="1"/>
        <v>20.01973846533432</v>
      </c>
    </row>
    <row r="21" spans="1:7" ht="18" thickBot="1">
      <c r="A21" s="234" t="s">
        <v>24</v>
      </c>
      <c r="B21" s="219">
        <v>23587</v>
      </c>
      <c r="C21" s="219">
        <v>627</v>
      </c>
      <c r="D21" s="219">
        <v>1076</v>
      </c>
      <c r="E21" s="219">
        <v>4731</v>
      </c>
      <c r="F21" s="232">
        <f t="shared" si="0"/>
        <v>7.220078856997499</v>
      </c>
      <c r="G21" s="233">
        <f t="shared" si="1"/>
        <v>22.720531110954166</v>
      </c>
    </row>
    <row r="22" spans="1:7" ht="18" thickBot="1">
      <c r="A22" s="234" t="s">
        <v>25</v>
      </c>
      <c r="B22" s="219">
        <v>226980</v>
      </c>
      <c r="C22" s="219">
        <v>10198</v>
      </c>
      <c r="D22" s="219">
        <v>6381</v>
      </c>
      <c r="E22" s="219">
        <v>24858</v>
      </c>
      <c r="F22" s="232">
        <f t="shared" si="0"/>
        <v>7.3041677680852946</v>
      </c>
      <c r="G22" s="233">
        <f t="shared" si="1"/>
        <v>16.453831431316956</v>
      </c>
    </row>
    <row r="23" spans="1:7" ht="18" thickBot="1">
      <c r="A23" s="234" t="s">
        <v>26</v>
      </c>
      <c r="B23" s="219">
        <v>6004</v>
      </c>
      <c r="C23" s="219">
        <v>23</v>
      </c>
      <c r="D23" s="219">
        <v>928</v>
      </c>
      <c r="E23" s="219">
        <v>1062</v>
      </c>
      <c r="F23" s="232">
        <f t="shared" si="0"/>
        <v>15.83944037308461</v>
      </c>
      <c r="G23" s="233">
        <f t="shared" si="1"/>
        <v>28.488536654401358</v>
      </c>
    </row>
    <row r="24" spans="1:7" ht="18" thickBot="1">
      <c r="A24" s="234" t="s">
        <v>27</v>
      </c>
      <c r="B24" s="219">
        <v>26574</v>
      </c>
      <c r="C24" s="219">
        <v>1572</v>
      </c>
      <c r="D24" s="219">
        <v>887</v>
      </c>
      <c r="E24" s="219">
        <v>3700</v>
      </c>
      <c r="F24" s="232">
        <f t="shared" si="0"/>
        <v>9.25340558440581</v>
      </c>
      <c r="G24" s="233">
        <f t="shared" si="1"/>
        <v>20.344189733764946</v>
      </c>
    </row>
    <row r="25" spans="1:7" ht="18" thickBot="1">
      <c r="A25" s="234" t="s">
        <v>28</v>
      </c>
      <c r="B25" s="219">
        <v>17077</v>
      </c>
      <c r="C25" s="219">
        <v>443</v>
      </c>
      <c r="D25" s="219">
        <v>2518</v>
      </c>
      <c r="E25" s="219">
        <v>1460</v>
      </c>
      <c r="F25" s="232">
        <f t="shared" si="0"/>
        <v>17.3391110850852</v>
      </c>
      <c r="G25" s="233">
        <f t="shared" si="1"/>
        <v>23.849598101095108</v>
      </c>
    </row>
    <row r="26" spans="1:7" ht="18" thickBot="1">
      <c r="A26" s="234" t="s">
        <v>29</v>
      </c>
      <c r="B26" s="219">
        <v>10818</v>
      </c>
      <c r="C26" s="219">
        <v>218</v>
      </c>
      <c r="D26" s="219">
        <v>478</v>
      </c>
      <c r="E26" s="219">
        <v>36</v>
      </c>
      <c r="F26" s="232">
        <f t="shared" si="0"/>
        <v>6.433721575152523</v>
      </c>
      <c r="G26" s="233">
        <f t="shared" si="1"/>
        <v>6.7440574903261465</v>
      </c>
    </row>
    <row r="27" spans="1:7" ht="18" thickBot="1">
      <c r="A27" s="234" t="s">
        <v>30</v>
      </c>
      <c r="B27" s="219">
        <v>5085</v>
      </c>
      <c r="C27" s="219">
        <v>436</v>
      </c>
      <c r="D27" s="219">
        <v>0</v>
      </c>
      <c r="E27" s="219">
        <v>119</v>
      </c>
      <c r="F27" s="232">
        <f t="shared" si="0"/>
        <v>8.574237954768927</v>
      </c>
      <c r="G27" s="233">
        <f t="shared" si="1"/>
        <v>10.664873174481167</v>
      </c>
    </row>
    <row r="28" spans="1:7" ht="18" thickBot="1">
      <c r="A28" s="234" t="s">
        <v>31</v>
      </c>
      <c r="B28" s="219">
        <v>4766</v>
      </c>
      <c r="C28" s="219">
        <v>95</v>
      </c>
      <c r="D28" s="219">
        <v>416</v>
      </c>
      <c r="E28" s="219">
        <v>129</v>
      </c>
      <c r="F28" s="232">
        <f t="shared" si="0"/>
        <v>10.721779269827948</v>
      </c>
      <c r="G28" s="233">
        <f t="shared" si="1"/>
        <v>13.074565883554648</v>
      </c>
    </row>
    <row r="29" spans="1:7" ht="18" thickBot="1">
      <c r="A29" s="234" t="s">
        <v>32</v>
      </c>
      <c r="B29" s="219">
        <v>4778</v>
      </c>
      <c r="C29" s="219">
        <v>11</v>
      </c>
      <c r="D29" s="219">
        <v>544</v>
      </c>
      <c r="E29" s="219">
        <v>37</v>
      </c>
      <c r="F29" s="232">
        <f t="shared" si="0"/>
        <v>11.615738802846378</v>
      </c>
      <c r="G29" s="233">
        <f t="shared" si="1"/>
        <v>12.29491173416407</v>
      </c>
    </row>
    <row r="30" spans="1:7" ht="18" thickBot="1">
      <c r="A30" s="234" t="s">
        <v>33</v>
      </c>
      <c r="B30" s="219">
        <v>4691</v>
      </c>
      <c r="C30" s="219">
        <v>1</v>
      </c>
      <c r="D30" s="219">
        <v>553</v>
      </c>
      <c r="E30" s="219">
        <v>32</v>
      </c>
      <c r="F30" s="232">
        <f t="shared" si="0"/>
        <v>11.809848646344063</v>
      </c>
      <c r="G30" s="233">
        <f t="shared" si="1"/>
        <v>12.407368198179123</v>
      </c>
    </row>
    <row r="31" spans="1:7" ht="18" thickBot="1">
      <c r="A31" s="234" t="s">
        <v>34</v>
      </c>
      <c r="B31" s="219">
        <v>7686</v>
      </c>
      <c r="C31" s="219">
        <v>894</v>
      </c>
      <c r="D31" s="219">
        <v>651</v>
      </c>
      <c r="E31" s="219">
        <v>337</v>
      </c>
      <c r="F31" s="232">
        <f t="shared" si="0"/>
        <v>20.101483216237316</v>
      </c>
      <c r="G31" s="233">
        <f t="shared" si="1"/>
        <v>23.45755951639038</v>
      </c>
    </row>
    <row r="32" spans="1:7" ht="18" thickBot="1">
      <c r="A32" s="234" t="s">
        <v>35</v>
      </c>
      <c r="B32" s="219">
        <v>3638</v>
      </c>
      <c r="C32" s="219">
        <v>0</v>
      </c>
      <c r="D32" s="219">
        <v>312</v>
      </c>
      <c r="E32" s="219">
        <v>131</v>
      </c>
      <c r="F32" s="232">
        <f t="shared" si="0"/>
        <v>8.5761407366685</v>
      </c>
      <c r="G32" s="233">
        <f t="shared" si="1"/>
        <v>11.753780843725126</v>
      </c>
    </row>
    <row r="33" spans="1:7" ht="18" thickBot="1">
      <c r="A33" s="234" t="s">
        <v>36</v>
      </c>
      <c r="B33" s="219">
        <v>4699</v>
      </c>
      <c r="C33" s="219">
        <v>1166</v>
      </c>
      <c r="D33" s="219">
        <v>138</v>
      </c>
      <c r="E33" s="219">
        <v>41</v>
      </c>
      <c r="F33" s="232">
        <f t="shared" si="0"/>
        <v>27.750585230900192</v>
      </c>
      <c r="G33" s="233">
        <f t="shared" si="1"/>
        <v>28.375527426160335</v>
      </c>
    </row>
    <row r="34" spans="1:7" ht="18" thickBot="1">
      <c r="A34" s="234" t="s">
        <v>37</v>
      </c>
      <c r="B34" s="219">
        <v>2416</v>
      </c>
      <c r="C34" s="219">
        <v>350</v>
      </c>
      <c r="D34" s="219">
        <v>284</v>
      </c>
      <c r="E34" s="219">
        <v>154</v>
      </c>
      <c r="F34" s="232">
        <f t="shared" si="0"/>
        <v>26.241721854304632</v>
      </c>
      <c r="G34" s="233">
        <f t="shared" si="1"/>
        <v>30.66147859922179</v>
      </c>
    </row>
    <row r="35" spans="1:7" ht="18" thickBot="1">
      <c r="A35" s="234" t="s">
        <v>38</v>
      </c>
      <c r="B35" s="219">
        <v>2664</v>
      </c>
      <c r="C35" s="219">
        <v>397</v>
      </c>
      <c r="D35" s="219">
        <v>246</v>
      </c>
      <c r="E35" s="219">
        <v>0</v>
      </c>
      <c r="F35" s="232">
        <f t="shared" si="0"/>
        <v>24.136636636636634</v>
      </c>
      <c r="G35" s="233">
        <f t="shared" si="1"/>
        <v>24.136636636636634</v>
      </c>
    </row>
    <row r="36" spans="1:7" ht="18" thickBot="1">
      <c r="A36" s="234" t="s">
        <v>39</v>
      </c>
      <c r="B36" s="219">
        <v>6170</v>
      </c>
      <c r="C36" s="219">
        <v>666</v>
      </c>
      <c r="D36" s="219">
        <v>197</v>
      </c>
      <c r="E36" s="219">
        <v>199</v>
      </c>
      <c r="F36" s="232">
        <f t="shared" si="0"/>
        <v>13.987034035656402</v>
      </c>
      <c r="G36" s="233">
        <f t="shared" si="1"/>
        <v>16.67451719265191</v>
      </c>
    </row>
    <row r="37" spans="1:7" ht="18" thickBot="1">
      <c r="A37" s="234" t="s">
        <v>40</v>
      </c>
      <c r="B37" s="219">
        <v>14644</v>
      </c>
      <c r="C37" s="219">
        <v>1302</v>
      </c>
      <c r="D37" s="219">
        <v>145</v>
      </c>
      <c r="E37" s="219">
        <v>719</v>
      </c>
      <c r="F37" s="232">
        <f aca="true" t="shared" si="2" ref="F37:F68">(C37+D37)/B37*100</f>
        <v>9.881180005462989</v>
      </c>
      <c r="G37" s="233">
        <f aca="true" t="shared" si="3" ref="G37:G68">(C37+D37+E37)/(B37+E37)*100</f>
        <v>14.098808826401093</v>
      </c>
    </row>
    <row r="38" spans="1:7" ht="18" thickBot="1">
      <c r="A38" s="234" t="s">
        <v>41</v>
      </c>
      <c r="B38" s="219">
        <v>7242</v>
      </c>
      <c r="C38" s="219">
        <v>227</v>
      </c>
      <c r="D38" s="219">
        <v>870</v>
      </c>
      <c r="E38" s="219">
        <v>1</v>
      </c>
      <c r="F38" s="232">
        <f t="shared" si="2"/>
        <v>15.147749240541286</v>
      </c>
      <c r="G38" s="233">
        <f t="shared" si="3"/>
        <v>15.15946431036863</v>
      </c>
    </row>
    <row r="39" spans="1:7" ht="18" thickBot="1">
      <c r="A39" s="234" t="s">
        <v>42</v>
      </c>
      <c r="B39" s="219">
        <v>7289</v>
      </c>
      <c r="C39" s="219">
        <v>637</v>
      </c>
      <c r="D39" s="219">
        <v>0</v>
      </c>
      <c r="E39" s="219">
        <v>960</v>
      </c>
      <c r="F39" s="232">
        <f t="shared" si="2"/>
        <v>8.73919604884072</v>
      </c>
      <c r="G39" s="233">
        <f t="shared" si="3"/>
        <v>19.359922414838163</v>
      </c>
    </row>
    <row r="40" spans="1:7" ht="18" thickBot="1">
      <c r="A40" s="234" t="s">
        <v>43</v>
      </c>
      <c r="B40" s="219">
        <v>11808</v>
      </c>
      <c r="C40" s="219">
        <v>1793</v>
      </c>
      <c r="D40" s="219">
        <v>226</v>
      </c>
      <c r="E40" s="219">
        <v>0</v>
      </c>
      <c r="F40" s="232">
        <f t="shared" si="2"/>
        <v>17.098577235772357</v>
      </c>
      <c r="G40" s="233">
        <f t="shared" si="3"/>
        <v>17.098577235772357</v>
      </c>
    </row>
    <row r="41" spans="1:7" ht="18" thickBot="1">
      <c r="A41" s="234" t="s">
        <v>44</v>
      </c>
      <c r="B41" s="219">
        <v>8549</v>
      </c>
      <c r="C41" s="219">
        <v>0</v>
      </c>
      <c r="D41" s="219">
        <v>5475</v>
      </c>
      <c r="E41" s="219">
        <v>277</v>
      </c>
      <c r="F41" s="232">
        <f t="shared" si="2"/>
        <v>64.04257807930752</v>
      </c>
      <c r="G41" s="233">
        <f t="shared" si="3"/>
        <v>65.1710854294131</v>
      </c>
    </row>
    <row r="42" spans="1:7" ht="18" thickBot="1">
      <c r="A42" s="234" t="s">
        <v>45</v>
      </c>
      <c r="B42" s="219">
        <v>2091</v>
      </c>
      <c r="C42" s="219">
        <v>115</v>
      </c>
      <c r="D42" s="219">
        <v>138</v>
      </c>
      <c r="E42" s="219">
        <v>256</v>
      </c>
      <c r="F42" s="232">
        <f t="shared" si="2"/>
        <v>12.09947393591583</v>
      </c>
      <c r="G42" s="233">
        <f t="shared" si="3"/>
        <v>21.687260332339157</v>
      </c>
    </row>
    <row r="43" spans="1:7" ht="18" thickBot="1">
      <c r="A43" s="234" t="s">
        <v>46</v>
      </c>
      <c r="B43" s="219">
        <v>3888</v>
      </c>
      <c r="C43" s="219">
        <v>6</v>
      </c>
      <c r="D43" s="219">
        <v>528</v>
      </c>
      <c r="E43" s="219">
        <v>596</v>
      </c>
      <c r="F43" s="232">
        <f t="shared" si="2"/>
        <v>13.734567901234568</v>
      </c>
      <c r="G43" s="233">
        <f t="shared" si="3"/>
        <v>25.2007136485281</v>
      </c>
    </row>
    <row r="44" spans="1:7" ht="18" thickBot="1">
      <c r="A44" s="234" t="s">
        <v>47</v>
      </c>
      <c r="B44" s="219">
        <v>4194</v>
      </c>
      <c r="C44" s="219">
        <v>409</v>
      </c>
      <c r="D44" s="219">
        <v>427</v>
      </c>
      <c r="E44" s="219">
        <v>138</v>
      </c>
      <c r="F44" s="232">
        <f t="shared" si="2"/>
        <v>19.933237958989032</v>
      </c>
      <c r="G44" s="233">
        <f t="shared" si="3"/>
        <v>22.48384118190212</v>
      </c>
    </row>
    <row r="45" spans="1:7" ht="18" thickBot="1">
      <c r="A45" s="234" t="s">
        <v>48</v>
      </c>
      <c r="B45" s="219">
        <v>2409</v>
      </c>
      <c r="C45" s="219">
        <v>0</v>
      </c>
      <c r="D45" s="219">
        <v>435</v>
      </c>
      <c r="E45" s="219">
        <v>307</v>
      </c>
      <c r="F45" s="232">
        <f t="shared" si="2"/>
        <v>18.05728518057285</v>
      </c>
      <c r="G45" s="233">
        <f t="shared" si="3"/>
        <v>27.31958762886598</v>
      </c>
    </row>
    <row r="46" spans="1:7" ht="18" thickBot="1">
      <c r="A46" s="234" t="s">
        <v>49</v>
      </c>
      <c r="B46" s="219">
        <v>3344</v>
      </c>
      <c r="C46" s="219">
        <v>406</v>
      </c>
      <c r="D46" s="219">
        <v>417</v>
      </c>
      <c r="E46" s="219">
        <v>153</v>
      </c>
      <c r="F46" s="232">
        <f t="shared" si="2"/>
        <v>24.611244019138756</v>
      </c>
      <c r="G46" s="233">
        <f t="shared" si="3"/>
        <v>27.909636831569916</v>
      </c>
    </row>
    <row r="47" spans="1:7" ht="18" thickBot="1">
      <c r="A47" s="234" t="s">
        <v>50</v>
      </c>
      <c r="B47" s="219">
        <v>8820</v>
      </c>
      <c r="C47" s="219">
        <v>551</v>
      </c>
      <c r="D47" s="219">
        <v>650</v>
      </c>
      <c r="E47" s="219">
        <v>285</v>
      </c>
      <c r="F47" s="232">
        <f t="shared" si="2"/>
        <v>13.616780045351472</v>
      </c>
      <c r="G47" s="233">
        <f t="shared" si="3"/>
        <v>16.320702910488745</v>
      </c>
    </row>
    <row r="48" spans="1:7" ht="18" thickBot="1">
      <c r="A48" s="234" t="s">
        <v>51</v>
      </c>
      <c r="B48" s="219">
        <v>5346</v>
      </c>
      <c r="C48" s="219">
        <v>383</v>
      </c>
      <c r="D48" s="219">
        <v>351</v>
      </c>
      <c r="E48" s="219">
        <v>654</v>
      </c>
      <c r="F48" s="232">
        <f t="shared" si="2"/>
        <v>13.729891507669286</v>
      </c>
      <c r="G48" s="233">
        <f t="shared" si="3"/>
        <v>23.133333333333333</v>
      </c>
    </row>
    <row r="49" spans="1:7" ht="18" thickBot="1">
      <c r="A49" s="234" t="s">
        <v>52</v>
      </c>
      <c r="B49" s="219">
        <v>1363</v>
      </c>
      <c r="C49" s="219">
        <v>13</v>
      </c>
      <c r="D49" s="219">
        <v>144</v>
      </c>
      <c r="E49" s="219">
        <v>354</v>
      </c>
      <c r="F49" s="232">
        <f t="shared" si="2"/>
        <v>11.518708730741011</v>
      </c>
      <c r="G49" s="233">
        <f t="shared" si="3"/>
        <v>29.761211415259176</v>
      </c>
    </row>
    <row r="50" spans="1:7" ht="18" thickBot="1">
      <c r="A50" s="234" t="s">
        <v>53</v>
      </c>
      <c r="B50" s="219">
        <v>848</v>
      </c>
      <c r="C50" s="219">
        <v>94</v>
      </c>
      <c r="D50" s="219">
        <v>92</v>
      </c>
      <c r="E50" s="219">
        <v>91</v>
      </c>
      <c r="F50" s="232">
        <f t="shared" si="2"/>
        <v>21.933962264150946</v>
      </c>
      <c r="G50" s="233">
        <f t="shared" si="3"/>
        <v>29.499467518636845</v>
      </c>
    </row>
    <row r="51" spans="1:7" ht="18" thickBot="1">
      <c r="A51" s="234" t="s">
        <v>54</v>
      </c>
      <c r="B51" s="219">
        <v>1926</v>
      </c>
      <c r="C51" s="219">
        <v>220</v>
      </c>
      <c r="D51" s="219">
        <v>133</v>
      </c>
      <c r="E51" s="219">
        <v>146</v>
      </c>
      <c r="F51" s="232">
        <f t="shared" si="2"/>
        <v>18.32814122533749</v>
      </c>
      <c r="G51" s="233">
        <f t="shared" si="3"/>
        <v>24.083011583011583</v>
      </c>
    </row>
    <row r="52" spans="1:7" ht="18" thickBot="1">
      <c r="A52" s="234" t="s">
        <v>55</v>
      </c>
      <c r="B52" s="219">
        <v>4858</v>
      </c>
      <c r="C52" s="219">
        <v>28</v>
      </c>
      <c r="D52" s="219">
        <v>659</v>
      </c>
      <c r="E52" s="219">
        <v>445</v>
      </c>
      <c r="F52" s="232">
        <f t="shared" si="2"/>
        <v>14.141622066694111</v>
      </c>
      <c r="G52" s="233">
        <f t="shared" si="3"/>
        <v>21.346407693758252</v>
      </c>
    </row>
    <row r="53" spans="1:7" ht="18" thickBot="1">
      <c r="A53" s="234" t="s">
        <v>56</v>
      </c>
      <c r="B53" s="219">
        <v>9398</v>
      </c>
      <c r="C53" s="219">
        <v>1162</v>
      </c>
      <c r="D53" s="219">
        <v>0</v>
      </c>
      <c r="E53" s="219">
        <v>0</v>
      </c>
      <c r="F53" s="232">
        <f t="shared" si="2"/>
        <v>12.364332836773782</v>
      </c>
      <c r="G53" s="233">
        <f t="shared" si="3"/>
        <v>12.364332836773782</v>
      </c>
    </row>
    <row r="54" spans="1:7" ht="18" thickBot="1">
      <c r="A54" s="234" t="s">
        <v>57</v>
      </c>
      <c r="B54" s="219">
        <v>7632</v>
      </c>
      <c r="C54" s="219">
        <v>1086</v>
      </c>
      <c r="D54" s="219">
        <v>0</v>
      </c>
      <c r="E54" s="219">
        <v>0</v>
      </c>
      <c r="F54" s="232">
        <f t="shared" si="2"/>
        <v>14.229559748427672</v>
      </c>
      <c r="G54" s="233">
        <f t="shared" si="3"/>
        <v>14.229559748427672</v>
      </c>
    </row>
    <row r="55" spans="1:7" ht="18" thickBot="1">
      <c r="A55" s="234" t="s">
        <v>58</v>
      </c>
      <c r="B55" s="219">
        <v>10646</v>
      </c>
      <c r="C55" s="219">
        <v>61</v>
      </c>
      <c r="D55" s="219">
        <v>1461</v>
      </c>
      <c r="E55" s="219">
        <v>1182</v>
      </c>
      <c r="F55" s="232">
        <f t="shared" si="2"/>
        <v>14.296449370655646</v>
      </c>
      <c r="G55" s="233">
        <f t="shared" si="3"/>
        <v>22.86100777815353</v>
      </c>
    </row>
    <row r="56" spans="1:7" ht="18" thickBot="1">
      <c r="A56" s="234" t="s">
        <v>59</v>
      </c>
      <c r="B56" s="219">
        <v>3084</v>
      </c>
      <c r="C56" s="219">
        <v>371</v>
      </c>
      <c r="D56" s="219">
        <v>133</v>
      </c>
      <c r="E56" s="219">
        <v>313</v>
      </c>
      <c r="F56" s="232">
        <f t="shared" si="2"/>
        <v>16.342412451361866</v>
      </c>
      <c r="G56" s="233">
        <f t="shared" si="3"/>
        <v>24.050632911392405</v>
      </c>
    </row>
    <row r="57" spans="1:7" ht="18" thickBot="1">
      <c r="A57" s="234" t="s">
        <v>60</v>
      </c>
      <c r="B57" s="219">
        <v>6150</v>
      </c>
      <c r="C57" s="219">
        <v>852</v>
      </c>
      <c r="D57" s="219">
        <v>11</v>
      </c>
      <c r="E57" s="219">
        <v>1046</v>
      </c>
      <c r="F57" s="232">
        <f t="shared" si="2"/>
        <v>14.03252032520325</v>
      </c>
      <c r="G57" s="233">
        <f t="shared" si="3"/>
        <v>26.52862701500834</v>
      </c>
    </row>
    <row r="58" spans="1:7" ht="18" thickBot="1">
      <c r="A58" s="234" t="s">
        <v>61</v>
      </c>
      <c r="B58" s="219">
        <v>3416</v>
      </c>
      <c r="C58" s="219">
        <v>482</v>
      </c>
      <c r="D58" s="219">
        <v>6</v>
      </c>
      <c r="E58" s="219">
        <v>589</v>
      </c>
      <c r="F58" s="232">
        <f t="shared" si="2"/>
        <v>14.285714285714285</v>
      </c>
      <c r="G58" s="233">
        <f t="shared" si="3"/>
        <v>26.89138576779026</v>
      </c>
    </row>
    <row r="59" spans="1:7" ht="18" thickBot="1">
      <c r="A59" s="234" t="s">
        <v>62</v>
      </c>
      <c r="B59" s="219">
        <v>8095</v>
      </c>
      <c r="C59" s="219">
        <v>340</v>
      </c>
      <c r="D59" s="219">
        <v>931</v>
      </c>
      <c r="E59" s="219">
        <v>844</v>
      </c>
      <c r="F59" s="232">
        <f t="shared" si="2"/>
        <v>15.701050030883263</v>
      </c>
      <c r="G59" s="233">
        <f t="shared" si="3"/>
        <v>23.660364694037366</v>
      </c>
    </row>
    <row r="60" spans="1:7" ht="18" thickBot="1">
      <c r="A60" s="234" t="s">
        <v>63</v>
      </c>
      <c r="B60" s="219">
        <v>4907</v>
      </c>
      <c r="C60" s="219">
        <v>634</v>
      </c>
      <c r="D60" s="219">
        <v>169</v>
      </c>
      <c r="E60" s="219">
        <v>707</v>
      </c>
      <c r="F60" s="232">
        <f t="shared" si="2"/>
        <v>16.36437742001223</v>
      </c>
      <c r="G60" s="233">
        <f t="shared" si="3"/>
        <v>26.897043106519412</v>
      </c>
    </row>
    <row r="61" spans="1:7" ht="18" thickBot="1">
      <c r="A61" s="234" t="s">
        <v>64</v>
      </c>
      <c r="B61" s="219">
        <v>2492</v>
      </c>
      <c r="C61" s="219">
        <v>227</v>
      </c>
      <c r="D61" s="219">
        <v>175</v>
      </c>
      <c r="E61" s="219">
        <v>1051</v>
      </c>
      <c r="F61" s="232">
        <f t="shared" si="2"/>
        <v>16.131621187800963</v>
      </c>
      <c r="G61" s="233">
        <f t="shared" si="3"/>
        <v>41.01044312729326</v>
      </c>
    </row>
    <row r="62" spans="1:7" ht="18" thickBot="1">
      <c r="A62" s="234" t="s">
        <v>65</v>
      </c>
      <c r="B62" s="219">
        <v>6222</v>
      </c>
      <c r="C62" s="219">
        <v>581</v>
      </c>
      <c r="D62" s="219">
        <v>254</v>
      </c>
      <c r="E62" s="219">
        <v>265</v>
      </c>
      <c r="F62" s="232">
        <f t="shared" si="2"/>
        <v>13.420122147219542</v>
      </c>
      <c r="G62" s="233">
        <f t="shared" si="3"/>
        <v>16.956990904886695</v>
      </c>
    </row>
    <row r="63" spans="1:7" ht="18" thickBot="1">
      <c r="A63" s="234" t="s">
        <v>66</v>
      </c>
      <c r="B63" s="219">
        <v>5035</v>
      </c>
      <c r="C63" s="219">
        <v>180</v>
      </c>
      <c r="D63" s="219">
        <v>229</v>
      </c>
      <c r="E63" s="219">
        <v>749</v>
      </c>
      <c r="F63" s="232">
        <f t="shared" si="2"/>
        <v>8.123138033763656</v>
      </c>
      <c r="G63" s="233">
        <f t="shared" si="3"/>
        <v>20.020746887966805</v>
      </c>
    </row>
    <row r="64" spans="1:7" ht="18" thickBot="1">
      <c r="A64" s="234" t="s">
        <v>67</v>
      </c>
      <c r="B64" s="219">
        <v>4911</v>
      </c>
      <c r="C64" s="219">
        <v>708</v>
      </c>
      <c r="D64" s="219">
        <v>99</v>
      </c>
      <c r="E64" s="219">
        <v>358</v>
      </c>
      <c r="F64" s="232">
        <f t="shared" si="2"/>
        <v>16.432498472816125</v>
      </c>
      <c r="G64" s="233">
        <f t="shared" si="3"/>
        <v>22.110457392294553</v>
      </c>
    </row>
    <row r="65" spans="1:7" ht="18" thickBot="1">
      <c r="A65" s="234" t="s">
        <v>68</v>
      </c>
      <c r="B65" s="219">
        <v>6890</v>
      </c>
      <c r="C65" s="219">
        <v>124</v>
      </c>
      <c r="D65" s="219">
        <v>348</v>
      </c>
      <c r="E65" s="219">
        <v>1424</v>
      </c>
      <c r="F65" s="232">
        <f t="shared" si="2"/>
        <v>6.850507982583453</v>
      </c>
      <c r="G65" s="233">
        <f t="shared" si="3"/>
        <v>22.80490738513351</v>
      </c>
    </row>
    <row r="66" spans="1:7" ht="18" thickBot="1">
      <c r="A66" s="234" t="s">
        <v>69</v>
      </c>
      <c r="B66" s="219">
        <v>1024</v>
      </c>
      <c r="C66" s="219">
        <v>8</v>
      </c>
      <c r="D66" s="219">
        <v>150</v>
      </c>
      <c r="E66" s="219">
        <v>274</v>
      </c>
      <c r="F66" s="232">
        <f t="shared" si="2"/>
        <v>15.4296875</v>
      </c>
      <c r="G66" s="233">
        <f t="shared" si="3"/>
        <v>33.281972265023114</v>
      </c>
    </row>
    <row r="67" spans="1:7" ht="18" thickBot="1">
      <c r="A67" s="234" t="s">
        <v>70</v>
      </c>
      <c r="B67" s="219">
        <v>1275</v>
      </c>
      <c r="C67" s="219">
        <v>329</v>
      </c>
      <c r="D67" s="219">
        <v>27</v>
      </c>
      <c r="E67" s="219">
        <v>84</v>
      </c>
      <c r="F67" s="232">
        <f t="shared" si="2"/>
        <v>27.92156862745098</v>
      </c>
      <c r="G67" s="233">
        <f t="shared" si="3"/>
        <v>32.37674760853569</v>
      </c>
    </row>
    <row r="68" spans="1:7" ht="18" thickBot="1">
      <c r="A68" s="234" t="s">
        <v>71</v>
      </c>
      <c r="B68" s="219">
        <v>1767</v>
      </c>
      <c r="C68" s="219">
        <v>3</v>
      </c>
      <c r="D68" s="219">
        <v>49</v>
      </c>
      <c r="E68" s="219">
        <v>282</v>
      </c>
      <c r="F68" s="232">
        <f t="shared" si="2"/>
        <v>2.9428409734012453</v>
      </c>
      <c r="G68" s="233">
        <f t="shared" si="3"/>
        <v>16.300634455832114</v>
      </c>
    </row>
    <row r="69" spans="1:7" ht="18" thickBot="1">
      <c r="A69" s="234" t="s">
        <v>72</v>
      </c>
      <c r="B69" s="219">
        <v>7613</v>
      </c>
      <c r="C69" s="219">
        <v>343</v>
      </c>
      <c r="D69" s="219">
        <v>153</v>
      </c>
      <c r="E69" s="219">
        <v>773</v>
      </c>
      <c r="F69" s="232">
        <f aca="true" t="shared" si="4" ref="F69:F79">(C69+D69)/B69*100</f>
        <v>6.515171417312492</v>
      </c>
      <c r="G69" s="233">
        <f aca="true" t="shared" si="5" ref="G69:G79">(C69+D69+E69)/(B69+E69)*100</f>
        <v>15.13236346291438</v>
      </c>
    </row>
    <row r="70" spans="1:7" ht="18" thickBot="1">
      <c r="A70" s="234" t="s">
        <v>73</v>
      </c>
      <c r="B70" s="219">
        <v>3616</v>
      </c>
      <c r="C70" s="219">
        <v>0</v>
      </c>
      <c r="D70" s="219">
        <v>0</v>
      </c>
      <c r="E70" s="219">
        <v>914</v>
      </c>
      <c r="F70" s="232">
        <f t="shared" si="4"/>
        <v>0</v>
      </c>
      <c r="G70" s="233">
        <f t="shared" si="5"/>
        <v>20.1766004415011</v>
      </c>
    </row>
    <row r="71" spans="1:7" ht="18" thickBot="1">
      <c r="A71" s="234" t="s">
        <v>74</v>
      </c>
      <c r="B71" s="219">
        <v>3645</v>
      </c>
      <c r="C71" s="219">
        <v>0</v>
      </c>
      <c r="D71" s="219">
        <v>0</v>
      </c>
      <c r="E71" s="219">
        <v>721</v>
      </c>
      <c r="F71" s="232">
        <f t="shared" si="4"/>
        <v>0</v>
      </c>
      <c r="G71" s="233">
        <f t="shared" si="5"/>
        <v>16.51397159871736</v>
      </c>
    </row>
    <row r="72" spans="1:7" ht="18" thickBot="1">
      <c r="A72" s="234" t="s">
        <v>75</v>
      </c>
      <c r="B72" s="219">
        <v>4438</v>
      </c>
      <c r="C72" s="219">
        <v>592</v>
      </c>
      <c r="D72" s="219">
        <v>0</v>
      </c>
      <c r="E72" s="219">
        <v>942</v>
      </c>
      <c r="F72" s="232">
        <f t="shared" si="4"/>
        <v>13.339342045966651</v>
      </c>
      <c r="G72" s="233">
        <f t="shared" si="5"/>
        <v>28.513011152416357</v>
      </c>
    </row>
    <row r="73" spans="1:7" ht="18" thickBot="1">
      <c r="A73" s="234" t="s">
        <v>76</v>
      </c>
      <c r="B73" s="219">
        <v>2116</v>
      </c>
      <c r="C73" s="219">
        <v>0</v>
      </c>
      <c r="D73" s="219">
        <v>234</v>
      </c>
      <c r="E73" s="219">
        <v>812</v>
      </c>
      <c r="F73" s="232">
        <f t="shared" si="4"/>
        <v>11.0586011342155</v>
      </c>
      <c r="G73" s="233">
        <f t="shared" si="5"/>
        <v>35.724043715846996</v>
      </c>
    </row>
    <row r="74" spans="1:7" ht="18" thickBot="1">
      <c r="A74" s="234" t="s">
        <v>77</v>
      </c>
      <c r="B74" s="219">
        <v>3091</v>
      </c>
      <c r="C74" s="219">
        <v>0</v>
      </c>
      <c r="D74" s="219">
        <v>403</v>
      </c>
      <c r="E74" s="219">
        <v>892</v>
      </c>
      <c r="F74" s="232">
        <f t="shared" si="4"/>
        <v>13.037851827887415</v>
      </c>
      <c r="G74" s="233">
        <f t="shared" si="5"/>
        <v>32.51318101933216</v>
      </c>
    </row>
    <row r="75" spans="1:7" ht="18" thickBot="1">
      <c r="A75" s="234" t="s">
        <v>78</v>
      </c>
      <c r="B75" s="219">
        <v>1632</v>
      </c>
      <c r="C75" s="219">
        <v>58</v>
      </c>
      <c r="D75" s="219">
        <v>37</v>
      </c>
      <c r="E75" s="219">
        <v>0</v>
      </c>
      <c r="F75" s="232">
        <f t="shared" si="4"/>
        <v>5.821078431372549</v>
      </c>
      <c r="G75" s="233">
        <f t="shared" si="5"/>
        <v>5.821078431372549</v>
      </c>
    </row>
    <row r="76" spans="1:7" ht="18" thickBot="1">
      <c r="A76" s="234" t="s">
        <v>79</v>
      </c>
      <c r="B76" s="219">
        <v>2553</v>
      </c>
      <c r="C76" s="219">
        <v>136</v>
      </c>
      <c r="D76" s="219">
        <v>34</v>
      </c>
      <c r="E76" s="219">
        <v>53</v>
      </c>
      <c r="F76" s="232">
        <f t="shared" si="4"/>
        <v>6.658832745789267</v>
      </c>
      <c r="G76" s="233">
        <f t="shared" si="5"/>
        <v>8.557175748273217</v>
      </c>
    </row>
    <row r="77" spans="1:7" ht="18" thickBot="1">
      <c r="A77" s="234" t="s">
        <v>80</v>
      </c>
      <c r="B77" s="219">
        <v>1665</v>
      </c>
      <c r="C77" s="219">
        <v>0</v>
      </c>
      <c r="D77" s="219">
        <v>205</v>
      </c>
      <c r="E77" s="219">
        <v>633</v>
      </c>
      <c r="F77" s="232">
        <f t="shared" si="4"/>
        <v>12.312312312312311</v>
      </c>
      <c r="G77" s="233">
        <f t="shared" si="5"/>
        <v>36.46649260226284</v>
      </c>
    </row>
    <row r="78" spans="1:7" ht="18" thickBot="1">
      <c r="A78" s="234" t="s">
        <v>81</v>
      </c>
      <c r="B78" s="219">
        <v>221</v>
      </c>
      <c r="C78" s="219">
        <v>2</v>
      </c>
      <c r="D78" s="219">
        <v>39</v>
      </c>
      <c r="E78" s="219">
        <v>77</v>
      </c>
      <c r="F78" s="232">
        <f t="shared" si="4"/>
        <v>18.552036199095024</v>
      </c>
      <c r="G78" s="233">
        <f t="shared" si="5"/>
        <v>39.59731543624161</v>
      </c>
    </row>
    <row r="79" spans="1:7" ht="18" thickBot="1">
      <c r="A79" s="235" t="s">
        <v>82</v>
      </c>
      <c r="B79" s="223">
        <v>1390965</v>
      </c>
      <c r="C79" s="223">
        <f>SUM(C5:C78)</f>
        <v>100342</v>
      </c>
      <c r="D79" s="223">
        <f>SUM(D5:D78)</f>
        <v>75140</v>
      </c>
      <c r="E79" s="223">
        <f>SUM(E5:E78)</f>
        <v>106198</v>
      </c>
      <c r="F79" s="232">
        <f t="shared" si="4"/>
        <v>12.615845833647862</v>
      </c>
      <c r="G79" s="233">
        <f t="shared" si="5"/>
        <v>18.814250686131036</v>
      </c>
    </row>
    <row r="81" ht="17.25">
      <c r="A81" t="s">
        <v>237</v>
      </c>
    </row>
    <row r="83" ht="17.25">
      <c r="A83" t="s">
        <v>238</v>
      </c>
    </row>
  </sheetData>
  <printOptions/>
  <pageMargins left="0.92" right="0.88" top="0.71" bottom="0.71" header="0.512" footer="0.512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3"/>
  <sheetViews>
    <sheetView showGridLines="0" tabSelected="1" view="pageBreakPreview" zoomScale="60" zoomScaleNormal="50" workbookViewId="0" topLeftCell="A1">
      <selection activeCell="G14" sqref="G14"/>
    </sheetView>
  </sheetViews>
  <sheetFormatPr defaultColWidth="10.66015625" defaultRowHeight="18"/>
  <cols>
    <col min="1" max="1" width="2.91015625" style="0" customWidth="1"/>
    <col min="2" max="2" width="13.33203125" style="0" customWidth="1"/>
    <col min="3" max="3" width="12.08203125" style="0" customWidth="1"/>
    <col min="4" max="6" width="10.66015625" style="0" customWidth="1"/>
    <col min="7" max="9" width="9.66015625" style="0" customWidth="1"/>
    <col min="11" max="12" width="14.58203125" style="0" customWidth="1"/>
    <col min="13" max="13" width="13.08203125" style="236" customWidth="1"/>
  </cols>
  <sheetData>
    <row r="1" ht="30" customHeight="1">
      <c r="B1" s="5" t="s">
        <v>239</v>
      </c>
    </row>
    <row r="2" ht="30" customHeight="1">
      <c r="B2" s="5"/>
    </row>
    <row r="3" spans="1:13" ht="30" customHeight="1" thickBot="1">
      <c r="A3" s="15"/>
      <c r="B3" s="19" t="s">
        <v>240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37"/>
    </row>
    <row r="4" spans="1:13" ht="30" customHeight="1">
      <c r="A4" s="20"/>
      <c r="B4" s="21"/>
      <c r="C4" s="238" t="s">
        <v>241</v>
      </c>
      <c r="D4" s="239"/>
      <c r="E4" s="239"/>
      <c r="F4" s="239"/>
      <c r="G4" s="239"/>
      <c r="H4" s="239"/>
      <c r="I4" s="240"/>
      <c r="J4" s="163" t="s">
        <v>178</v>
      </c>
      <c r="K4" s="163"/>
      <c r="L4" s="241"/>
      <c r="M4" s="242" t="s">
        <v>242</v>
      </c>
    </row>
    <row r="5" spans="1:13" ht="30" customHeight="1">
      <c r="A5" s="3"/>
      <c r="B5" s="19" t="s">
        <v>1</v>
      </c>
      <c r="C5" s="243" t="s">
        <v>126</v>
      </c>
      <c r="D5" s="19" t="s">
        <v>127</v>
      </c>
      <c r="E5" s="204" t="s">
        <v>128</v>
      </c>
      <c r="F5" s="15" t="s">
        <v>129</v>
      </c>
      <c r="G5" s="167" t="s">
        <v>84</v>
      </c>
      <c r="H5" s="187" t="s">
        <v>177</v>
      </c>
      <c r="I5" s="244" t="s">
        <v>181</v>
      </c>
      <c r="J5" s="187" t="s">
        <v>182</v>
      </c>
      <c r="K5" s="8" t="s">
        <v>179</v>
      </c>
      <c r="L5" s="119" t="s">
        <v>243</v>
      </c>
      <c r="M5" s="245" t="s">
        <v>244</v>
      </c>
    </row>
    <row r="6" spans="1:13" ht="30" customHeight="1" thickBot="1">
      <c r="A6" s="4"/>
      <c r="B6" s="1"/>
      <c r="C6" s="246"/>
      <c r="D6" s="106"/>
      <c r="E6" s="172"/>
      <c r="F6" s="10"/>
      <c r="G6" s="170"/>
      <c r="H6" s="247" t="s">
        <v>182</v>
      </c>
      <c r="I6" s="247"/>
      <c r="J6" s="171" t="s">
        <v>175</v>
      </c>
      <c r="K6" s="171" t="s">
        <v>175</v>
      </c>
      <c r="L6" s="172"/>
      <c r="M6" s="248" t="s">
        <v>245</v>
      </c>
    </row>
    <row r="7" spans="1:13" ht="30" customHeight="1">
      <c r="A7" s="29"/>
      <c r="B7" s="249" t="s">
        <v>8</v>
      </c>
      <c r="C7" s="250">
        <v>12080</v>
      </c>
      <c r="D7" s="251">
        <v>318</v>
      </c>
      <c r="E7" s="251">
        <v>492</v>
      </c>
      <c r="F7" s="251">
        <v>0</v>
      </c>
      <c r="G7" s="251">
        <v>29</v>
      </c>
      <c r="H7" s="250">
        <v>2983</v>
      </c>
      <c r="I7" s="250">
        <f aca="true" t="shared" si="0" ref="I7:I38">SUM(C7:H7)</f>
        <v>15902</v>
      </c>
      <c r="J7" s="252">
        <v>0</v>
      </c>
      <c r="K7" s="174">
        <f aca="true" t="shared" si="1" ref="K7:K38">I7+J7</f>
        <v>15902</v>
      </c>
      <c r="L7" s="253">
        <v>28265</v>
      </c>
      <c r="M7" s="254">
        <f aca="true" t="shared" si="2" ref="M7:M38">K7/L7/366*1000</f>
        <v>1.537169199776897</v>
      </c>
    </row>
    <row r="8" spans="1:13" ht="30" customHeight="1">
      <c r="A8" s="29"/>
      <c r="B8" s="255" t="s">
        <v>9</v>
      </c>
      <c r="C8" s="256">
        <v>22435</v>
      </c>
      <c r="D8" s="219">
        <v>0</v>
      </c>
      <c r="E8" s="219">
        <v>4668</v>
      </c>
      <c r="F8" s="219">
        <v>0</v>
      </c>
      <c r="G8" s="219">
        <v>127</v>
      </c>
      <c r="H8" s="250">
        <v>3965</v>
      </c>
      <c r="I8" s="250">
        <f t="shared" si="0"/>
        <v>31195</v>
      </c>
      <c r="J8" s="250">
        <v>0</v>
      </c>
      <c r="K8" s="174">
        <f t="shared" si="1"/>
        <v>31195</v>
      </c>
      <c r="L8" s="219">
        <v>43624</v>
      </c>
      <c r="M8" s="254">
        <f t="shared" si="2"/>
        <v>1.953792417869945</v>
      </c>
    </row>
    <row r="9" spans="1:13" ht="30" customHeight="1">
      <c r="A9" s="29"/>
      <c r="B9" s="255" t="s">
        <v>10</v>
      </c>
      <c r="C9" s="256">
        <v>37462</v>
      </c>
      <c r="D9" s="219">
        <v>1651</v>
      </c>
      <c r="E9" s="219">
        <v>1610</v>
      </c>
      <c r="F9" s="219">
        <v>61</v>
      </c>
      <c r="G9" s="219">
        <v>357</v>
      </c>
      <c r="H9" s="250">
        <v>6458</v>
      </c>
      <c r="I9" s="250">
        <f t="shared" si="0"/>
        <v>47599</v>
      </c>
      <c r="J9" s="250">
        <v>0</v>
      </c>
      <c r="K9" s="174">
        <f t="shared" si="1"/>
        <v>47599</v>
      </c>
      <c r="L9" s="219">
        <v>72546</v>
      </c>
      <c r="M9" s="254">
        <f t="shared" si="2"/>
        <v>1.7926820578433822</v>
      </c>
    </row>
    <row r="10" spans="1:13" ht="30" customHeight="1">
      <c r="A10" s="29"/>
      <c r="B10" s="255" t="s">
        <v>11</v>
      </c>
      <c r="C10" s="256">
        <v>36728</v>
      </c>
      <c r="D10" s="219">
        <v>0</v>
      </c>
      <c r="E10" s="219">
        <v>3188</v>
      </c>
      <c r="F10" s="219">
        <v>59</v>
      </c>
      <c r="G10" s="219">
        <v>57</v>
      </c>
      <c r="H10" s="250">
        <v>2961</v>
      </c>
      <c r="I10" s="250">
        <f t="shared" si="0"/>
        <v>42993</v>
      </c>
      <c r="J10" s="250">
        <v>0</v>
      </c>
      <c r="K10" s="174">
        <f t="shared" si="1"/>
        <v>42993</v>
      </c>
      <c r="L10" s="219">
        <v>110843</v>
      </c>
      <c r="M10" s="254">
        <f t="shared" si="2"/>
        <v>1.0597621240380908</v>
      </c>
    </row>
    <row r="11" spans="1:13" ht="30" customHeight="1">
      <c r="A11" s="29"/>
      <c r="B11" s="255" t="s">
        <v>12</v>
      </c>
      <c r="C11" s="256">
        <v>49135</v>
      </c>
      <c r="D11" s="219">
        <v>3758</v>
      </c>
      <c r="E11" s="219">
        <v>19569</v>
      </c>
      <c r="F11" s="219">
        <v>0</v>
      </c>
      <c r="G11" s="219">
        <v>0</v>
      </c>
      <c r="H11" s="250">
        <v>923</v>
      </c>
      <c r="I11" s="250">
        <f t="shared" si="0"/>
        <v>73385</v>
      </c>
      <c r="J11" s="250">
        <v>0</v>
      </c>
      <c r="K11" s="174">
        <f t="shared" si="1"/>
        <v>73385</v>
      </c>
      <c r="L11" s="219">
        <v>210062</v>
      </c>
      <c r="M11" s="254">
        <f t="shared" si="2"/>
        <v>0.9545061195307782</v>
      </c>
    </row>
    <row r="12" spans="1:13" ht="30" customHeight="1">
      <c r="A12" s="29"/>
      <c r="B12" s="255" t="s">
        <v>13</v>
      </c>
      <c r="C12" s="256">
        <v>12046</v>
      </c>
      <c r="D12" s="219">
        <v>162</v>
      </c>
      <c r="E12" s="219">
        <v>2601</v>
      </c>
      <c r="F12" s="219">
        <v>0</v>
      </c>
      <c r="G12" s="219">
        <v>252</v>
      </c>
      <c r="H12" s="250">
        <v>1148</v>
      </c>
      <c r="I12" s="250">
        <f t="shared" si="0"/>
        <v>16209</v>
      </c>
      <c r="J12" s="250">
        <v>0</v>
      </c>
      <c r="K12" s="174">
        <f t="shared" si="1"/>
        <v>16209</v>
      </c>
      <c r="L12" s="219">
        <v>52506</v>
      </c>
      <c r="M12" s="254">
        <f t="shared" si="2"/>
        <v>0.8434633231611938</v>
      </c>
    </row>
    <row r="13" spans="1:13" ht="30" customHeight="1">
      <c r="A13" s="29"/>
      <c r="B13" s="255" t="s">
        <v>14</v>
      </c>
      <c r="C13" s="256">
        <v>18694</v>
      </c>
      <c r="D13" s="219">
        <v>1181</v>
      </c>
      <c r="E13" s="219">
        <v>4886</v>
      </c>
      <c r="F13" s="219">
        <v>18</v>
      </c>
      <c r="G13" s="219">
        <v>29</v>
      </c>
      <c r="H13" s="250">
        <v>1791</v>
      </c>
      <c r="I13" s="250">
        <f t="shared" si="0"/>
        <v>26599</v>
      </c>
      <c r="J13" s="250">
        <v>0</v>
      </c>
      <c r="K13" s="174">
        <f t="shared" si="1"/>
        <v>26599</v>
      </c>
      <c r="L13" s="219">
        <v>81607</v>
      </c>
      <c r="M13" s="254">
        <f t="shared" si="2"/>
        <v>0.89054693087576</v>
      </c>
    </row>
    <row r="14" spans="1:13" ht="30" customHeight="1">
      <c r="A14" s="29"/>
      <c r="B14" s="255" t="s">
        <v>15</v>
      </c>
      <c r="C14" s="256">
        <v>55595</v>
      </c>
      <c r="D14" s="219">
        <v>1697</v>
      </c>
      <c r="E14" s="219">
        <v>12786</v>
      </c>
      <c r="F14" s="219">
        <v>96</v>
      </c>
      <c r="G14" s="219">
        <v>0</v>
      </c>
      <c r="H14" s="250">
        <v>30376</v>
      </c>
      <c r="I14" s="250">
        <f t="shared" si="0"/>
        <v>100550</v>
      </c>
      <c r="J14" s="250">
        <v>0</v>
      </c>
      <c r="K14" s="174">
        <f t="shared" si="1"/>
        <v>100550</v>
      </c>
      <c r="L14" s="219">
        <v>238471</v>
      </c>
      <c r="M14" s="254">
        <f t="shared" si="2"/>
        <v>1.1520343184550077</v>
      </c>
    </row>
    <row r="15" spans="1:13" ht="30" customHeight="1">
      <c r="A15" s="29"/>
      <c r="B15" s="255" t="s">
        <v>16</v>
      </c>
      <c r="C15" s="256">
        <v>33060</v>
      </c>
      <c r="D15" s="219">
        <v>1883</v>
      </c>
      <c r="E15" s="219">
        <v>1849</v>
      </c>
      <c r="F15" s="219">
        <v>0</v>
      </c>
      <c r="G15" s="219">
        <v>333</v>
      </c>
      <c r="H15" s="250">
        <v>2572</v>
      </c>
      <c r="I15" s="250">
        <f t="shared" si="0"/>
        <v>39697</v>
      </c>
      <c r="J15" s="250">
        <v>0</v>
      </c>
      <c r="K15" s="174">
        <f t="shared" si="1"/>
        <v>39697</v>
      </c>
      <c r="L15" s="219">
        <v>121965</v>
      </c>
      <c r="M15" s="254">
        <f t="shared" si="2"/>
        <v>0.8892858494968211</v>
      </c>
    </row>
    <row r="16" spans="1:13" ht="30" customHeight="1">
      <c r="A16" s="29"/>
      <c r="B16" s="255" t="s">
        <v>17</v>
      </c>
      <c r="C16" s="256">
        <v>67244</v>
      </c>
      <c r="D16" s="219">
        <v>0</v>
      </c>
      <c r="E16" s="219">
        <v>1261</v>
      </c>
      <c r="F16" s="219">
        <v>13</v>
      </c>
      <c r="G16" s="219">
        <v>6267</v>
      </c>
      <c r="H16" s="250">
        <v>706</v>
      </c>
      <c r="I16" s="250">
        <f t="shared" si="0"/>
        <v>75491</v>
      </c>
      <c r="J16" s="250">
        <v>0</v>
      </c>
      <c r="K16" s="174">
        <f t="shared" si="1"/>
        <v>75491</v>
      </c>
      <c r="L16" s="219">
        <v>238581</v>
      </c>
      <c r="M16" s="254">
        <f t="shared" si="2"/>
        <v>0.8645263572603437</v>
      </c>
    </row>
    <row r="17" spans="1:13" ht="30" customHeight="1">
      <c r="A17" s="29"/>
      <c r="B17" s="255" t="s">
        <v>18</v>
      </c>
      <c r="C17" s="256">
        <v>160049</v>
      </c>
      <c r="D17" s="219">
        <v>5776</v>
      </c>
      <c r="E17" s="219">
        <v>19821</v>
      </c>
      <c r="F17" s="219">
        <v>0</v>
      </c>
      <c r="G17" s="219">
        <v>4069</v>
      </c>
      <c r="H17" s="250">
        <v>22164</v>
      </c>
      <c r="I17" s="250">
        <f t="shared" si="0"/>
        <v>211879</v>
      </c>
      <c r="J17" s="250">
        <v>0</v>
      </c>
      <c r="K17" s="174">
        <f t="shared" si="1"/>
        <v>211879</v>
      </c>
      <c r="L17" s="219">
        <v>471916</v>
      </c>
      <c r="M17" s="254">
        <f t="shared" si="2"/>
        <v>1.2267106255873916</v>
      </c>
    </row>
    <row r="18" spans="1:13" ht="30" customHeight="1">
      <c r="A18" s="29"/>
      <c r="B18" s="255" t="s">
        <v>19</v>
      </c>
      <c r="C18" s="256">
        <v>30566</v>
      </c>
      <c r="D18" s="219">
        <v>303</v>
      </c>
      <c r="E18" s="219">
        <v>2612</v>
      </c>
      <c r="F18" s="219">
        <v>0</v>
      </c>
      <c r="G18" s="219">
        <v>0</v>
      </c>
      <c r="H18" s="250">
        <v>4979</v>
      </c>
      <c r="I18" s="250">
        <f t="shared" si="0"/>
        <v>38460</v>
      </c>
      <c r="J18" s="250">
        <v>0</v>
      </c>
      <c r="K18" s="174">
        <f t="shared" si="1"/>
        <v>38460</v>
      </c>
      <c r="L18" s="219">
        <v>119833</v>
      </c>
      <c r="M18" s="254">
        <f t="shared" si="2"/>
        <v>0.8769034173651228</v>
      </c>
    </row>
    <row r="19" spans="1:13" ht="30" customHeight="1">
      <c r="A19" s="29"/>
      <c r="B19" s="255" t="s">
        <v>20</v>
      </c>
      <c r="C19" s="256">
        <v>28315</v>
      </c>
      <c r="D19" s="219">
        <v>365</v>
      </c>
      <c r="E19" s="219">
        <v>9413</v>
      </c>
      <c r="F19" s="219">
        <v>0</v>
      </c>
      <c r="G19" s="219">
        <v>0</v>
      </c>
      <c r="H19" s="250">
        <v>6067</v>
      </c>
      <c r="I19" s="250">
        <f t="shared" si="0"/>
        <v>44160</v>
      </c>
      <c r="J19" s="250">
        <v>0</v>
      </c>
      <c r="K19" s="174">
        <f t="shared" si="1"/>
        <v>44160</v>
      </c>
      <c r="L19" s="219">
        <v>130265</v>
      </c>
      <c r="M19" s="254">
        <f t="shared" si="2"/>
        <v>0.9262329689856679</v>
      </c>
    </row>
    <row r="20" spans="1:13" ht="30" customHeight="1">
      <c r="A20" s="29"/>
      <c r="B20" s="255" t="s">
        <v>21</v>
      </c>
      <c r="C20" s="256">
        <v>13256</v>
      </c>
      <c r="D20" s="219">
        <v>4112</v>
      </c>
      <c r="E20" s="219">
        <v>2666</v>
      </c>
      <c r="F20" s="219">
        <v>0</v>
      </c>
      <c r="G20" s="219">
        <v>0</v>
      </c>
      <c r="H20" s="250">
        <v>6405</v>
      </c>
      <c r="I20" s="250">
        <f t="shared" si="0"/>
        <v>26439</v>
      </c>
      <c r="J20" s="250">
        <v>0</v>
      </c>
      <c r="K20" s="174">
        <f t="shared" si="1"/>
        <v>26439</v>
      </c>
      <c r="L20" s="219">
        <v>76817</v>
      </c>
      <c r="M20" s="254">
        <f t="shared" si="2"/>
        <v>0.9403869575488862</v>
      </c>
    </row>
    <row r="21" spans="1:13" ht="30" customHeight="1">
      <c r="A21" s="29"/>
      <c r="B21" s="255" t="s">
        <v>22</v>
      </c>
      <c r="C21" s="256">
        <v>14881</v>
      </c>
      <c r="D21" s="219">
        <v>4360</v>
      </c>
      <c r="E21" s="219">
        <v>1231</v>
      </c>
      <c r="F21" s="219">
        <v>0</v>
      </c>
      <c r="G21" s="219">
        <v>352</v>
      </c>
      <c r="H21" s="250">
        <v>2421</v>
      </c>
      <c r="I21" s="250">
        <f t="shared" si="0"/>
        <v>23245</v>
      </c>
      <c r="J21" s="250">
        <v>0</v>
      </c>
      <c r="K21" s="174">
        <f t="shared" si="1"/>
        <v>23245</v>
      </c>
      <c r="L21" s="219">
        <v>79337</v>
      </c>
      <c r="M21" s="254">
        <f t="shared" si="2"/>
        <v>0.8005209292227918</v>
      </c>
    </row>
    <row r="22" spans="1:13" ht="30" customHeight="1">
      <c r="A22" s="29"/>
      <c r="B22" s="255" t="s">
        <v>23</v>
      </c>
      <c r="C22" s="256">
        <v>12313</v>
      </c>
      <c r="D22" s="219">
        <v>1475</v>
      </c>
      <c r="E22" s="219">
        <v>1016</v>
      </c>
      <c r="F22" s="219">
        <v>24</v>
      </c>
      <c r="G22" s="219">
        <v>76</v>
      </c>
      <c r="H22" s="250">
        <v>2472</v>
      </c>
      <c r="I22" s="250">
        <f t="shared" si="0"/>
        <v>17376</v>
      </c>
      <c r="J22" s="250">
        <v>0</v>
      </c>
      <c r="K22" s="174">
        <f t="shared" si="1"/>
        <v>17376</v>
      </c>
      <c r="L22" s="219">
        <v>58406</v>
      </c>
      <c r="M22" s="254">
        <f t="shared" si="2"/>
        <v>0.8128515877831999</v>
      </c>
    </row>
    <row r="23" spans="1:13" ht="30" customHeight="1">
      <c r="A23" s="29"/>
      <c r="B23" s="255" t="s">
        <v>24</v>
      </c>
      <c r="C23" s="256">
        <v>16782</v>
      </c>
      <c r="D23" s="219">
        <v>2606</v>
      </c>
      <c r="E23" s="219">
        <v>1251</v>
      </c>
      <c r="F23" s="219">
        <v>34</v>
      </c>
      <c r="G23" s="219">
        <v>89</v>
      </c>
      <c r="H23" s="250">
        <v>2182</v>
      </c>
      <c r="I23" s="250">
        <f t="shared" si="0"/>
        <v>22944</v>
      </c>
      <c r="J23" s="250">
        <v>643</v>
      </c>
      <c r="K23" s="174">
        <f t="shared" si="1"/>
        <v>23587</v>
      </c>
      <c r="L23" s="219">
        <v>85374</v>
      </c>
      <c r="M23" s="254">
        <f t="shared" si="2"/>
        <v>0.7548592685273834</v>
      </c>
    </row>
    <row r="24" spans="1:13" ht="30" customHeight="1">
      <c r="A24" s="29"/>
      <c r="B24" s="255" t="s">
        <v>25</v>
      </c>
      <c r="C24" s="256">
        <v>186808</v>
      </c>
      <c r="D24" s="219">
        <v>12001</v>
      </c>
      <c r="E24" s="219">
        <v>11283</v>
      </c>
      <c r="F24" s="219">
        <v>1451</v>
      </c>
      <c r="G24" s="219">
        <v>4683</v>
      </c>
      <c r="H24" s="250">
        <v>10754</v>
      </c>
      <c r="I24" s="250">
        <f t="shared" si="0"/>
        <v>226980</v>
      </c>
      <c r="J24" s="250">
        <v>0</v>
      </c>
      <c r="K24" s="174">
        <f t="shared" si="1"/>
        <v>226980</v>
      </c>
      <c r="L24" s="219">
        <v>584044</v>
      </c>
      <c r="M24" s="254">
        <f t="shared" si="2"/>
        <v>1.0618445432642567</v>
      </c>
    </row>
    <row r="25" spans="1:13" ht="30" customHeight="1">
      <c r="A25" s="29"/>
      <c r="B25" s="255" t="s">
        <v>26</v>
      </c>
      <c r="C25" s="256">
        <v>4022</v>
      </c>
      <c r="D25" s="219">
        <v>111</v>
      </c>
      <c r="E25" s="219">
        <v>759</v>
      </c>
      <c r="F25" s="219">
        <v>0</v>
      </c>
      <c r="G25" s="219">
        <v>195</v>
      </c>
      <c r="H25" s="250">
        <v>917</v>
      </c>
      <c r="I25" s="250">
        <f t="shared" si="0"/>
        <v>6004</v>
      </c>
      <c r="J25" s="250">
        <v>0</v>
      </c>
      <c r="K25" s="174">
        <f t="shared" si="1"/>
        <v>6004</v>
      </c>
      <c r="L25" s="219">
        <v>23527</v>
      </c>
      <c r="M25" s="254">
        <f t="shared" si="2"/>
        <v>0.6972572612190017</v>
      </c>
    </row>
    <row r="26" spans="1:13" ht="30" customHeight="1">
      <c r="A26" s="29"/>
      <c r="B26" s="255" t="s">
        <v>27</v>
      </c>
      <c r="C26" s="256">
        <v>20081</v>
      </c>
      <c r="D26" s="219">
        <v>553</v>
      </c>
      <c r="E26" s="219">
        <v>1912</v>
      </c>
      <c r="F26" s="219">
        <v>0</v>
      </c>
      <c r="G26" s="219">
        <v>293</v>
      </c>
      <c r="H26" s="250">
        <v>3735</v>
      </c>
      <c r="I26" s="250">
        <f t="shared" si="0"/>
        <v>26574</v>
      </c>
      <c r="J26" s="250">
        <v>0</v>
      </c>
      <c r="K26" s="174">
        <f t="shared" si="1"/>
        <v>26574</v>
      </c>
      <c r="L26" s="219">
        <v>84575</v>
      </c>
      <c r="M26" s="254">
        <f t="shared" si="2"/>
        <v>0.8584872288152431</v>
      </c>
    </row>
    <row r="27" spans="1:13" ht="30" customHeight="1">
      <c r="A27" s="29"/>
      <c r="B27" s="255" t="s">
        <v>28</v>
      </c>
      <c r="C27" s="256">
        <v>10532</v>
      </c>
      <c r="D27" s="219">
        <v>1420</v>
      </c>
      <c r="E27" s="219">
        <v>970</v>
      </c>
      <c r="F27" s="219">
        <v>16</v>
      </c>
      <c r="G27" s="219">
        <v>380</v>
      </c>
      <c r="H27" s="250">
        <v>3759</v>
      </c>
      <c r="I27" s="250">
        <f t="shared" si="0"/>
        <v>17077</v>
      </c>
      <c r="J27" s="250">
        <v>0</v>
      </c>
      <c r="K27" s="174">
        <f t="shared" si="1"/>
        <v>17077</v>
      </c>
      <c r="L27" s="219">
        <v>42464</v>
      </c>
      <c r="M27" s="254">
        <f t="shared" si="2"/>
        <v>1.0987770804765258</v>
      </c>
    </row>
    <row r="28" spans="1:13" ht="30" customHeight="1">
      <c r="A28" s="29"/>
      <c r="B28" s="255" t="s">
        <v>29</v>
      </c>
      <c r="C28" s="256">
        <v>8468</v>
      </c>
      <c r="D28" s="219">
        <v>0</v>
      </c>
      <c r="E28" s="219">
        <v>715</v>
      </c>
      <c r="F28" s="219">
        <v>0</v>
      </c>
      <c r="G28" s="219">
        <v>219</v>
      </c>
      <c r="H28" s="250">
        <v>1416</v>
      </c>
      <c r="I28" s="250">
        <f t="shared" si="0"/>
        <v>10818</v>
      </c>
      <c r="J28" s="250">
        <v>0</v>
      </c>
      <c r="K28" s="174">
        <f t="shared" si="1"/>
        <v>10818</v>
      </c>
      <c r="L28" s="219">
        <v>15897</v>
      </c>
      <c r="M28" s="254">
        <f t="shared" si="2"/>
        <v>1.8593053437239937</v>
      </c>
    </row>
    <row r="29" spans="1:13" ht="30" customHeight="1">
      <c r="A29" s="29"/>
      <c r="B29" s="255" t="s">
        <v>30</v>
      </c>
      <c r="C29" s="256">
        <v>3303</v>
      </c>
      <c r="D29" s="219">
        <v>157</v>
      </c>
      <c r="E29" s="219">
        <v>436</v>
      </c>
      <c r="F29" s="219">
        <v>0</v>
      </c>
      <c r="G29" s="219">
        <v>254</v>
      </c>
      <c r="H29" s="250">
        <v>935</v>
      </c>
      <c r="I29" s="250">
        <f t="shared" si="0"/>
        <v>5085</v>
      </c>
      <c r="J29" s="250">
        <v>0</v>
      </c>
      <c r="K29" s="174">
        <f t="shared" si="1"/>
        <v>5085</v>
      </c>
      <c r="L29" s="219">
        <v>10521</v>
      </c>
      <c r="M29" s="254">
        <f t="shared" si="2"/>
        <v>1.3205439238618781</v>
      </c>
    </row>
    <row r="30" spans="1:13" ht="30" customHeight="1">
      <c r="A30" s="29"/>
      <c r="B30" s="255" t="s">
        <v>31</v>
      </c>
      <c r="C30" s="256">
        <v>3521</v>
      </c>
      <c r="D30" s="219">
        <v>63</v>
      </c>
      <c r="E30" s="219">
        <v>253</v>
      </c>
      <c r="F30" s="219">
        <v>0</v>
      </c>
      <c r="G30" s="219">
        <v>41</v>
      </c>
      <c r="H30" s="250">
        <v>888</v>
      </c>
      <c r="I30" s="250">
        <f t="shared" si="0"/>
        <v>4766</v>
      </c>
      <c r="J30" s="250">
        <v>0</v>
      </c>
      <c r="K30" s="174">
        <f t="shared" si="1"/>
        <v>4766</v>
      </c>
      <c r="L30" s="219">
        <v>8926</v>
      </c>
      <c r="M30" s="254">
        <f t="shared" si="2"/>
        <v>1.4588682414852419</v>
      </c>
    </row>
    <row r="31" spans="1:13" ht="30" customHeight="1">
      <c r="A31" s="29"/>
      <c r="B31" s="255" t="s">
        <v>32</v>
      </c>
      <c r="C31" s="256">
        <v>3678</v>
      </c>
      <c r="D31" s="219">
        <v>0</v>
      </c>
      <c r="E31" s="219">
        <v>370</v>
      </c>
      <c r="F31" s="219">
        <v>11</v>
      </c>
      <c r="G31" s="219">
        <v>359</v>
      </c>
      <c r="H31" s="250">
        <v>360</v>
      </c>
      <c r="I31" s="250">
        <f t="shared" si="0"/>
        <v>4778</v>
      </c>
      <c r="J31" s="250">
        <v>0</v>
      </c>
      <c r="K31" s="174">
        <f t="shared" si="1"/>
        <v>4778</v>
      </c>
      <c r="L31" s="219">
        <v>8979</v>
      </c>
      <c r="M31" s="254">
        <f t="shared" si="2"/>
        <v>1.4539085431276502</v>
      </c>
    </row>
    <row r="32" spans="1:13" ht="30" customHeight="1">
      <c r="A32" s="29"/>
      <c r="B32" s="255" t="s">
        <v>33</v>
      </c>
      <c r="C32" s="256">
        <v>2738</v>
      </c>
      <c r="D32" s="219">
        <v>0</v>
      </c>
      <c r="E32" s="219">
        <v>553</v>
      </c>
      <c r="F32" s="219">
        <v>0</v>
      </c>
      <c r="G32" s="219">
        <v>77</v>
      </c>
      <c r="H32" s="250">
        <v>1323</v>
      </c>
      <c r="I32" s="250">
        <f t="shared" si="0"/>
        <v>4691</v>
      </c>
      <c r="J32" s="250">
        <v>0</v>
      </c>
      <c r="K32" s="174">
        <f t="shared" si="1"/>
        <v>4691</v>
      </c>
      <c r="L32" s="219">
        <v>8071</v>
      </c>
      <c r="M32" s="254">
        <f t="shared" si="2"/>
        <v>1.58802377533272</v>
      </c>
    </row>
    <row r="33" spans="1:13" ht="30" customHeight="1">
      <c r="A33" s="29"/>
      <c r="B33" s="255" t="s">
        <v>34</v>
      </c>
      <c r="C33" s="256">
        <v>3102</v>
      </c>
      <c r="D33" s="219">
        <v>62</v>
      </c>
      <c r="E33" s="219">
        <v>626</v>
      </c>
      <c r="F33" s="219">
        <v>0</v>
      </c>
      <c r="G33" s="219">
        <v>0</v>
      </c>
      <c r="H33" s="250">
        <v>3896</v>
      </c>
      <c r="I33" s="250">
        <f t="shared" si="0"/>
        <v>7686</v>
      </c>
      <c r="J33" s="250">
        <v>0</v>
      </c>
      <c r="K33" s="174">
        <f t="shared" si="1"/>
        <v>7686</v>
      </c>
      <c r="L33" s="219">
        <v>17325</v>
      </c>
      <c r="M33" s="254">
        <f t="shared" si="2"/>
        <v>1.2121212121212122</v>
      </c>
    </row>
    <row r="34" spans="1:13" ht="30" customHeight="1">
      <c r="A34" s="29"/>
      <c r="B34" s="255" t="s">
        <v>35</v>
      </c>
      <c r="C34" s="256">
        <v>2369</v>
      </c>
      <c r="D34" s="219">
        <v>77</v>
      </c>
      <c r="E34" s="219">
        <v>312</v>
      </c>
      <c r="F34" s="219">
        <v>0</v>
      </c>
      <c r="G34" s="219">
        <v>0</v>
      </c>
      <c r="H34" s="250">
        <v>880</v>
      </c>
      <c r="I34" s="250">
        <f t="shared" si="0"/>
        <v>3638</v>
      </c>
      <c r="J34" s="250">
        <v>0</v>
      </c>
      <c r="K34" s="174">
        <f t="shared" si="1"/>
        <v>3638</v>
      </c>
      <c r="L34" s="219">
        <v>5576</v>
      </c>
      <c r="M34" s="254">
        <f t="shared" si="2"/>
        <v>1.7826202852192456</v>
      </c>
    </row>
    <row r="35" spans="1:13" ht="30" customHeight="1">
      <c r="A35" s="29"/>
      <c r="B35" s="255" t="s">
        <v>36</v>
      </c>
      <c r="C35" s="256">
        <v>2688</v>
      </c>
      <c r="D35" s="219">
        <v>101</v>
      </c>
      <c r="E35" s="219">
        <v>1057</v>
      </c>
      <c r="F35" s="219">
        <v>0</v>
      </c>
      <c r="G35" s="219">
        <v>283</v>
      </c>
      <c r="H35" s="250">
        <v>570</v>
      </c>
      <c r="I35" s="250">
        <f t="shared" si="0"/>
        <v>4699</v>
      </c>
      <c r="J35" s="250">
        <v>0</v>
      </c>
      <c r="K35" s="174">
        <f t="shared" si="1"/>
        <v>4699</v>
      </c>
      <c r="L35" s="219">
        <v>15845</v>
      </c>
      <c r="M35" s="254">
        <f t="shared" si="2"/>
        <v>0.81027439660509</v>
      </c>
    </row>
    <row r="36" spans="1:13" ht="30" customHeight="1">
      <c r="A36" s="29"/>
      <c r="B36" s="255" t="s">
        <v>37</v>
      </c>
      <c r="C36" s="256">
        <v>1022</v>
      </c>
      <c r="D36" s="219">
        <v>26</v>
      </c>
      <c r="E36" s="219">
        <v>253</v>
      </c>
      <c r="F36" s="257">
        <v>0</v>
      </c>
      <c r="G36" s="219">
        <v>0</v>
      </c>
      <c r="H36" s="250">
        <v>1115</v>
      </c>
      <c r="I36" s="250">
        <f t="shared" si="0"/>
        <v>2416</v>
      </c>
      <c r="J36" s="250">
        <v>0</v>
      </c>
      <c r="K36" s="174">
        <f t="shared" si="1"/>
        <v>2416</v>
      </c>
      <c r="L36" s="219">
        <v>8223</v>
      </c>
      <c r="M36" s="254">
        <f t="shared" si="2"/>
        <v>0.8027596857807203</v>
      </c>
    </row>
    <row r="37" spans="1:13" ht="30" customHeight="1">
      <c r="A37" s="29"/>
      <c r="B37" s="255" t="s">
        <v>38</v>
      </c>
      <c r="C37" s="256">
        <v>1123</v>
      </c>
      <c r="D37" s="219">
        <v>30</v>
      </c>
      <c r="E37" s="219">
        <v>277</v>
      </c>
      <c r="F37" s="219">
        <v>0</v>
      </c>
      <c r="G37" s="219">
        <v>0</v>
      </c>
      <c r="H37" s="250">
        <v>1234</v>
      </c>
      <c r="I37" s="250">
        <f t="shared" si="0"/>
        <v>2664</v>
      </c>
      <c r="J37" s="250">
        <v>0</v>
      </c>
      <c r="K37" s="174">
        <f t="shared" si="1"/>
        <v>2664</v>
      </c>
      <c r="L37" s="219">
        <v>7883</v>
      </c>
      <c r="M37" s="254">
        <f t="shared" si="2"/>
        <v>0.9233399117836057</v>
      </c>
    </row>
    <row r="38" spans="1:13" ht="30" customHeight="1">
      <c r="A38" s="29"/>
      <c r="B38" s="255" t="s">
        <v>39</v>
      </c>
      <c r="C38" s="256">
        <v>3515</v>
      </c>
      <c r="D38" s="219">
        <v>345</v>
      </c>
      <c r="E38" s="219">
        <v>711</v>
      </c>
      <c r="F38" s="219">
        <v>0</v>
      </c>
      <c r="G38" s="219">
        <v>0</v>
      </c>
      <c r="H38" s="250">
        <v>1599</v>
      </c>
      <c r="I38" s="250">
        <f t="shared" si="0"/>
        <v>6170</v>
      </c>
      <c r="J38" s="250">
        <v>0</v>
      </c>
      <c r="K38" s="174">
        <f t="shared" si="1"/>
        <v>6170</v>
      </c>
      <c r="L38" s="219">
        <v>15389</v>
      </c>
      <c r="M38" s="254">
        <f t="shared" si="2"/>
        <v>1.0954528232677732</v>
      </c>
    </row>
    <row r="39" spans="1:13" ht="30" customHeight="1">
      <c r="A39" s="29"/>
      <c r="B39" s="255" t="s">
        <v>40</v>
      </c>
      <c r="C39" s="256">
        <v>11216</v>
      </c>
      <c r="D39" s="219">
        <v>741</v>
      </c>
      <c r="E39" s="219">
        <v>1402</v>
      </c>
      <c r="F39" s="219">
        <v>0</v>
      </c>
      <c r="G39" s="219">
        <v>205</v>
      </c>
      <c r="H39" s="250">
        <v>1080</v>
      </c>
      <c r="I39" s="250">
        <f aca="true" t="shared" si="3" ref="I39:I70">SUM(C39:H39)</f>
        <v>14644</v>
      </c>
      <c r="J39" s="250">
        <v>0</v>
      </c>
      <c r="K39" s="174">
        <f aca="true" t="shared" si="4" ref="K39:K70">I39+J39</f>
        <v>14644</v>
      </c>
      <c r="L39" s="219">
        <v>38547</v>
      </c>
      <c r="M39" s="254">
        <f aca="true" t="shared" si="5" ref="M39:M70">K39/L39/366*1000</f>
        <v>1.0379777664085048</v>
      </c>
    </row>
    <row r="40" spans="1:13" ht="30" customHeight="1">
      <c r="A40" s="29"/>
      <c r="B40" s="255" t="s">
        <v>41</v>
      </c>
      <c r="C40" s="256">
        <v>5889</v>
      </c>
      <c r="D40" s="219">
        <v>43</v>
      </c>
      <c r="E40" s="219">
        <v>927</v>
      </c>
      <c r="F40" s="219">
        <v>0</v>
      </c>
      <c r="G40" s="219">
        <v>0</v>
      </c>
      <c r="H40" s="250">
        <v>383</v>
      </c>
      <c r="I40" s="250">
        <f t="shared" si="3"/>
        <v>7242</v>
      </c>
      <c r="J40" s="250">
        <v>0</v>
      </c>
      <c r="K40" s="174">
        <f t="shared" si="4"/>
        <v>7242</v>
      </c>
      <c r="L40" s="219">
        <v>19414</v>
      </c>
      <c r="M40" s="254">
        <f t="shared" si="5"/>
        <v>1.0192070282219863</v>
      </c>
    </row>
    <row r="41" spans="1:13" ht="30" customHeight="1">
      <c r="A41" s="29"/>
      <c r="B41" s="255" t="s">
        <v>42</v>
      </c>
      <c r="C41" s="256">
        <v>5317</v>
      </c>
      <c r="D41" s="219">
        <v>931</v>
      </c>
      <c r="E41" s="219">
        <v>637</v>
      </c>
      <c r="F41" s="219">
        <v>6</v>
      </c>
      <c r="G41" s="219">
        <v>398</v>
      </c>
      <c r="H41" s="250">
        <v>0</v>
      </c>
      <c r="I41" s="250">
        <f t="shared" si="3"/>
        <v>7289</v>
      </c>
      <c r="J41" s="250">
        <v>0</v>
      </c>
      <c r="K41" s="174">
        <f t="shared" si="4"/>
        <v>7289</v>
      </c>
      <c r="L41" s="219">
        <v>31064</v>
      </c>
      <c r="M41" s="254">
        <f t="shared" si="5"/>
        <v>0.641105477287152</v>
      </c>
    </row>
    <row r="42" spans="1:13" ht="30" customHeight="1">
      <c r="A42" s="29"/>
      <c r="B42" s="255" t="s">
        <v>43</v>
      </c>
      <c r="C42" s="256">
        <v>6752</v>
      </c>
      <c r="D42" s="219">
        <v>1776</v>
      </c>
      <c r="E42" s="219">
        <v>1841</v>
      </c>
      <c r="F42" s="219">
        <v>157</v>
      </c>
      <c r="G42" s="219">
        <v>0</v>
      </c>
      <c r="H42" s="250">
        <v>1282</v>
      </c>
      <c r="I42" s="250">
        <f t="shared" si="3"/>
        <v>11808</v>
      </c>
      <c r="J42" s="250">
        <v>0</v>
      </c>
      <c r="K42" s="174">
        <f t="shared" si="4"/>
        <v>11808</v>
      </c>
      <c r="L42" s="219">
        <v>35937</v>
      </c>
      <c r="M42" s="254">
        <f t="shared" si="5"/>
        <v>0.8977459187457831</v>
      </c>
    </row>
    <row r="43" spans="1:13" ht="30" customHeight="1">
      <c r="A43" s="29"/>
      <c r="B43" s="255" t="s">
        <v>44</v>
      </c>
      <c r="C43" s="256">
        <v>5931</v>
      </c>
      <c r="D43" s="219">
        <v>221</v>
      </c>
      <c r="E43" s="219">
        <v>1821</v>
      </c>
      <c r="F43" s="219">
        <v>2</v>
      </c>
      <c r="G43" s="219">
        <v>0</v>
      </c>
      <c r="H43" s="250">
        <v>574</v>
      </c>
      <c r="I43" s="250">
        <f t="shared" si="3"/>
        <v>8549</v>
      </c>
      <c r="J43" s="250">
        <v>0</v>
      </c>
      <c r="K43" s="174">
        <f t="shared" si="4"/>
        <v>8549</v>
      </c>
      <c r="L43" s="219">
        <v>21937</v>
      </c>
      <c r="M43" s="254">
        <f t="shared" si="5"/>
        <v>1.0647729177767131</v>
      </c>
    </row>
    <row r="44" spans="1:13" ht="30" customHeight="1">
      <c r="A44" s="29"/>
      <c r="B44" s="255" t="s">
        <v>45</v>
      </c>
      <c r="C44" s="256">
        <v>1642</v>
      </c>
      <c r="D44" s="219">
        <v>258</v>
      </c>
      <c r="E44" s="219">
        <v>115</v>
      </c>
      <c r="F44" s="219">
        <v>0</v>
      </c>
      <c r="G44" s="219">
        <v>9</v>
      </c>
      <c r="H44" s="250">
        <v>67</v>
      </c>
      <c r="I44" s="250">
        <f t="shared" si="3"/>
        <v>2091</v>
      </c>
      <c r="J44" s="250">
        <v>0</v>
      </c>
      <c r="K44" s="174">
        <f t="shared" si="4"/>
        <v>2091</v>
      </c>
      <c r="L44" s="219">
        <v>10557</v>
      </c>
      <c r="M44" s="254">
        <f t="shared" si="5"/>
        <v>0.5411683957656872</v>
      </c>
    </row>
    <row r="45" spans="1:13" ht="30" customHeight="1">
      <c r="A45" s="29"/>
      <c r="B45" s="255" t="s">
        <v>46</v>
      </c>
      <c r="C45" s="256">
        <v>3203</v>
      </c>
      <c r="D45" s="219">
        <v>105</v>
      </c>
      <c r="E45" s="219">
        <v>329</v>
      </c>
      <c r="F45" s="219">
        <v>0</v>
      </c>
      <c r="G45" s="219">
        <v>205</v>
      </c>
      <c r="H45" s="250">
        <v>46</v>
      </c>
      <c r="I45" s="250">
        <f t="shared" si="3"/>
        <v>3888</v>
      </c>
      <c r="J45" s="250">
        <v>0</v>
      </c>
      <c r="K45" s="174">
        <f t="shared" si="4"/>
        <v>3888</v>
      </c>
      <c r="L45" s="219">
        <v>17847</v>
      </c>
      <c r="M45" s="254">
        <f t="shared" si="5"/>
        <v>0.5952233327546439</v>
      </c>
    </row>
    <row r="46" spans="1:13" ht="30" customHeight="1">
      <c r="A46" s="29"/>
      <c r="B46" s="255" t="s">
        <v>47</v>
      </c>
      <c r="C46" s="256">
        <v>3013</v>
      </c>
      <c r="D46" s="219">
        <v>188</v>
      </c>
      <c r="E46" s="219">
        <v>835</v>
      </c>
      <c r="F46" s="219">
        <v>0</v>
      </c>
      <c r="G46" s="219">
        <v>0</v>
      </c>
      <c r="H46" s="250">
        <v>158</v>
      </c>
      <c r="I46" s="250">
        <f t="shared" si="3"/>
        <v>4194</v>
      </c>
      <c r="J46" s="250">
        <v>0</v>
      </c>
      <c r="K46" s="174">
        <f t="shared" si="4"/>
        <v>4194</v>
      </c>
      <c r="L46" s="219">
        <v>13731</v>
      </c>
      <c r="M46" s="254">
        <f t="shared" si="5"/>
        <v>0.8345361877097534</v>
      </c>
    </row>
    <row r="47" spans="1:13" ht="30" customHeight="1">
      <c r="A47" s="29"/>
      <c r="B47" s="255" t="s">
        <v>48</v>
      </c>
      <c r="C47" s="256">
        <v>1832</v>
      </c>
      <c r="D47" s="219">
        <v>32</v>
      </c>
      <c r="E47" s="219">
        <v>435</v>
      </c>
      <c r="F47" s="219">
        <v>2</v>
      </c>
      <c r="G47" s="219">
        <v>60</v>
      </c>
      <c r="H47" s="250">
        <v>48</v>
      </c>
      <c r="I47" s="250">
        <f t="shared" si="3"/>
        <v>2409</v>
      </c>
      <c r="J47" s="250">
        <v>0</v>
      </c>
      <c r="K47" s="174">
        <f t="shared" si="4"/>
        <v>2409</v>
      </c>
      <c r="L47" s="219">
        <v>10390</v>
      </c>
      <c r="M47" s="254">
        <f t="shared" si="5"/>
        <v>0.6334905883652313</v>
      </c>
    </row>
    <row r="48" spans="1:13" ht="30" customHeight="1">
      <c r="A48" s="29"/>
      <c r="B48" s="255" t="s">
        <v>49</v>
      </c>
      <c r="C48" s="256">
        <v>2359</v>
      </c>
      <c r="D48" s="219">
        <v>49</v>
      </c>
      <c r="E48" s="219">
        <v>798</v>
      </c>
      <c r="F48" s="219">
        <v>0</v>
      </c>
      <c r="G48" s="219">
        <v>0</v>
      </c>
      <c r="H48" s="250">
        <v>138</v>
      </c>
      <c r="I48" s="250">
        <f t="shared" si="3"/>
        <v>3344</v>
      </c>
      <c r="J48" s="250">
        <v>0</v>
      </c>
      <c r="K48" s="174">
        <f t="shared" si="4"/>
        <v>3344</v>
      </c>
      <c r="L48" s="219">
        <v>13463</v>
      </c>
      <c r="M48" s="254">
        <f t="shared" si="5"/>
        <v>0.6786460686219953</v>
      </c>
    </row>
    <row r="49" spans="1:13" ht="30" customHeight="1">
      <c r="A49" s="29"/>
      <c r="B49" s="255" t="s">
        <v>50</v>
      </c>
      <c r="C49" s="256">
        <v>631</v>
      </c>
      <c r="D49" s="219">
        <v>4531</v>
      </c>
      <c r="E49" s="219">
        <v>72</v>
      </c>
      <c r="F49" s="219">
        <v>1154</v>
      </c>
      <c r="G49" s="219">
        <v>0</v>
      </c>
      <c r="H49" s="250">
        <v>2432</v>
      </c>
      <c r="I49" s="250">
        <f t="shared" si="3"/>
        <v>8820</v>
      </c>
      <c r="J49" s="250">
        <v>0</v>
      </c>
      <c r="K49" s="174">
        <f t="shared" si="4"/>
        <v>8820</v>
      </c>
      <c r="L49" s="219">
        <v>23606</v>
      </c>
      <c r="M49" s="254">
        <f t="shared" si="5"/>
        <v>1.0208574369117047</v>
      </c>
    </row>
    <row r="50" spans="1:13" ht="30" customHeight="1">
      <c r="A50" s="29"/>
      <c r="B50" s="255" t="s">
        <v>51</v>
      </c>
      <c r="C50" s="256">
        <v>3466</v>
      </c>
      <c r="D50" s="219">
        <v>495</v>
      </c>
      <c r="E50" s="219">
        <v>734</v>
      </c>
      <c r="F50" s="219">
        <v>0</v>
      </c>
      <c r="G50" s="219">
        <v>222</v>
      </c>
      <c r="H50" s="250">
        <v>429</v>
      </c>
      <c r="I50" s="250">
        <f t="shared" si="3"/>
        <v>5346</v>
      </c>
      <c r="J50" s="250">
        <v>0</v>
      </c>
      <c r="K50" s="174">
        <f t="shared" si="4"/>
        <v>5346</v>
      </c>
      <c r="L50" s="219">
        <v>21522</v>
      </c>
      <c r="M50" s="254">
        <f t="shared" si="5"/>
        <v>0.6786802981623075</v>
      </c>
    </row>
    <row r="51" spans="1:13" ht="30" customHeight="1">
      <c r="A51" s="29"/>
      <c r="B51" s="255" t="s">
        <v>52</v>
      </c>
      <c r="C51" s="256">
        <v>813</v>
      </c>
      <c r="D51" s="219">
        <v>174</v>
      </c>
      <c r="E51" s="219">
        <v>71</v>
      </c>
      <c r="F51" s="219">
        <v>50</v>
      </c>
      <c r="G51" s="219">
        <v>0</v>
      </c>
      <c r="H51" s="250">
        <v>255</v>
      </c>
      <c r="I51" s="250">
        <f t="shared" si="3"/>
        <v>1363</v>
      </c>
      <c r="J51" s="250">
        <v>0</v>
      </c>
      <c r="K51" s="174">
        <f t="shared" si="4"/>
        <v>1363</v>
      </c>
      <c r="L51" s="219">
        <v>6824</v>
      </c>
      <c r="M51" s="254">
        <f t="shared" si="5"/>
        <v>0.5457273909506146</v>
      </c>
    </row>
    <row r="52" spans="1:13" ht="30" customHeight="1">
      <c r="A52" s="29"/>
      <c r="B52" s="255" t="s">
        <v>53</v>
      </c>
      <c r="C52" s="256">
        <v>477</v>
      </c>
      <c r="D52" s="219">
        <v>114</v>
      </c>
      <c r="E52" s="219">
        <v>186</v>
      </c>
      <c r="F52" s="219">
        <v>0</v>
      </c>
      <c r="G52" s="219">
        <v>0</v>
      </c>
      <c r="H52" s="250">
        <v>71</v>
      </c>
      <c r="I52" s="250">
        <f t="shared" si="3"/>
        <v>848</v>
      </c>
      <c r="J52" s="250">
        <v>0</v>
      </c>
      <c r="K52" s="174">
        <f t="shared" si="4"/>
        <v>848</v>
      </c>
      <c r="L52" s="219">
        <v>3477</v>
      </c>
      <c r="M52" s="254">
        <f t="shared" si="5"/>
        <v>0.6663617747225719</v>
      </c>
    </row>
    <row r="53" spans="1:13" ht="30" customHeight="1">
      <c r="A53" s="29"/>
      <c r="B53" s="255" t="s">
        <v>54</v>
      </c>
      <c r="C53" s="256">
        <v>995</v>
      </c>
      <c r="D53" s="219">
        <v>202</v>
      </c>
      <c r="E53" s="219">
        <v>353</v>
      </c>
      <c r="F53" s="219">
        <v>0</v>
      </c>
      <c r="G53" s="219">
        <v>0</v>
      </c>
      <c r="H53" s="250">
        <v>376</v>
      </c>
      <c r="I53" s="250">
        <f t="shared" si="3"/>
        <v>1926</v>
      </c>
      <c r="J53" s="250">
        <v>0</v>
      </c>
      <c r="K53" s="174">
        <f t="shared" si="4"/>
        <v>1926</v>
      </c>
      <c r="L53" s="219">
        <v>6730</v>
      </c>
      <c r="M53" s="254">
        <f t="shared" si="5"/>
        <v>0.7819160597276691</v>
      </c>
    </row>
    <row r="54" spans="1:13" ht="30" customHeight="1">
      <c r="A54" s="29"/>
      <c r="B54" s="255" t="s">
        <v>55</v>
      </c>
      <c r="C54" s="256">
        <v>2079</v>
      </c>
      <c r="D54" s="219">
        <v>5</v>
      </c>
      <c r="E54" s="219">
        <v>567</v>
      </c>
      <c r="F54" s="219">
        <v>0</v>
      </c>
      <c r="G54" s="219">
        <v>0</v>
      </c>
      <c r="H54" s="250">
        <v>2207</v>
      </c>
      <c r="I54" s="250">
        <f t="shared" si="3"/>
        <v>4858</v>
      </c>
      <c r="J54" s="250">
        <v>0</v>
      </c>
      <c r="K54" s="174">
        <f t="shared" si="4"/>
        <v>4858</v>
      </c>
      <c r="L54" s="219">
        <v>11659</v>
      </c>
      <c r="M54" s="254">
        <f t="shared" si="5"/>
        <v>1.1384530443190537</v>
      </c>
    </row>
    <row r="55" spans="1:13" ht="30" customHeight="1">
      <c r="A55" s="29"/>
      <c r="B55" s="255" t="s">
        <v>56</v>
      </c>
      <c r="C55" s="256">
        <v>4015</v>
      </c>
      <c r="D55" s="219">
        <v>983</v>
      </c>
      <c r="E55" s="219">
        <v>0</v>
      </c>
      <c r="F55" s="219">
        <v>0</v>
      </c>
      <c r="G55" s="219">
        <v>0</v>
      </c>
      <c r="H55" s="250">
        <v>4400</v>
      </c>
      <c r="I55" s="250">
        <f t="shared" si="3"/>
        <v>9398</v>
      </c>
      <c r="J55" s="250">
        <v>0</v>
      </c>
      <c r="K55" s="174">
        <f t="shared" si="4"/>
        <v>9398</v>
      </c>
      <c r="L55" s="219">
        <v>28129</v>
      </c>
      <c r="M55" s="254">
        <f t="shared" si="5"/>
        <v>0.9128513501516337</v>
      </c>
    </row>
    <row r="56" spans="1:13" ht="30" customHeight="1">
      <c r="A56" s="29"/>
      <c r="B56" s="255" t="s">
        <v>57</v>
      </c>
      <c r="C56" s="256">
        <v>3237</v>
      </c>
      <c r="D56" s="219">
        <v>874</v>
      </c>
      <c r="E56" s="219">
        <v>0</v>
      </c>
      <c r="F56" s="219">
        <v>0</v>
      </c>
      <c r="G56" s="219">
        <v>0</v>
      </c>
      <c r="H56" s="250">
        <v>3521</v>
      </c>
      <c r="I56" s="250">
        <f t="shared" si="3"/>
        <v>7632</v>
      </c>
      <c r="J56" s="250">
        <v>0</v>
      </c>
      <c r="K56" s="174">
        <f t="shared" si="4"/>
        <v>7632</v>
      </c>
      <c r="L56" s="219">
        <v>25991</v>
      </c>
      <c r="M56" s="254">
        <f t="shared" si="5"/>
        <v>0.8022953721054766</v>
      </c>
    </row>
    <row r="57" spans="1:13" ht="30" customHeight="1">
      <c r="A57" s="29"/>
      <c r="B57" s="255" t="s">
        <v>58</v>
      </c>
      <c r="C57" s="256">
        <v>5487</v>
      </c>
      <c r="D57" s="219">
        <v>17</v>
      </c>
      <c r="E57" s="219">
        <v>1253</v>
      </c>
      <c r="F57" s="219">
        <v>0</v>
      </c>
      <c r="G57" s="219">
        <v>0</v>
      </c>
      <c r="H57" s="250">
        <v>3889</v>
      </c>
      <c r="I57" s="250">
        <f t="shared" si="3"/>
        <v>10646</v>
      </c>
      <c r="J57" s="250">
        <v>0</v>
      </c>
      <c r="K57" s="174">
        <f t="shared" si="4"/>
        <v>10646</v>
      </c>
      <c r="L57" s="219">
        <v>26986</v>
      </c>
      <c r="M57" s="254">
        <f t="shared" si="5"/>
        <v>1.0778711811305517</v>
      </c>
    </row>
    <row r="58" spans="1:13" ht="30" customHeight="1">
      <c r="A58" s="29"/>
      <c r="B58" s="255" t="s">
        <v>59</v>
      </c>
      <c r="C58" s="256">
        <v>2010</v>
      </c>
      <c r="D58" s="219">
        <v>213</v>
      </c>
      <c r="E58" s="219">
        <v>233</v>
      </c>
      <c r="F58" s="219">
        <v>0</v>
      </c>
      <c r="G58" s="219">
        <v>0</v>
      </c>
      <c r="H58" s="250">
        <v>628</v>
      </c>
      <c r="I58" s="250">
        <f t="shared" si="3"/>
        <v>3084</v>
      </c>
      <c r="J58" s="250">
        <v>0</v>
      </c>
      <c r="K58" s="174">
        <f t="shared" si="4"/>
        <v>3084</v>
      </c>
      <c r="L58" s="219">
        <v>12238</v>
      </c>
      <c r="M58" s="254">
        <f t="shared" si="5"/>
        <v>0.6885299483736494</v>
      </c>
    </row>
    <row r="59" spans="1:13" ht="30" customHeight="1">
      <c r="A59" s="29"/>
      <c r="B59" s="255" t="s">
        <v>60</v>
      </c>
      <c r="C59" s="256">
        <v>3253</v>
      </c>
      <c r="D59" s="219">
        <v>892</v>
      </c>
      <c r="E59" s="219">
        <v>578</v>
      </c>
      <c r="F59" s="219">
        <v>0</v>
      </c>
      <c r="G59" s="219">
        <v>0</v>
      </c>
      <c r="H59" s="250">
        <v>1427</v>
      </c>
      <c r="I59" s="250">
        <f t="shared" si="3"/>
        <v>6150</v>
      </c>
      <c r="J59" s="250">
        <v>0</v>
      </c>
      <c r="K59" s="174">
        <f t="shared" si="4"/>
        <v>6150</v>
      </c>
      <c r="L59" s="219">
        <v>30866</v>
      </c>
      <c r="M59" s="254">
        <f t="shared" si="5"/>
        <v>0.5443944368730833</v>
      </c>
    </row>
    <row r="60" spans="1:13" ht="30" customHeight="1">
      <c r="A60" s="29"/>
      <c r="B60" s="255" t="s">
        <v>61</v>
      </c>
      <c r="C60" s="256">
        <v>1622</v>
      </c>
      <c r="D60" s="219">
        <v>651</v>
      </c>
      <c r="E60" s="219">
        <v>330</v>
      </c>
      <c r="F60" s="219">
        <v>0</v>
      </c>
      <c r="G60" s="219">
        <v>0</v>
      </c>
      <c r="H60" s="250">
        <v>813</v>
      </c>
      <c r="I60" s="250">
        <f t="shared" si="3"/>
        <v>3416</v>
      </c>
      <c r="J60" s="250">
        <v>0</v>
      </c>
      <c r="K60" s="174">
        <f t="shared" si="4"/>
        <v>3416</v>
      </c>
      <c r="L60" s="219">
        <v>14439</v>
      </c>
      <c r="M60" s="254">
        <f t="shared" si="5"/>
        <v>0.6463974882840455</v>
      </c>
    </row>
    <row r="61" spans="1:13" ht="30" customHeight="1">
      <c r="A61" s="29"/>
      <c r="B61" s="255" t="s">
        <v>62</v>
      </c>
      <c r="C61" s="256">
        <v>3662</v>
      </c>
      <c r="D61" s="219">
        <v>96</v>
      </c>
      <c r="E61" s="219">
        <v>1051</v>
      </c>
      <c r="F61" s="219">
        <v>0</v>
      </c>
      <c r="G61" s="219">
        <v>0</v>
      </c>
      <c r="H61" s="250">
        <v>3286</v>
      </c>
      <c r="I61" s="250">
        <f t="shared" si="3"/>
        <v>8095</v>
      </c>
      <c r="J61" s="250">
        <v>0</v>
      </c>
      <c r="K61" s="174">
        <f t="shared" si="4"/>
        <v>8095</v>
      </c>
      <c r="L61" s="219">
        <v>23653</v>
      </c>
      <c r="M61" s="254">
        <f t="shared" si="5"/>
        <v>0.9350816530164383</v>
      </c>
    </row>
    <row r="62" spans="1:13" ht="30" customHeight="1">
      <c r="A62" s="29"/>
      <c r="B62" s="255" t="s">
        <v>63</v>
      </c>
      <c r="C62" s="256">
        <v>2593</v>
      </c>
      <c r="D62" s="219">
        <v>172</v>
      </c>
      <c r="E62" s="219">
        <v>385</v>
      </c>
      <c r="F62" s="219">
        <v>0</v>
      </c>
      <c r="G62" s="219">
        <v>0</v>
      </c>
      <c r="H62" s="250">
        <v>1757</v>
      </c>
      <c r="I62" s="250">
        <f t="shared" si="3"/>
        <v>4907</v>
      </c>
      <c r="J62" s="250">
        <v>0</v>
      </c>
      <c r="K62" s="174">
        <f t="shared" si="4"/>
        <v>4907</v>
      </c>
      <c r="L62" s="219">
        <v>20708</v>
      </c>
      <c r="M62" s="254">
        <f t="shared" si="5"/>
        <v>0.6474359583318819</v>
      </c>
    </row>
    <row r="63" spans="1:13" ht="30" customHeight="1">
      <c r="A63" s="29"/>
      <c r="B63" s="255" t="s">
        <v>64</v>
      </c>
      <c r="C63" s="256">
        <v>1673</v>
      </c>
      <c r="D63" s="219">
        <v>325</v>
      </c>
      <c r="E63" s="219">
        <v>291</v>
      </c>
      <c r="F63" s="219">
        <v>9</v>
      </c>
      <c r="G63" s="219">
        <v>119</v>
      </c>
      <c r="H63" s="250">
        <v>75</v>
      </c>
      <c r="I63" s="250">
        <f t="shared" si="3"/>
        <v>2492</v>
      </c>
      <c r="J63" s="250">
        <v>0</v>
      </c>
      <c r="K63" s="174">
        <f t="shared" si="4"/>
        <v>2492</v>
      </c>
      <c r="L63" s="219">
        <v>21243</v>
      </c>
      <c r="M63" s="254">
        <f t="shared" si="5"/>
        <v>0.32051702534476806</v>
      </c>
    </row>
    <row r="64" spans="1:13" ht="30" customHeight="1">
      <c r="A64" s="29"/>
      <c r="B64" s="255" t="s">
        <v>65</v>
      </c>
      <c r="C64" s="256">
        <v>4037</v>
      </c>
      <c r="D64" s="219">
        <v>597</v>
      </c>
      <c r="E64" s="219">
        <v>727</v>
      </c>
      <c r="F64" s="219">
        <v>8</v>
      </c>
      <c r="G64" s="219">
        <v>111</v>
      </c>
      <c r="H64" s="250">
        <v>742</v>
      </c>
      <c r="I64" s="250">
        <f t="shared" si="3"/>
        <v>6222</v>
      </c>
      <c r="J64" s="250">
        <v>0</v>
      </c>
      <c r="K64" s="174">
        <f t="shared" si="4"/>
        <v>6222</v>
      </c>
      <c r="L64" s="219">
        <v>19644</v>
      </c>
      <c r="M64" s="254">
        <f t="shared" si="5"/>
        <v>0.8654041946650376</v>
      </c>
    </row>
    <row r="65" spans="1:13" ht="30" customHeight="1">
      <c r="A65" s="29"/>
      <c r="B65" s="255" t="s">
        <v>66</v>
      </c>
      <c r="C65" s="256">
        <v>3534</v>
      </c>
      <c r="D65" s="219">
        <v>482</v>
      </c>
      <c r="E65" s="219">
        <v>319</v>
      </c>
      <c r="F65" s="219">
        <v>8</v>
      </c>
      <c r="G65" s="219">
        <v>84</v>
      </c>
      <c r="H65" s="250">
        <v>608</v>
      </c>
      <c r="I65" s="250">
        <f t="shared" si="3"/>
        <v>5035</v>
      </c>
      <c r="J65" s="250">
        <v>0</v>
      </c>
      <c r="K65" s="174">
        <f t="shared" si="4"/>
        <v>5035</v>
      </c>
      <c r="L65" s="219">
        <v>19395</v>
      </c>
      <c r="M65" s="254">
        <f t="shared" si="5"/>
        <v>0.7092977881460631</v>
      </c>
    </row>
    <row r="66" spans="1:13" ht="30" customHeight="1">
      <c r="A66" s="29"/>
      <c r="B66" s="255" t="s">
        <v>67</v>
      </c>
      <c r="C66" s="256">
        <v>2879</v>
      </c>
      <c r="D66" s="219">
        <v>482</v>
      </c>
      <c r="E66" s="219">
        <v>708</v>
      </c>
      <c r="F66" s="219">
        <v>8</v>
      </c>
      <c r="G66" s="219">
        <v>118</v>
      </c>
      <c r="H66" s="250">
        <v>716</v>
      </c>
      <c r="I66" s="250">
        <f t="shared" si="3"/>
        <v>4911</v>
      </c>
      <c r="J66" s="250">
        <v>0</v>
      </c>
      <c r="K66" s="174">
        <f t="shared" si="4"/>
        <v>4911</v>
      </c>
      <c r="L66" s="219">
        <v>18468</v>
      </c>
      <c r="M66" s="254">
        <f t="shared" si="5"/>
        <v>0.7265558147544535</v>
      </c>
    </row>
    <row r="67" spans="1:13" ht="30" customHeight="1">
      <c r="A67" s="29"/>
      <c r="B67" s="255" t="s">
        <v>68</v>
      </c>
      <c r="C67" s="256">
        <v>4683</v>
      </c>
      <c r="D67" s="219">
        <v>765</v>
      </c>
      <c r="E67" s="219">
        <v>321</v>
      </c>
      <c r="F67" s="219">
        <v>11</v>
      </c>
      <c r="G67" s="219">
        <v>133</v>
      </c>
      <c r="H67" s="250">
        <v>977</v>
      </c>
      <c r="I67" s="250">
        <f t="shared" si="3"/>
        <v>6890</v>
      </c>
      <c r="J67" s="250">
        <v>0</v>
      </c>
      <c r="K67" s="174">
        <f t="shared" si="4"/>
        <v>6890</v>
      </c>
      <c r="L67" s="219">
        <v>28439</v>
      </c>
      <c r="M67" s="254">
        <f t="shared" si="5"/>
        <v>0.6619479099835388</v>
      </c>
    </row>
    <row r="68" spans="1:13" ht="30" customHeight="1">
      <c r="A68" s="29"/>
      <c r="B68" s="255" t="s">
        <v>69</v>
      </c>
      <c r="C68" s="256">
        <v>424</v>
      </c>
      <c r="D68" s="219">
        <v>112</v>
      </c>
      <c r="E68" s="219">
        <v>0</v>
      </c>
      <c r="F68" s="219">
        <v>0</v>
      </c>
      <c r="G68" s="219">
        <v>0</v>
      </c>
      <c r="H68" s="250">
        <v>455</v>
      </c>
      <c r="I68" s="250">
        <f t="shared" si="3"/>
        <v>991</v>
      </c>
      <c r="J68" s="250">
        <v>33</v>
      </c>
      <c r="K68" s="174">
        <f t="shared" si="4"/>
        <v>1024</v>
      </c>
      <c r="L68" s="219">
        <v>6783</v>
      </c>
      <c r="M68" s="254">
        <f t="shared" si="5"/>
        <v>0.4124744519608246</v>
      </c>
    </row>
    <row r="69" spans="1:13" ht="30" customHeight="1">
      <c r="A69" s="29"/>
      <c r="B69" s="255" t="s">
        <v>70</v>
      </c>
      <c r="C69" s="256">
        <v>568</v>
      </c>
      <c r="D69" s="219">
        <v>69</v>
      </c>
      <c r="E69" s="219">
        <v>30</v>
      </c>
      <c r="F69" s="219">
        <v>0</v>
      </c>
      <c r="G69" s="219">
        <v>0</v>
      </c>
      <c r="H69" s="250">
        <v>511</v>
      </c>
      <c r="I69" s="250">
        <f t="shared" si="3"/>
        <v>1178</v>
      </c>
      <c r="J69" s="250">
        <v>97</v>
      </c>
      <c r="K69" s="174">
        <f t="shared" si="4"/>
        <v>1275</v>
      </c>
      <c r="L69" s="219">
        <v>3999</v>
      </c>
      <c r="M69" s="254">
        <f t="shared" si="5"/>
        <v>0.8711194191990621</v>
      </c>
    </row>
    <row r="70" spans="1:13" ht="30" customHeight="1">
      <c r="A70" s="29"/>
      <c r="B70" s="255" t="s">
        <v>71</v>
      </c>
      <c r="C70" s="256">
        <v>1022</v>
      </c>
      <c r="D70" s="219">
        <v>85</v>
      </c>
      <c r="E70" s="219">
        <v>41</v>
      </c>
      <c r="F70" s="219">
        <v>0</v>
      </c>
      <c r="G70" s="219">
        <v>86</v>
      </c>
      <c r="H70" s="250">
        <v>533</v>
      </c>
      <c r="I70" s="250">
        <f t="shared" si="3"/>
        <v>1767</v>
      </c>
      <c r="J70" s="250">
        <v>0</v>
      </c>
      <c r="K70" s="174">
        <f t="shared" si="4"/>
        <v>1767</v>
      </c>
      <c r="L70" s="219">
        <v>6326</v>
      </c>
      <c r="M70" s="254">
        <f t="shared" si="5"/>
        <v>0.7631787626397434</v>
      </c>
    </row>
    <row r="71" spans="1:13" ht="30" customHeight="1">
      <c r="A71" s="29"/>
      <c r="B71" s="255" t="s">
        <v>72</v>
      </c>
      <c r="C71" s="256">
        <v>4058</v>
      </c>
      <c r="D71" s="219">
        <v>830</v>
      </c>
      <c r="E71" s="219">
        <v>241</v>
      </c>
      <c r="F71" s="219">
        <v>0</v>
      </c>
      <c r="G71" s="219">
        <v>212</v>
      </c>
      <c r="H71" s="250">
        <v>1868</v>
      </c>
      <c r="I71" s="250">
        <f>SUM(C71:H71)</f>
        <v>7209</v>
      </c>
      <c r="J71" s="250">
        <v>404</v>
      </c>
      <c r="K71" s="174">
        <f>I71+J71</f>
        <v>7613</v>
      </c>
      <c r="L71" s="219">
        <v>16972</v>
      </c>
      <c r="M71" s="254">
        <f>K71/L71/366*1000</f>
        <v>1.2255801583836572</v>
      </c>
    </row>
    <row r="72" spans="1:13" ht="30" customHeight="1">
      <c r="A72" s="29"/>
      <c r="B72" s="255" t="s">
        <v>73</v>
      </c>
      <c r="C72" s="256">
        <v>2398</v>
      </c>
      <c r="D72" s="219">
        <v>166</v>
      </c>
      <c r="E72" s="219">
        <v>547</v>
      </c>
      <c r="F72" s="219">
        <v>6</v>
      </c>
      <c r="G72" s="219">
        <v>0</v>
      </c>
      <c r="H72" s="250">
        <v>499</v>
      </c>
      <c r="I72" s="250">
        <f>SUM(C72:H72)</f>
        <v>3616</v>
      </c>
      <c r="J72" s="250">
        <v>0</v>
      </c>
      <c r="K72" s="174">
        <f>I72+J72</f>
        <v>3616</v>
      </c>
      <c r="L72" s="219">
        <v>14176</v>
      </c>
      <c r="M72" s="254">
        <f>K72/L72/366*1000</f>
        <v>0.6969371769727022</v>
      </c>
    </row>
    <row r="73" spans="1:15" ht="30" customHeight="1">
      <c r="A73" s="29"/>
      <c r="B73" s="255" t="s">
        <v>74</v>
      </c>
      <c r="C73" s="256">
        <v>2526</v>
      </c>
      <c r="D73" s="219">
        <v>227</v>
      </c>
      <c r="E73" s="219">
        <v>425</v>
      </c>
      <c r="F73" s="219">
        <v>5</v>
      </c>
      <c r="G73" s="219">
        <v>0</v>
      </c>
      <c r="H73" s="250">
        <v>462</v>
      </c>
      <c r="I73" s="250">
        <f>SUM(C73:H73)</f>
        <v>3645</v>
      </c>
      <c r="J73" s="250">
        <v>0</v>
      </c>
      <c r="K73" s="174">
        <f>I73+J73</f>
        <v>3645</v>
      </c>
      <c r="L73" s="219">
        <v>11774</v>
      </c>
      <c r="M73" s="254">
        <f>K73/L73/366*1000</f>
        <v>0.8458481733856482</v>
      </c>
      <c r="O73" t="s">
        <v>189</v>
      </c>
    </row>
    <row r="74" spans="1:16" ht="30" customHeight="1">
      <c r="A74" s="29"/>
      <c r="B74" s="255" t="s">
        <v>75</v>
      </c>
      <c r="C74" s="256">
        <v>2463</v>
      </c>
      <c r="D74" s="219">
        <v>680</v>
      </c>
      <c r="E74" s="219">
        <v>572</v>
      </c>
      <c r="F74" s="219">
        <v>10</v>
      </c>
      <c r="G74" s="219">
        <v>90</v>
      </c>
      <c r="H74" s="250">
        <v>23</v>
      </c>
      <c r="I74" s="250">
        <f>SUM(C74:H74)</f>
        <v>3838</v>
      </c>
      <c r="J74" s="250">
        <v>600</v>
      </c>
      <c r="K74" s="174">
        <f>I74+J74</f>
        <v>4438</v>
      </c>
      <c r="L74" s="219">
        <v>21333</v>
      </c>
      <c r="M74" s="254">
        <f>K74/L74/366*1000</f>
        <v>0.568400274696915</v>
      </c>
      <c r="O74">
        <f>544421+44497+44208+698+14491</f>
        <v>648315</v>
      </c>
      <c r="P74">
        <f>O74/O77</f>
        <v>0.5282634362647758</v>
      </c>
    </row>
    <row r="75" spans="1:16" ht="30" customHeight="1">
      <c r="A75" s="29"/>
      <c r="B75" s="255" t="s">
        <v>76</v>
      </c>
      <c r="C75" s="256">
        <v>1293</v>
      </c>
      <c r="D75" s="219">
        <v>352</v>
      </c>
      <c r="E75" s="219">
        <v>234</v>
      </c>
      <c r="F75" s="219">
        <v>0</v>
      </c>
      <c r="G75" s="219">
        <v>225</v>
      </c>
      <c r="H75" s="250">
        <v>12</v>
      </c>
      <c r="I75" s="250">
        <f>SUM(C75:H75)</f>
        <v>2116</v>
      </c>
      <c r="J75" s="250">
        <v>0</v>
      </c>
      <c r="K75" s="174">
        <f>I75+J75</f>
        <v>2116</v>
      </c>
      <c r="L75" s="219">
        <v>15177</v>
      </c>
      <c r="M75" s="254">
        <f>K75/L75/366*1000</f>
        <v>0.3809330411166451</v>
      </c>
      <c r="O75">
        <f>237727+19634+55475+390+6444</f>
        <v>319670</v>
      </c>
      <c r="P75">
        <f>O75/O77</f>
        <v>0.2604751897931729</v>
      </c>
    </row>
    <row r="76" spans="1:16" ht="30" customHeight="1">
      <c r="A76" s="29"/>
      <c r="B76" s="255" t="s">
        <v>77</v>
      </c>
      <c r="C76" s="256">
        <v>1573</v>
      </c>
      <c r="D76" s="219">
        <v>425</v>
      </c>
      <c r="E76" s="219">
        <v>314</v>
      </c>
      <c r="F76" s="219">
        <v>0</v>
      </c>
      <c r="G76" s="219">
        <v>89</v>
      </c>
      <c r="H76" s="250">
        <v>223</v>
      </c>
      <c r="I76" s="250">
        <f>SUM(C76:H76)</f>
        <v>2624</v>
      </c>
      <c r="J76" s="250">
        <v>467</v>
      </c>
      <c r="K76" s="174">
        <f>I76+J76</f>
        <v>3091</v>
      </c>
      <c r="L76" s="219">
        <v>16216</v>
      </c>
      <c r="M76" s="254">
        <f>K76/L76/366*1000</f>
        <v>0.520803847512138</v>
      </c>
      <c r="O76">
        <f>246327+7148+5574+1+222</f>
        <v>259272</v>
      </c>
      <c r="P76">
        <f>O76/O77</f>
        <v>0.21126137394205124</v>
      </c>
    </row>
    <row r="77" spans="1:15" ht="30" customHeight="1">
      <c r="A77" s="29"/>
      <c r="B77" s="255" t="s">
        <v>78</v>
      </c>
      <c r="C77" s="256">
        <v>1136</v>
      </c>
      <c r="D77" s="219">
        <v>71</v>
      </c>
      <c r="E77" s="219">
        <v>55</v>
      </c>
      <c r="F77" s="219">
        <v>0</v>
      </c>
      <c r="G77" s="219">
        <v>99</v>
      </c>
      <c r="H77" s="250">
        <v>271</v>
      </c>
      <c r="I77" s="250">
        <f>SUM(C77:H77)</f>
        <v>1632</v>
      </c>
      <c r="J77" s="250">
        <v>0</v>
      </c>
      <c r="K77" s="174">
        <f>I77+J77</f>
        <v>1632</v>
      </c>
      <c r="L77" s="219">
        <v>3698</v>
      </c>
      <c r="M77" s="254">
        <f>K77/L77/366*1000</f>
        <v>1.2057913449006552</v>
      </c>
      <c r="O77">
        <f>SUM(O74:O76)</f>
        <v>1227257</v>
      </c>
    </row>
    <row r="78" spans="1:13" ht="30" customHeight="1">
      <c r="A78" s="29"/>
      <c r="B78" s="255" t="s">
        <v>79</v>
      </c>
      <c r="C78" s="256">
        <v>1839</v>
      </c>
      <c r="D78" s="219">
        <v>67</v>
      </c>
      <c r="E78" s="219">
        <v>131</v>
      </c>
      <c r="F78" s="219">
        <v>2</v>
      </c>
      <c r="G78" s="219">
        <v>0</v>
      </c>
      <c r="H78" s="250">
        <v>514</v>
      </c>
      <c r="I78" s="250">
        <f>SUM(C78:H78)</f>
        <v>2553</v>
      </c>
      <c r="J78" s="250">
        <v>0</v>
      </c>
      <c r="K78" s="174">
        <f>I78+J78</f>
        <v>2553</v>
      </c>
      <c r="L78" s="219">
        <v>4392</v>
      </c>
      <c r="M78" s="254">
        <f>K78/L78/366*1000</f>
        <v>1.5882080683209412</v>
      </c>
    </row>
    <row r="79" spans="1:13" ht="30" customHeight="1">
      <c r="A79" s="29"/>
      <c r="B79" s="255" t="s">
        <v>80</v>
      </c>
      <c r="C79" s="256">
        <v>650</v>
      </c>
      <c r="D79" s="219">
        <v>250</v>
      </c>
      <c r="E79" s="219">
        <v>166</v>
      </c>
      <c r="F79" s="219">
        <v>5</v>
      </c>
      <c r="G79" s="219">
        <v>47</v>
      </c>
      <c r="H79" s="250">
        <v>290</v>
      </c>
      <c r="I79" s="250">
        <f>SUM(C79:H79)</f>
        <v>1408</v>
      </c>
      <c r="J79" s="250">
        <v>257</v>
      </c>
      <c r="K79" s="174">
        <f>I79+J79</f>
        <v>1665</v>
      </c>
      <c r="L79" s="219">
        <v>11541</v>
      </c>
      <c r="M79" s="254">
        <f>K79/L79/366*1000</f>
        <v>0.3941755764551471</v>
      </c>
    </row>
    <row r="80" spans="1:13" ht="30" customHeight="1" thickBot="1">
      <c r="A80" s="67"/>
      <c r="B80" s="258" t="s">
        <v>81</v>
      </c>
      <c r="C80" s="259">
        <v>30</v>
      </c>
      <c r="D80" s="223">
        <v>46</v>
      </c>
      <c r="E80" s="223">
        <v>9</v>
      </c>
      <c r="F80" s="223">
        <v>1</v>
      </c>
      <c r="G80" s="223">
        <v>5</v>
      </c>
      <c r="H80" s="259">
        <v>5</v>
      </c>
      <c r="I80" s="260">
        <f>SUM(C80:H80)</f>
        <v>96</v>
      </c>
      <c r="J80" s="259">
        <v>125</v>
      </c>
      <c r="K80" s="174">
        <f>I80+J80</f>
        <v>221</v>
      </c>
      <c r="L80" s="223">
        <v>1326</v>
      </c>
      <c r="M80" s="261">
        <f>K80/L80/366*1000</f>
        <v>0.4553734061930783</v>
      </c>
    </row>
    <row r="81" spans="1:13" ht="30" customHeight="1" thickBot="1">
      <c r="A81" s="4"/>
      <c r="B81" s="106" t="s">
        <v>82</v>
      </c>
      <c r="C81" s="154">
        <f aca="true" t="shared" si="6" ref="C81:H81">SUM(C7:C80)</f>
        <v>995891</v>
      </c>
      <c r="D81" s="155">
        <f t="shared" si="6"/>
        <v>64387</v>
      </c>
      <c r="E81" s="155">
        <f t="shared" si="6"/>
        <v>131491</v>
      </c>
      <c r="F81" s="155">
        <f t="shared" si="6"/>
        <v>3227</v>
      </c>
      <c r="G81" s="155">
        <f t="shared" si="6"/>
        <v>21338</v>
      </c>
      <c r="H81" s="155">
        <f t="shared" si="6"/>
        <v>172005</v>
      </c>
      <c r="I81" s="155">
        <f>SUM(C81:H81)</f>
        <v>1388339</v>
      </c>
      <c r="J81" s="155">
        <f>SUM(J7:J80)</f>
        <v>2626</v>
      </c>
      <c r="K81" s="155">
        <f>SUM(K7:K80)</f>
        <v>1390965</v>
      </c>
      <c r="L81" s="155">
        <f>SUM(L7:L80)</f>
        <v>3788280</v>
      </c>
      <c r="M81" s="262">
        <f>K81/L81/366*1000</f>
        <v>1.0032127560983168</v>
      </c>
    </row>
    <row r="82" ht="17.25">
      <c r="J82" s="15"/>
    </row>
    <row r="83" ht="17.25">
      <c r="J83" s="157"/>
    </row>
  </sheetData>
  <mergeCells count="1">
    <mergeCell ref="C4:I4"/>
  </mergeCells>
  <printOptions/>
  <pageMargins left="0.7874015748031497" right="0.7874015748031497" top="0.58" bottom="0.7" header="0" footer="0"/>
  <pageSetup fitToWidth="2" fitToHeight="1" horizontalDpi="400" verticalDpi="4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80"/>
  <sheetViews>
    <sheetView showGridLines="0" zoomScale="50" zoomScaleNormal="50" workbookViewId="0" topLeftCell="A1">
      <pane xSplit="2" ySplit="5" topLeftCell="S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68" sqref="AA68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19" width="8" style="0" customWidth="1"/>
    <col min="20" max="20" width="8.58203125" style="0" customWidth="1"/>
    <col min="21" max="23" width="8" style="0" customWidth="1"/>
    <col min="24" max="24" width="5" style="0" customWidth="1"/>
    <col min="25" max="25" width="11.91015625" style="0" customWidth="1"/>
    <col min="26" max="37" width="8" style="0" customWidth="1"/>
  </cols>
  <sheetData>
    <row r="1" ht="30" customHeight="1">
      <c r="B1" s="19" t="s">
        <v>91</v>
      </c>
    </row>
    <row r="2" spans="1:37" ht="30" customHeight="1" thickBot="1">
      <c r="A2" s="15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5"/>
      <c r="Y2" s="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30" customHeight="1">
      <c r="A3" s="20"/>
      <c r="B3" s="21" t="s">
        <v>1</v>
      </c>
      <c r="C3" s="22" t="s">
        <v>83</v>
      </c>
      <c r="D3" s="23"/>
      <c r="E3" s="23"/>
      <c r="F3" s="22" t="s">
        <v>92</v>
      </c>
      <c r="G3" s="23"/>
      <c r="H3" s="23"/>
      <c r="I3" s="20" t="s">
        <v>93</v>
      </c>
      <c r="J3" s="23"/>
      <c r="K3" s="23"/>
      <c r="L3" s="24" t="s">
        <v>94</v>
      </c>
      <c r="M3" s="25"/>
      <c r="N3" s="25"/>
      <c r="O3" s="25"/>
      <c r="P3" s="25"/>
      <c r="Q3" s="25"/>
      <c r="R3" s="25"/>
      <c r="S3" s="25"/>
      <c r="T3" s="25"/>
      <c r="U3" s="2"/>
      <c r="V3" s="2"/>
      <c r="W3" s="2"/>
      <c r="X3" s="15"/>
      <c r="Y3" s="26" t="s">
        <v>1</v>
      </c>
      <c r="Z3" s="27"/>
      <c r="AA3" s="23"/>
      <c r="AB3" s="23"/>
      <c r="AC3" s="25"/>
      <c r="AD3" s="25"/>
      <c r="AE3" s="25"/>
      <c r="AF3" s="20" t="s">
        <v>95</v>
      </c>
      <c r="AG3" s="23"/>
      <c r="AH3" s="23"/>
      <c r="AI3" s="22" t="s">
        <v>84</v>
      </c>
      <c r="AJ3" s="23"/>
      <c r="AK3" s="28"/>
      <c r="AL3" s="15"/>
    </row>
    <row r="4" spans="1:38" ht="30" customHeight="1">
      <c r="A4" s="3"/>
      <c r="B4" s="19"/>
      <c r="C4" s="7"/>
      <c r="D4" s="2"/>
      <c r="E4" s="2"/>
      <c r="F4" s="7"/>
      <c r="G4" s="2"/>
      <c r="H4" s="2"/>
      <c r="I4" s="29"/>
      <c r="J4" s="2"/>
      <c r="K4" s="2"/>
      <c r="L4" s="29" t="s">
        <v>96</v>
      </c>
      <c r="M4" s="2"/>
      <c r="N4" s="2"/>
      <c r="O4" s="29" t="s">
        <v>97</v>
      </c>
      <c r="P4" s="2"/>
      <c r="Q4" s="2"/>
      <c r="R4" s="29" t="s">
        <v>98</v>
      </c>
      <c r="S4" s="2"/>
      <c r="T4" s="2"/>
      <c r="U4" s="30" t="s">
        <v>99</v>
      </c>
      <c r="V4" s="2"/>
      <c r="W4" s="31"/>
      <c r="X4" s="15"/>
      <c r="Y4" s="8"/>
      <c r="Z4" s="30" t="s">
        <v>100</v>
      </c>
      <c r="AA4" s="32"/>
      <c r="AB4" s="33"/>
      <c r="AC4" s="2" t="s">
        <v>101</v>
      </c>
      <c r="AD4" s="2"/>
      <c r="AE4" s="2"/>
      <c r="AF4" s="29"/>
      <c r="AG4" s="2"/>
      <c r="AH4" s="2"/>
      <c r="AI4" s="7"/>
      <c r="AJ4" s="2"/>
      <c r="AK4" s="31"/>
      <c r="AL4" s="15"/>
    </row>
    <row r="5" spans="1:38" ht="30" customHeight="1" thickBot="1">
      <c r="A5" s="4"/>
      <c r="B5" s="1"/>
      <c r="C5" s="34" t="s">
        <v>85</v>
      </c>
      <c r="D5" s="35" t="s">
        <v>86</v>
      </c>
      <c r="E5" s="35" t="s">
        <v>87</v>
      </c>
      <c r="F5" s="34" t="s">
        <v>85</v>
      </c>
      <c r="G5" s="35" t="s">
        <v>86</v>
      </c>
      <c r="H5" s="35" t="s">
        <v>87</v>
      </c>
      <c r="I5" s="34" t="s">
        <v>85</v>
      </c>
      <c r="J5" s="36" t="s">
        <v>102</v>
      </c>
      <c r="K5" s="35" t="s">
        <v>87</v>
      </c>
      <c r="L5" s="37" t="s">
        <v>103</v>
      </c>
      <c r="M5" s="38" t="s">
        <v>104</v>
      </c>
      <c r="N5" s="39" t="s">
        <v>105</v>
      </c>
      <c r="O5" s="37" t="s">
        <v>103</v>
      </c>
      <c r="P5" s="38" t="s">
        <v>104</v>
      </c>
      <c r="Q5" s="39" t="s">
        <v>105</v>
      </c>
      <c r="R5" s="37" t="s">
        <v>103</v>
      </c>
      <c r="S5" s="38" t="s">
        <v>104</v>
      </c>
      <c r="T5" s="39" t="s">
        <v>105</v>
      </c>
      <c r="U5" s="37" t="s">
        <v>103</v>
      </c>
      <c r="V5" s="38" t="s">
        <v>104</v>
      </c>
      <c r="W5" s="40" t="s">
        <v>105</v>
      </c>
      <c r="X5" s="41"/>
      <c r="Y5" s="42"/>
      <c r="Z5" s="37" t="s">
        <v>103</v>
      </c>
      <c r="AA5" s="38" t="s">
        <v>104</v>
      </c>
      <c r="AB5" s="43" t="s">
        <v>105</v>
      </c>
      <c r="AC5" s="37" t="s">
        <v>103</v>
      </c>
      <c r="AD5" s="38" t="s">
        <v>104</v>
      </c>
      <c r="AE5" s="39" t="s">
        <v>105</v>
      </c>
      <c r="AF5" s="37" t="s">
        <v>103</v>
      </c>
      <c r="AG5" s="38" t="s">
        <v>104</v>
      </c>
      <c r="AH5" s="39" t="s">
        <v>105</v>
      </c>
      <c r="AI5" s="34" t="s">
        <v>85</v>
      </c>
      <c r="AJ5" s="35" t="s">
        <v>88</v>
      </c>
      <c r="AK5" s="44" t="s">
        <v>87</v>
      </c>
      <c r="AL5" s="15"/>
    </row>
    <row r="6" spans="1:38" ht="30" customHeight="1">
      <c r="A6" s="29"/>
      <c r="B6" s="45" t="s">
        <v>8</v>
      </c>
      <c r="C6" s="46">
        <v>4</v>
      </c>
      <c r="D6" s="47">
        <v>4</v>
      </c>
      <c r="E6" s="47">
        <v>4</v>
      </c>
      <c r="F6" s="46">
        <v>1</v>
      </c>
      <c r="G6" s="47">
        <v>1</v>
      </c>
      <c r="H6" s="47">
        <v>2</v>
      </c>
      <c r="I6" s="46">
        <v>1</v>
      </c>
      <c r="J6" s="48">
        <v>2</v>
      </c>
      <c r="K6" s="47">
        <v>1</v>
      </c>
      <c r="L6" s="49">
        <v>1</v>
      </c>
      <c r="M6" s="48">
        <v>2</v>
      </c>
      <c r="N6" s="48">
        <v>4</v>
      </c>
      <c r="O6" s="49">
        <v>1</v>
      </c>
      <c r="P6" s="48">
        <v>2</v>
      </c>
      <c r="Q6" s="48">
        <v>4</v>
      </c>
      <c r="R6" s="49">
        <v>1</v>
      </c>
      <c r="S6" s="48">
        <v>2</v>
      </c>
      <c r="T6" s="48">
        <v>4</v>
      </c>
      <c r="U6" s="49">
        <v>1</v>
      </c>
      <c r="V6" s="48">
        <v>2</v>
      </c>
      <c r="W6" s="50">
        <v>4</v>
      </c>
      <c r="X6" s="41"/>
      <c r="Y6" s="51" t="s">
        <v>8</v>
      </c>
      <c r="Z6" s="49">
        <v>4</v>
      </c>
      <c r="AA6" s="48">
        <v>4</v>
      </c>
      <c r="AB6" s="50">
        <v>4</v>
      </c>
      <c r="AC6" s="49">
        <v>4</v>
      </c>
      <c r="AD6" s="48">
        <v>4</v>
      </c>
      <c r="AE6" s="48">
        <v>4</v>
      </c>
      <c r="AF6" s="49">
        <v>1</v>
      </c>
      <c r="AG6" s="48">
        <v>2</v>
      </c>
      <c r="AH6" s="52">
        <v>4</v>
      </c>
      <c r="AI6" s="53">
        <v>4</v>
      </c>
      <c r="AJ6" s="52">
        <v>2</v>
      </c>
      <c r="AK6" s="52">
        <v>4</v>
      </c>
      <c r="AL6" s="3"/>
    </row>
    <row r="7" spans="1:38" ht="30" customHeight="1">
      <c r="A7" s="29"/>
      <c r="B7" s="45" t="s">
        <v>9</v>
      </c>
      <c r="C7" s="46">
        <v>4</v>
      </c>
      <c r="D7" s="47">
        <v>4</v>
      </c>
      <c r="E7" s="47">
        <v>4</v>
      </c>
      <c r="F7" s="46" t="s">
        <v>106</v>
      </c>
      <c r="G7" s="47">
        <v>1</v>
      </c>
      <c r="H7" s="47">
        <v>1</v>
      </c>
      <c r="I7" s="46">
        <v>4</v>
      </c>
      <c r="J7" s="47">
        <v>4</v>
      </c>
      <c r="K7" s="47">
        <v>4</v>
      </c>
      <c r="L7" s="46">
        <v>2</v>
      </c>
      <c r="M7" s="47">
        <v>2</v>
      </c>
      <c r="N7" s="54">
        <v>4</v>
      </c>
      <c r="O7" s="46" t="s">
        <v>106</v>
      </c>
      <c r="P7" s="47">
        <v>1</v>
      </c>
      <c r="Q7" s="54">
        <v>4</v>
      </c>
      <c r="R7" s="46">
        <v>2</v>
      </c>
      <c r="S7" s="47">
        <v>2</v>
      </c>
      <c r="T7" s="54">
        <v>4</v>
      </c>
      <c r="U7" s="46">
        <v>1</v>
      </c>
      <c r="V7" s="47">
        <v>1</v>
      </c>
      <c r="W7" s="55">
        <v>4</v>
      </c>
      <c r="X7" s="41"/>
      <c r="Y7" s="51" t="s">
        <v>9</v>
      </c>
      <c r="Z7" s="46">
        <v>1</v>
      </c>
      <c r="AA7" s="47">
        <v>1</v>
      </c>
      <c r="AB7" s="55">
        <v>4</v>
      </c>
      <c r="AC7" s="46">
        <v>2</v>
      </c>
      <c r="AD7" s="47">
        <v>2</v>
      </c>
      <c r="AE7" s="54">
        <v>2</v>
      </c>
      <c r="AF7" s="46">
        <v>4</v>
      </c>
      <c r="AG7" s="47">
        <v>4</v>
      </c>
      <c r="AH7" s="56">
        <v>4</v>
      </c>
      <c r="AI7" s="46">
        <v>1</v>
      </c>
      <c r="AJ7" s="47">
        <v>1.2</v>
      </c>
      <c r="AK7" s="47">
        <v>1</v>
      </c>
      <c r="AL7" s="3"/>
    </row>
    <row r="8" spans="1:38" ht="30" customHeight="1">
      <c r="A8" s="29"/>
      <c r="B8" s="45" t="s">
        <v>10</v>
      </c>
      <c r="C8" s="46">
        <v>4</v>
      </c>
      <c r="D8" s="47">
        <v>4</v>
      </c>
      <c r="E8" s="47">
        <v>4</v>
      </c>
      <c r="F8" s="46" t="s">
        <v>106</v>
      </c>
      <c r="G8" s="47">
        <v>1</v>
      </c>
      <c r="H8" s="47">
        <v>4</v>
      </c>
      <c r="I8" s="46" t="s">
        <v>106</v>
      </c>
      <c r="J8" s="47">
        <v>1.2</v>
      </c>
      <c r="K8" s="47">
        <v>1</v>
      </c>
      <c r="L8" s="46" t="s">
        <v>106</v>
      </c>
      <c r="M8" s="47">
        <v>2</v>
      </c>
      <c r="N8" s="54">
        <v>4</v>
      </c>
      <c r="O8" s="46" t="s">
        <v>106</v>
      </c>
      <c r="P8" s="47">
        <v>1</v>
      </c>
      <c r="Q8" s="54">
        <v>4</v>
      </c>
      <c r="R8" s="46" t="s">
        <v>106</v>
      </c>
      <c r="S8" s="47">
        <v>2</v>
      </c>
      <c r="T8" s="54">
        <v>4</v>
      </c>
      <c r="U8" s="46">
        <v>1</v>
      </c>
      <c r="V8" s="47">
        <v>2</v>
      </c>
      <c r="W8" s="55">
        <v>4</v>
      </c>
      <c r="X8" s="41"/>
      <c r="Y8" s="51" t="s">
        <v>10</v>
      </c>
      <c r="Z8" s="46">
        <v>1</v>
      </c>
      <c r="AA8" s="47">
        <v>1</v>
      </c>
      <c r="AB8" s="55">
        <v>4</v>
      </c>
      <c r="AC8" s="46">
        <v>4</v>
      </c>
      <c r="AD8" s="47">
        <v>4</v>
      </c>
      <c r="AE8" s="54">
        <v>4</v>
      </c>
      <c r="AF8" s="46" t="s">
        <v>106</v>
      </c>
      <c r="AG8" s="47">
        <v>1</v>
      </c>
      <c r="AH8" s="56">
        <v>1.2</v>
      </c>
      <c r="AI8" s="46" t="s">
        <v>106</v>
      </c>
      <c r="AJ8" s="47">
        <v>1</v>
      </c>
      <c r="AK8" s="47">
        <v>4</v>
      </c>
      <c r="AL8" s="3"/>
    </row>
    <row r="9" spans="1:38" ht="30" customHeight="1">
      <c r="A9" s="29"/>
      <c r="B9" s="45" t="s">
        <v>11</v>
      </c>
      <c r="C9" s="46">
        <v>4</v>
      </c>
      <c r="D9" s="47">
        <v>4</v>
      </c>
      <c r="E9" s="47">
        <v>4</v>
      </c>
      <c r="F9" s="46" t="s">
        <v>106</v>
      </c>
      <c r="G9" s="47">
        <v>1</v>
      </c>
      <c r="H9" s="47">
        <v>1</v>
      </c>
      <c r="I9" s="57">
        <v>4</v>
      </c>
      <c r="J9" s="54">
        <v>4</v>
      </c>
      <c r="K9" s="54">
        <v>4</v>
      </c>
      <c r="L9" s="57">
        <v>2.3</v>
      </c>
      <c r="M9" s="47">
        <v>4</v>
      </c>
      <c r="N9" s="54">
        <v>4</v>
      </c>
      <c r="O9" s="57">
        <v>2.3</v>
      </c>
      <c r="P9" s="47">
        <v>1</v>
      </c>
      <c r="Q9" s="54">
        <v>4</v>
      </c>
      <c r="R9" s="57">
        <v>2.3</v>
      </c>
      <c r="S9" s="47">
        <v>1</v>
      </c>
      <c r="T9" s="54">
        <v>4</v>
      </c>
      <c r="U9" s="57">
        <v>4</v>
      </c>
      <c r="V9" s="47">
        <v>4</v>
      </c>
      <c r="W9" s="55">
        <v>4</v>
      </c>
      <c r="X9" s="41"/>
      <c r="Y9" s="51" t="s">
        <v>11</v>
      </c>
      <c r="Z9" s="57">
        <v>4</v>
      </c>
      <c r="AA9" s="47">
        <v>4</v>
      </c>
      <c r="AB9" s="55">
        <v>4</v>
      </c>
      <c r="AC9" s="57">
        <v>4</v>
      </c>
      <c r="AD9" s="47">
        <v>4</v>
      </c>
      <c r="AE9" s="54">
        <v>4</v>
      </c>
      <c r="AF9" s="57">
        <v>1.2</v>
      </c>
      <c r="AG9" s="47">
        <v>1</v>
      </c>
      <c r="AH9" s="56">
        <v>1</v>
      </c>
      <c r="AI9" s="46">
        <v>1</v>
      </c>
      <c r="AJ9" s="47">
        <v>1</v>
      </c>
      <c r="AK9" s="47">
        <v>1</v>
      </c>
      <c r="AL9" s="3"/>
    </row>
    <row r="10" spans="1:38" ht="30" customHeight="1">
      <c r="A10" s="29"/>
      <c r="B10" s="45" t="s">
        <v>12</v>
      </c>
      <c r="C10" s="46">
        <v>4</v>
      </c>
      <c r="D10" s="47">
        <v>4</v>
      </c>
      <c r="E10" s="47">
        <v>4</v>
      </c>
      <c r="F10" s="46" t="s">
        <v>106</v>
      </c>
      <c r="G10" s="47">
        <v>1.3</v>
      </c>
      <c r="H10" s="47">
        <v>1</v>
      </c>
      <c r="I10" s="46">
        <v>1.3</v>
      </c>
      <c r="J10" s="47">
        <v>1</v>
      </c>
      <c r="K10" s="47">
        <v>1</v>
      </c>
      <c r="L10" s="46">
        <v>1</v>
      </c>
      <c r="M10" s="47">
        <v>4</v>
      </c>
      <c r="N10" s="54">
        <v>4</v>
      </c>
      <c r="O10" s="46">
        <v>1</v>
      </c>
      <c r="P10" s="47">
        <v>1</v>
      </c>
      <c r="Q10" s="54">
        <v>4</v>
      </c>
      <c r="R10" s="46">
        <v>1</v>
      </c>
      <c r="S10" s="47">
        <v>4</v>
      </c>
      <c r="T10" s="54">
        <v>4</v>
      </c>
      <c r="U10" s="46">
        <v>1.3</v>
      </c>
      <c r="V10" s="47">
        <v>2</v>
      </c>
      <c r="W10" s="55">
        <v>4</v>
      </c>
      <c r="X10" s="41"/>
      <c r="Y10" s="51" t="s">
        <v>12</v>
      </c>
      <c r="Z10" s="46" t="s">
        <v>106</v>
      </c>
      <c r="AA10" s="47">
        <v>2</v>
      </c>
      <c r="AB10" s="55">
        <v>4</v>
      </c>
      <c r="AC10" s="46">
        <v>1</v>
      </c>
      <c r="AD10" s="47">
        <v>4</v>
      </c>
      <c r="AE10" s="54">
        <v>4</v>
      </c>
      <c r="AF10" s="46">
        <v>4</v>
      </c>
      <c r="AG10" s="47">
        <v>4</v>
      </c>
      <c r="AH10" s="56">
        <v>4</v>
      </c>
      <c r="AI10" s="53">
        <v>4</v>
      </c>
      <c r="AJ10" s="52">
        <v>4</v>
      </c>
      <c r="AK10" s="52">
        <v>4</v>
      </c>
      <c r="AL10" s="3"/>
    </row>
    <row r="11" spans="1:38" ht="30" customHeight="1">
      <c r="A11" s="29"/>
      <c r="B11" s="45" t="s">
        <v>13</v>
      </c>
      <c r="C11" s="53">
        <v>4</v>
      </c>
      <c r="D11" s="47">
        <v>4</v>
      </c>
      <c r="E11" s="47">
        <v>4</v>
      </c>
      <c r="F11" s="53">
        <v>2</v>
      </c>
      <c r="G11" s="47">
        <v>1</v>
      </c>
      <c r="H11" s="47">
        <v>1</v>
      </c>
      <c r="I11" s="57">
        <v>2</v>
      </c>
      <c r="J11" s="47">
        <v>1</v>
      </c>
      <c r="K11" s="47">
        <v>1</v>
      </c>
      <c r="L11" s="57">
        <v>2</v>
      </c>
      <c r="M11" s="54">
        <v>2</v>
      </c>
      <c r="N11" s="54">
        <v>4</v>
      </c>
      <c r="O11" s="57">
        <v>2</v>
      </c>
      <c r="P11" s="54">
        <v>2</v>
      </c>
      <c r="Q11" s="54">
        <v>4</v>
      </c>
      <c r="R11" s="57">
        <v>2</v>
      </c>
      <c r="S11" s="54">
        <v>2</v>
      </c>
      <c r="T11" s="54">
        <v>4</v>
      </c>
      <c r="U11" s="57">
        <v>4</v>
      </c>
      <c r="V11" s="54">
        <v>4</v>
      </c>
      <c r="W11" s="55">
        <v>4</v>
      </c>
      <c r="X11" s="41"/>
      <c r="Y11" s="51" t="s">
        <v>13</v>
      </c>
      <c r="Z11" s="57">
        <v>4</v>
      </c>
      <c r="AA11" s="54">
        <v>4</v>
      </c>
      <c r="AB11" s="55">
        <v>4</v>
      </c>
      <c r="AC11" s="57">
        <v>4</v>
      </c>
      <c r="AD11" s="54">
        <v>4</v>
      </c>
      <c r="AE11" s="54">
        <v>4</v>
      </c>
      <c r="AF11" s="57">
        <v>4</v>
      </c>
      <c r="AG11" s="54">
        <v>4</v>
      </c>
      <c r="AH11" s="56">
        <v>4</v>
      </c>
      <c r="AI11" s="53">
        <v>2</v>
      </c>
      <c r="AJ11" s="47">
        <v>1</v>
      </c>
      <c r="AK11" s="47">
        <v>1</v>
      </c>
      <c r="AL11" s="3"/>
    </row>
    <row r="12" spans="1:38" ht="30" customHeight="1">
      <c r="A12" s="29"/>
      <c r="B12" s="45" t="s">
        <v>14</v>
      </c>
      <c r="C12" s="46">
        <v>4</v>
      </c>
      <c r="D12" s="47">
        <v>4</v>
      </c>
      <c r="E12" s="47">
        <v>4</v>
      </c>
      <c r="F12" s="46" t="s">
        <v>106</v>
      </c>
      <c r="G12" s="47">
        <v>1</v>
      </c>
      <c r="H12" s="47">
        <v>1</v>
      </c>
      <c r="I12" s="46">
        <v>1.3</v>
      </c>
      <c r="J12" s="47">
        <v>1</v>
      </c>
      <c r="K12" s="47">
        <v>1</v>
      </c>
      <c r="L12" s="46">
        <v>1</v>
      </c>
      <c r="M12" s="47">
        <v>2</v>
      </c>
      <c r="N12" s="54">
        <v>4</v>
      </c>
      <c r="O12" s="46">
        <v>1</v>
      </c>
      <c r="P12" s="47">
        <v>1</v>
      </c>
      <c r="Q12" s="54">
        <v>4</v>
      </c>
      <c r="R12" s="46">
        <v>1</v>
      </c>
      <c r="S12" s="47">
        <v>1</v>
      </c>
      <c r="T12" s="54">
        <v>4</v>
      </c>
      <c r="U12" s="46">
        <v>2</v>
      </c>
      <c r="V12" s="47">
        <v>1</v>
      </c>
      <c r="W12" s="55">
        <v>4</v>
      </c>
      <c r="X12" s="41"/>
      <c r="Y12" s="51" t="s">
        <v>14</v>
      </c>
      <c r="Z12" s="46">
        <v>4</v>
      </c>
      <c r="AA12" s="47">
        <v>4</v>
      </c>
      <c r="AB12" s="55">
        <v>4</v>
      </c>
      <c r="AC12" s="46">
        <v>4</v>
      </c>
      <c r="AD12" s="47">
        <v>4</v>
      </c>
      <c r="AE12" s="54">
        <v>4</v>
      </c>
      <c r="AF12" s="46">
        <v>1</v>
      </c>
      <c r="AG12" s="47">
        <v>4</v>
      </c>
      <c r="AH12" s="56">
        <v>4</v>
      </c>
      <c r="AI12" s="46">
        <v>4</v>
      </c>
      <c r="AJ12" s="47">
        <v>1</v>
      </c>
      <c r="AK12" s="47">
        <v>1</v>
      </c>
      <c r="AL12" s="3"/>
    </row>
    <row r="13" spans="1:38" ht="30" customHeight="1">
      <c r="A13" s="29"/>
      <c r="B13" s="45" t="s">
        <v>15</v>
      </c>
      <c r="C13" s="46">
        <v>4</v>
      </c>
      <c r="D13" s="47">
        <v>4</v>
      </c>
      <c r="E13" s="47">
        <v>4</v>
      </c>
      <c r="F13" s="46">
        <v>1</v>
      </c>
      <c r="G13" s="47">
        <v>1</v>
      </c>
      <c r="H13" s="47">
        <v>1</v>
      </c>
      <c r="I13" s="46">
        <v>1</v>
      </c>
      <c r="J13" s="47">
        <v>1</v>
      </c>
      <c r="K13" s="47">
        <v>1</v>
      </c>
      <c r="L13" s="46">
        <v>2</v>
      </c>
      <c r="M13" s="54">
        <v>2</v>
      </c>
      <c r="N13" s="54">
        <v>4</v>
      </c>
      <c r="O13" s="46">
        <v>2</v>
      </c>
      <c r="P13" s="54">
        <v>2</v>
      </c>
      <c r="Q13" s="54">
        <v>4</v>
      </c>
      <c r="R13" s="46">
        <v>2</v>
      </c>
      <c r="S13" s="54">
        <v>2</v>
      </c>
      <c r="T13" s="54">
        <v>4</v>
      </c>
      <c r="U13" s="46">
        <v>1</v>
      </c>
      <c r="V13" s="54">
        <v>2</v>
      </c>
      <c r="W13" s="55">
        <v>4</v>
      </c>
      <c r="X13" s="41"/>
      <c r="Y13" s="51" t="s">
        <v>15</v>
      </c>
      <c r="Z13" s="46">
        <v>4</v>
      </c>
      <c r="AA13" s="54">
        <v>4</v>
      </c>
      <c r="AB13" s="55">
        <v>4</v>
      </c>
      <c r="AC13" s="46">
        <v>1</v>
      </c>
      <c r="AD13" s="54">
        <v>2</v>
      </c>
      <c r="AE13" s="54">
        <v>4</v>
      </c>
      <c r="AF13" s="46">
        <v>4</v>
      </c>
      <c r="AG13" s="54">
        <v>4</v>
      </c>
      <c r="AH13" s="56">
        <v>4</v>
      </c>
      <c r="AI13" s="53">
        <v>4</v>
      </c>
      <c r="AJ13" s="52">
        <v>4</v>
      </c>
      <c r="AK13" s="52">
        <v>4</v>
      </c>
      <c r="AL13" s="3"/>
    </row>
    <row r="14" spans="1:38" ht="30" customHeight="1">
      <c r="A14" s="29"/>
      <c r="B14" s="45" t="s">
        <v>16</v>
      </c>
      <c r="C14" s="53">
        <v>4</v>
      </c>
      <c r="D14" s="47">
        <v>4</v>
      </c>
      <c r="E14" s="47">
        <v>4</v>
      </c>
      <c r="F14" s="53">
        <v>2</v>
      </c>
      <c r="G14" s="47">
        <v>1</v>
      </c>
      <c r="H14" s="47">
        <v>1</v>
      </c>
      <c r="I14" s="57">
        <v>2</v>
      </c>
      <c r="J14" s="47">
        <v>1</v>
      </c>
      <c r="K14" s="47">
        <v>1</v>
      </c>
      <c r="L14" s="46">
        <v>4</v>
      </c>
      <c r="M14" s="54">
        <v>4</v>
      </c>
      <c r="N14" s="54">
        <v>4</v>
      </c>
      <c r="O14" s="46">
        <v>2</v>
      </c>
      <c r="P14" s="54">
        <v>2</v>
      </c>
      <c r="Q14" s="54">
        <v>4</v>
      </c>
      <c r="R14" s="46">
        <v>2</v>
      </c>
      <c r="S14" s="54">
        <v>2</v>
      </c>
      <c r="T14" s="54">
        <v>4</v>
      </c>
      <c r="U14" s="46">
        <v>2</v>
      </c>
      <c r="V14" s="54">
        <v>2</v>
      </c>
      <c r="W14" s="55">
        <v>4</v>
      </c>
      <c r="X14" s="41"/>
      <c r="Y14" s="51" t="s">
        <v>16</v>
      </c>
      <c r="Z14" s="46">
        <v>1</v>
      </c>
      <c r="AA14" s="54">
        <v>2</v>
      </c>
      <c r="AB14" s="55">
        <v>4</v>
      </c>
      <c r="AC14" s="46">
        <v>4</v>
      </c>
      <c r="AD14" s="54">
        <v>4</v>
      </c>
      <c r="AE14" s="54">
        <v>4</v>
      </c>
      <c r="AF14" s="46">
        <v>2</v>
      </c>
      <c r="AG14" s="54">
        <v>2</v>
      </c>
      <c r="AH14" s="56">
        <v>2</v>
      </c>
      <c r="AI14" s="53">
        <v>2</v>
      </c>
      <c r="AJ14" s="47">
        <v>1</v>
      </c>
      <c r="AK14" s="47">
        <v>1</v>
      </c>
      <c r="AL14" s="3"/>
    </row>
    <row r="15" spans="1:38" ht="30" customHeight="1">
      <c r="A15" s="29"/>
      <c r="B15" s="45" t="s">
        <v>17</v>
      </c>
      <c r="C15" s="46">
        <v>4</v>
      </c>
      <c r="D15" s="58">
        <v>4</v>
      </c>
      <c r="E15" s="58">
        <v>4</v>
      </c>
      <c r="F15" s="46" t="s">
        <v>106</v>
      </c>
      <c r="G15" s="58">
        <v>1</v>
      </c>
      <c r="H15" s="58">
        <v>4</v>
      </c>
      <c r="I15" s="57">
        <v>4</v>
      </c>
      <c r="J15" s="54">
        <v>4</v>
      </c>
      <c r="K15" s="54">
        <v>4</v>
      </c>
      <c r="L15" s="46">
        <v>2</v>
      </c>
      <c r="M15" s="47">
        <v>4</v>
      </c>
      <c r="N15" s="54">
        <v>4</v>
      </c>
      <c r="O15" s="46">
        <v>2</v>
      </c>
      <c r="P15" s="47">
        <v>4</v>
      </c>
      <c r="Q15" s="54">
        <v>4</v>
      </c>
      <c r="R15" s="46">
        <v>2</v>
      </c>
      <c r="S15" s="47">
        <v>4</v>
      </c>
      <c r="T15" s="54">
        <v>4</v>
      </c>
      <c r="U15" s="46">
        <v>1</v>
      </c>
      <c r="V15" s="47">
        <v>1</v>
      </c>
      <c r="W15" s="55">
        <v>4</v>
      </c>
      <c r="X15" s="41"/>
      <c r="Y15" s="51" t="s">
        <v>17</v>
      </c>
      <c r="Z15" s="46">
        <v>2</v>
      </c>
      <c r="AA15" s="47">
        <v>4</v>
      </c>
      <c r="AB15" s="55">
        <v>4</v>
      </c>
      <c r="AC15" s="46">
        <v>2</v>
      </c>
      <c r="AD15" s="47">
        <v>4</v>
      </c>
      <c r="AE15" s="54">
        <v>4</v>
      </c>
      <c r="AF15" s="46">
        <v>1</v>
      </c>
      <c r="AG15" s="47">
        <v>2</v>
      </c>
      <c r="AH15" s="56">
        <v>2</v>
      </c>
      <c r="AI15" s="46">
        <v>1</v>
      </c>
      <c r="AJ15" s="47">
        <v>1.2</v>
      </c>
      <c r="AK15" s="47">
        <v>1</v>
      </c>
      <c r="AL15" s="3"/>
    </row>
    <row r="16" spans="1:38" ht="30" customHeight="1">
      <c r="A16" s="29"/>
      <c r="B16" s="45" t="s">
        <v>18</v>
      </c>
      <c r="C16" s="46">
        <v>4</v>
      </c>
      <c r="D16" s="58">
        <v>4</v>
      </c>
      <c r="E16" s="58">
        <v>4</v>
      </c>
      <c r="F16" s="46" t="s">
        <v>106</v>
      </c>
      <c r="G16" s="58">
        <v>1</v>
      </c>
      <c r="H16" s="58">
        <v>1</v>
      </c>
      <c r="I16" s="46">
        <v>1.2</v>
      </c>
      <c r="J16" s="47">
        <v>1</v>
      </c>
      <c r="K16" s="47">
        <v>1</v>
      </c>
      <c r="L16" s="46">
        <v>2</v>
      </c>
      <c r="M16" s="54">
        <v>2</v>
      </c>
      <c r="N16" s="47">
        <v>4</v>
      </c>
      <c r="O16" s="46">
        <v>2</v>
      </c>
      <c r="P16" s="54">
        <v>2</v>
      </c>
      <c r="Q16" s="47">
        <v>4</v>
      </c>
      <c r="R16" s="46">
        <v>2</v>
      </c>
      <c r="S16" s="54">
        <v>2</v>
      </c>
      <c r="T16" s="47">
        <v>4</v>
      </c>
      <c r="U16" s="46">
        <v>1</v>
      </c>
      <c r="V16" s="54">
        <v>2</v>
      </c>
      <c r="W16" s="59">
        <v>4</v>
      </c>
      <c r="X16" s="60"/>
      <c r="Y16" s="51" t="s">
        <v>18</v>
      </c>
      <c r="Z16" s="46">
        <v>4</v>
      </c>
      <c r="AA16" s="54">
        <v>4</v>
      </c>
      <c r="AB16" s="59">
        <v>4</v>
      </c>
      <c r="AC16" s="46">
        <v>4</v>
      </c>
      <c r="AD16" s="54">
        <v>4</v>
      </c>
      <c r="AE16" s="47">
        <v>4</v>
      </c>
      <c r="AF16" s="46">
        <v>4</v>
      </c>
      <c r="AG16" s="54">
        <v>4</v>
      </c>
      <c r="AH16" s="47">
        <v>4</v>
      </c>
      <c r="AI16" s="46">
        <v>1.2</v>
      </c>
      <c r="AJ16" s="47">
        <v>1</v>
      </c>
      <c r="AK16" s="47">
        <v>1</v>
      </c>
      <c r="AL16" s="3"/>
    </row>
    <row r="17" spans="1:38" ht="30" customHeight="1">
      <c r="A17" s="29"/>
      <c r="B17" s="45" t="s">
        <v>19</v>
      </c>
      <c r="C17" s="46">
        <v>4</v>
      </c>
      <c r="D17" s="58">
        <v>4</v>
      </c>
      <c r="E17" s="54">
        <v>4</v>
      </c>
      <c r="F17" s="46">
        <v>1.3</v>
      </c>
      <c r="G17" s="58">
        <v>1</v>
      </c>
      <c r="H17" s="54">
        <v>4</v>
      </c>
      <c r="I17" s="46">
        <v>1.3</v>
      </c>
      <c r="J17" s="58">
        <v>1</v>
      </c>
      <c r="K17" s="54">
        <v>2</v>
      </c>
      <c r="L17" s="46">
        <v>4</v>
      </c>
      <c r="M17" s="58">
        <v>4</v>
      </c>
      <c r="N17" s="54">
        <v>4</v>
      </c>
      <c r="O17" s="46">
        <v>1.3</v>
      </c>
      <c r="P17" s="58">
        <v>1</v>
      </c>
      <c r="Q17" s="54">
        <v>4</v>
      </c>
      <c r="R17" s="46">
        <v>1.3</v>
      </c>
      <c r="S17" s="58">
        <v>1</v>
      </c>
      <c r="T17" s="54">
        <v>4</v>
      </c>
      <c r="U17" s="46">
        <v>1</v>
      </c>
      <c r="V17" s="58">
        <v>1</v>
      </c>
      <c r="W17" s="55">
        <v>4</v>
      </c>
      <c r="X17" s="41"/>
      <c r="Y17" s="51" t="s">
        <v>19</v>
      </c>
      <c r="Z17" s="46">
        <v>4</v>
      </c>
      <c r="AA17" s="58">
        <v>4</v>
      </c>
      <c r="AB17" s="55">
        <v>4</v>
      </c>
      <c r="AC17" s="46">
        <v>4</v>
      </c>
      <c r="AD17" s="58">
        <v>4</v>
      </c>
      <c r="AE17" s="54">
        <v>4</v>
      </c>
      <c r="AF17" s="46">
        <v>4</v>
      </c>
      <c r="AG17" s="58">
        <v>4</v>
      </c>
      <c r="AH17" s="56">
        <v>4</v>
      </c>
      <c r="AI17" s="53">
        <v>4</v>
      </c>
      <c r="AJ17" s="52">
        <v>4</v>
      </c>
      <c r="AK17" s="52">
        <v>4</v>
      </c>
      <c r="AL17" s="3"/>
    </row>
    <row r="18" spans="1:38" ht="30" customHeight="1">
      <c r="A18" s="29"/>
      <c r="B18" s="45" t="s">
        <v>20</v>
      </c>
      <c r="C18" s="46">
        <v>4</v>
      </c>
      <c r="D18" s="58">
        <v>4</v>
      </c>
      <c r="E18" s="54">
        <v>4</v>
      </c>
      <c r="F18" s="46" t="s">
        <v>106</v>
      </c>
      <c r="G18" s="58">
        <v>4</v>
      </c>
      <c r="H18" s="54">
        <v>4</v>
      </c>
      <c r="I18" s="46">
        <v>1.3</v>
      </c>
      <c r="J18" s="58">
        <v>1</v>
      </c>
      <c r="K18" s="54">
        <v>2</v>
      </c>
      <c r="L18" s="46" t="s">
        <v>106</v>
      </c>
      <c r="M18" s="58">
        <v>4</v>
      </c>
      <c r="N18" s="54">
        <v>4</v>
      </c>
      <c r="O18" s="46">
        <v>1.3</v>
      </c>
      <c r="P18" s="58">
        <v>1</v>
      </c>
      <c r="Q18" s="54">
        <v>4</v>
      </c>
      <c r="R18" s="46">
        <v>1.3</v>
      </c>
      <c r="S18" s="58">
        <v>1</v>
      </c>
      <c r="T18" s="54">
        <v>4</v>
      </c>
      <c r="U18" s="46">
        <v>1.3</v>
      </c>
      <c r="V18" s="58">
        <v>1</v>
      </c>
      <c r="W18" s="55">
        <v>4</v>
      </c>
      <c r="X18" s="41"/>
      <c r="Y18" s="51" t="s">
        <v>20</v>
      </c>
      <c r="Z18" s="46">
        <v>4</v>
      </c>
      <c r="AA18" s="58">
        <v>4</v>
      </c>
      <c r="AB18" s="55">
        <v>4</v>
      </c>
      <c r="AC18" s="61">
        <v>1.3</v>
      </c>
      <c r="AD18" s="62">
        <v>4</v>
      </c>
      <c r="AE18" s="54">
        <v>4</v>
      </c>
      <c r="AF18" s="46">
        <v>4</v>
      </c>
      <c r="AG18" s="58">
        <v>4</v>
      </c>
      <c r="AH18" s="56">
        <v>4</v>
      </c>
      <c r="AI18" s="53">
        <v>4</v>
      </c>
      <c r="AJ18" s="52">
        <v>4</v>
      </c>
      <c r="AK18" s="52">
        <v>4</v>
      </c>
      <c r="AL18" s="3"/>
    </row>
    <row r="19" spans="1:38" ht="30" customHeight="1">
      <c r="A19" s="29"/>
      <c r="B19" s="45" t="s">
        <v>21</v>
      </c>
      <c r="C19" s="46">
        <v>4</v>
      </c>
      <c r="D19" s="58">
        <v>4</v>
      </c>
      <c r="E19" s="47">
        <v>4</v>
      </c>
      <c r="F19" s="46">
        <v>1</v>
      </c>
      <c r="G19" s="58">
        <v>1</v>
      </c>
      <c r="H19" s="47">
        <v>4</v>
      </c>
      <c r="I19" s="46">
        <v>1</v>
      </c>
      <c r="J19" s="58">
        <v>1.2</v>
      </c>
      <c r="K19" s="58">
        <v>1</v>
      </c>
      <c r="L19" s="46">
        <v>1</v>
      </c>
      <c r="M19" s="54">
        <v>4</v>
      </c>
      <c r="N19" s="54">
        <v>4</v>
      </c>
      <c r="O19" s="46">
        <v>4</v>
      </c>
      <c r="P19" s="54">
        <v>1</v>
      </c>
      <c r="Q19" s="54">
        <v>4</v>
      </c>
      <c r="R19" s="46">
        <v>1</v>
      </c>
      <c r="S19" s="54">
        <v>4</v>
      </c>
      <c r="T19" s="54">
        <v>4</v>
      </c>
      <c r="U19" s="46">
        <v>1</v>
      </c>
      <c r="V19" s="54">
        <v>4</v>
      </c>
      <c r="W19" s="55">
        <v>4</v>
      </c>
      <c r="X19" s="41"/>
      <c r="Y19" s="51" t="s">
        <v>21</v>
      </c>
      <c r="Z19" s="46">
        <v>1</v>
      </c>
      <c r="AA19" s="54">
        <v>4</v>
      </c>
      <c r="AB19" s="55">
        <v>4</v>
      </c>
      <c r="AC19" s="61">
        <v>4</v>
      </c>
      <c r="AD19" s="54">
        <v>4</v>
      </c>
      <c r="AE19" s="54">
        <v>4</v>
      </c>
      <c r="AF19" s="46">
        <v>4</v>
      </c>
      <c r="AG19" s="54">
        <v>4</v>
      </c>
      <c r="AH19" s="56">
        <v>4</v>
      </c>
      <c r="AI19" s="53">
        <v>4</v>
      </c>
      <c r="AJ19" s="47">
        <v>1</v>
      </c>
      <c r="AK19" s="47">
        <v>1</v>
      </c>
      <c r="AL19" s="3"/>
    </row>
    <row r="20" spans="1:38" ht="30" customHeight="1">
      <c r="A20" s="29"/>
      <c r="B20" s="45" t="s">
        <v>22</v>
      </c>
      <c r="C20" s="46">
        <v>4</v>
      </c>
      <c r="D20" s="47">
        <v>4</v>
      </c>
      <c r="E20" s="47">
        <v>4</v>
      </c>
      <c r="F20" s="46">
        <v>2.3</v>
      </c>
      <c r="G20" s="47">
        <v>1</v>
      </c>
      <c r="H20" s="47">
        <v>4</v>
      </c>
      <c r="I20" s="46" t="s">
        <v>107</v>
      </c>
      <c r="J20" s="58">
        <v>1</v>
      </c>
      <c r="K20" s="58" t="s">
        <v>89</v>
      </c>
      <c r="L20" s="63">
        <v>4</v>
      </c>
      <c r="M20" s="54">
        <v>4</v>
      </c>
      <c r="N20" s="54">
        <v>4</v>
      </c>
      <c r="O20" s="63">
        <v>2</v>
      </c>
      <c r="P20" s="54">
        <v>2</v>
      </c>
      <c r="Q20" s="54">
        <v>4</v>
      </c>
      <c r="R20" s="63">
        <v>2</v>
      </c>
      <c r="S20" s="54">
        <v>2</v>
      </c>
      <c r="T20" s="54">
        <v>4</v>
      </c>
      <c r="U20" s="63">
        <v>2</v>
      </c>
      <c r="V20" s="54">
        <v>2</v>
      </c>
      <c r="W20" s="55">
        <v>4</v>
      </c>
      <c r="X20" s="41"/>
      <c r="Y20" s="51" t="s">
        <v>22</v>
      </c>
      <c r="Z20" s="63">
        <v>4</v>
      </c>
      <c r="AA20" s="54">
        <v>2</v>
      </c>
      <c r="AB20" s="55">
        <v>4</v>
      </c>
      <c r="AC20" s="57">
        <v>4</v>
      </c>
      <c r="AD20" s="54">
        <v>4</v>
      </c>
      <c r="AE20" s="54">
        <v>4</v>
      </c>
      <c r="AF20" s="57">
        <v>4</v>
      </c>
      <c r="AG20" s="54">
        <v>4</v>
      </c>
      <c r="AH20" s="56">
        <v>4</v>
      </c>
      <c r="AI20" s="53">
        <v>2</v>
      </c>
      <c r="AJ20" s="47">
        <v>2</v>
      </c>
      <c r="AK20" s="47">
        <v>1</v>
      </c>
      <c r="AL20" s="3"/>
    </row>
    <row r="21" spans="1:38" ht="30" customHeight="1">
      <c r="A21" s="29"/>
      <c r="B21" s="45" t="s">
        <v>23</v>
      </c>
      <c r="C21" s="53">
        <v>4</v>
      </c>
      <c r="D21" s="52">
        <v>4</v>
      </c>
      <c r="E21" s="47">
        <v>4</v>
      </c>
      <c r="F21" s="53" t="s">
        <v>90</v>
      </c>
      <c r="G21" s="52">
        <v>1</v>
      </c>
      <c r="H21" s="47">
        <v>1</v>
      </c>
      <c r="I21" s="57">
        <v>2</v>
      </c>
      <c r="J21" s="47">
        <v>1</v>
      </c>
      <c r="K21" s="47">
        <v>1</v>
      </c>
      <c r="L21" s="63">
        <v>4</v>
      </c>
      <c r="M21" s="54">
        <v>4</v>
      </c>
      <c r="N21" s="54">
        <v>4</v>
      </c>
      <c r="O21" s="63">
        <v>2</v>
      </c>
      <c r="P21" s="54">
        <v>4</v>
      </c>
      <c r="Q21" s="54">
        <v>4</v>
      </c>
      <c r="R21" s="57">
        <v>2</v>
      </c>
      <c r="S21" s="54">
        <v>4</v>
      </c>
      <c r="T21" s="54">
        <v>4</v>
      </c>
      <c r="U21" s="57">
        <v>2</v>
      </c>
      <c r="V21" s="54">
        <v>2</v>
      </c>
      <c r="W21" s="55">
        <v>4</v>
      </c>
      <c r="X21" s="41"/>
      <c r="Y21" s="51" t="s">
        <v>23</v>
      </c>
      <c r="Z21" s="63">
        <v>2</v>
      </c>
      <c r="AA21" s="54">
        <v>2</v>
      </c>
      <c r="AB21" s="55">
        <v>4</v>
      </c>
      <c r="AC21" s="57">
        <v>4</v>
      </c>
      <c r="AD21" s="54">
        <v>4</v>
      </c>
      <c r="AE21" s="54">
        <v>4</v>
      </c>
      <c r="AF21" s="57">
        <v>2</v>
      </c>
      <c r="AG21" s="54">
        <v>4</v>
      </c>
      <c r="AH21" s="56">
        <v>4</v>
      </c>
      <c r="AI21" s="53">
        <v>2</v>
      </c>
      <c r="AJ21" s="47">
        <v>1</v>
      </c>
      <c r="AK21" s="47">
        <v>1</v>
      </c>
      <c r="AL21" s="3"/>
    </row>
    <row r="22" spans="1:38" ht="30" customHeight="1">
      <c r="A22" s="29"/>
      <c r="B22" s="45" t="s">
        <v>24</v>
      </c>
      <c r="C22" s="46">
        <v>4</v>
      </c>
      <c r="D22" s="47">
        <v>4</v>
      </c>
      <c r="E22" s="47">
        <v>4</v>
      </c>
      <c r="F22" s="46" t="s">
        <v>89</v>
      </c>
      <c r="G22" s="47">
        <v>1</v>
      </c>
      <c r="H22" s="47">
        <v>4</v>
      </c>
      <c r="I22" s="46">
        <v>1</v>
      </c>
      <c r="J22" s="54">
        <v>4</v>
      </c>
      <c r="K22" s="47">
        <v>1</v>
      </c>
      <c r="L22" s="46">
        <v>1</v>
      </c>
      <c r="M22" s="47">
        <v>1</v>
      </c>
      <c r="N22" s="47">
        <v>4</v>
      </c>
      <c r="O22" s="46">
        <v>1</v>
      </c>
      <c r="P22" s="47">
        <v>1</v>
      </c>
      <c r="Q22" s="47">
        <v>4</v>
      </c>
      <c r="R22" s="46">
        <v>2</v>
      </c>
      <c r="S22" s="47">
        <v>2</v>
      </c>
      <c r="T22" s="47">
        <v>4</v>
      </c>
      <c r="U22" s="46">
        <v>1</v>
      </c>
      <c r="V22" s="47">
        <v>1</v>
      </c>
      <c r="W22" s="59">
        <v>1</v>
      </c>
      <c r="X22" s="60"/>
      <c r="Y22" s="51" t="s">
        <v>24</v>
      </c>
      <c r="Z22" s="46">
        <v>1</v>
      </c>
      <c r="AA22" s="47">
        <v>1</v>
      </c>
      <c r="AB22" s="59">
        <v>1</v>
      </c>
      <c r="AC22" s="46">
        <v>4</v>
      </c>
      <c r="AD22" s="47">
        <v>4</v>
      </c>
      <c r="AE22" s="47">
        <v>4</v>
      </c>
      <c r="AF22" s="46">
        <v>1</v>
      </c>
      <c r="AG22" s="47">
        <v>1</v>
      </c>
      <c r="AH22" s="47">
        <v>4</v>
      </c>
      <c r="AI22" s="61">
        <v>1</v>
      </c>
      <c r="AJ22" s="47">
        <v>1</v>
      </c>
      <c r="AK22" s="52">
        <v>4</v>
      </c>
      <c r="AL22" s="3"/>
    </row>
    <row r="23" spans="1:38" ht="30" customHeight="1">
      <c r="A23" s="29"/>
      <c r="B23" s="45" t="s">
        <v>25</v>
      </c>
      <c r="C23" s="46">
        <v>4</v>
      </c>
      <c r="D23" s="47">
        <v>4</v>
      </c>
      <c r="E23" s="47">
        <v>4</v>
      </c>
      <c r="F23" s="46">
        <v>1</v>
      </c>
      <c r="G23" s="47">
        <v>1</v>
      </c>
      <c r="H23" s="47">
        <v>4</v>
      </c>
      <c r="I23" s="46">
        <v>1</v>
      </c>
      <c r="J23" s="47">
        <v>1</v>
      </c>
      <c r="K23" s="47">
        <v>1</v>
      </c>
      <c r="L23" s="46">
        <v>4</v>
      </c>
      <c r="M23" s="54">
        <v>4</v>
      </c>
      <c r="N23" s="54">
        <v>4</v>
      </c>
      <c r="O23" s="46">
        <v>2</v>
      </c>
      <c r="P23" s="54">
        <v>4</v>
      </c>
      <c r="Q23" s="54">
        <v>4</v>
      </c>
      <c r="R23" s="46">
        <v>1</v>
      </c>
      <c r="S23" s="54">
        <v>4</v>
      </c>
      <c r="T23" s="54">
        <v>4</v>
      </c>
      <c r="U23" s="46">
        <v>2</v>
      </c>
      <c r="V23" s="54">
        <v>2</v>
      </c>
      <c r="W23" s="55">
        <v>4</v>
      </c>
      <c r="X23" s="41"/>
      <c r="Y23" s="51" t="s">
        <v>25</v>
      </c>
      <c r="Z23" s="46">
        <v>4</v>
      </c>
      <c r="AA23" s="54">
        <v>4</v>
      </c>
      <c r="AB23" s="55">
        <v>4</v>
      </c>
      <c r="AC23" s="46">
        <v>4</v>
      </c>
      <c r="AD23" s="54">
        <v>4</v>
      </c>
      <c r="AE23" s="54">
        <v>4</v>
      </c>
      <c r="AF23" s="46">
        <v>1</v>
      </c>
      <c r="AG23" s="54">
        <v>4</v>
      </c>
      <c r="AH23" s="56">
        <v>1</v>
      </c>
      <c r="AI23" s="46">
        <v>1</v>
      </c>
      <c r="AJ23" s="47">
        <v>1</v>
      </c>
      <c r="AK23" s="47">
        <v>1</v>
      </c>
      <c r="AL23" s="3"/>
    </row>
    <row r="24" spans="1:38" ht="30" customHeight="1">
      <c r="A24" s="29"/>
      <c r="B24" s="45" t="s">
        <v>26</v>
      </c>
      <c r="C24" s="46">
        <v>4</v>
      </c>
      <c r="D24" s="47">
        <v>4</v>
      </c>
      <c r="E24" s="47">
        <v>4</v>
      </c>
      <c r="F24" s="46" t="s">
        <v>108</v>
      </c>
      <c r="G24" s="47">
        <v>1</v>
      </c>
      <c r="H24" s="47">
        <v>4</v>
      </c>
      <c r="I24" s="46">
        <v>1</v>
      </c>
      <c r="J24" s="47">
        <v>1</v>
      </c>
      <c r="K24" s="47">
        <v>1</v>
      </c>
      <c r="L24" s="46">
        <v>4</v>
      </c>
      <c r="M24" s="47">
        <v>4</v>
      </c>
      <c r="N24" s="54">
        <v>4</v>
      </c>
      <c r="O24" s="46">
        <v>2</v>
      </c>
      <c r="P24" s="47">
        <v>2</v>
      </c>
      <c r="Q24" s="54">
        <v>4</v>
      </c>
      <c r="R24" s="46">
        <v>2</v>
      </c>
      <c r="S24" s="47">
        <v>2</v>
      </c>
      <c r="T24" s="54">
        <v>4</v>
      </c>
      <c r="U24" s="46">
        <v>2</v>
      </c>
      <c r="V24" s="47">
        <v>2</v>
      </c>
      <c r="W24" s="55">
        <v>4</v>
      </c>
      <c r="X24" s="41"/>
      <c r="Y24" s="51" t="s">
        <v>26</v>
      </c>
      <c r="Z24" s="46">
        <v>2</v>
      </c>
      <c r="AA24" s="47">
        <v>2</v>
      </c>
      <c r="AB24" s="55">
        <v>4</v>
      </c>
      <c r="AC24" s="46">
        <v>4</v>
      </c>
      <c r="AD24" s="47">
        <v>4</v>
      </c>
      <c r="AE24" s="54">
        <v>4</v>
      </c>
      <c r="AF24" s="46">
        <v>4</v>
      </c>
      <c r="AG24" s="47">
        <v>4</v>
      </c>
      <c r="AH24" s="56">
        <v>4</v>
      </c>
      <c r="AI24" s="46">
        <v>1</v>
      </c>
      <c r="AJ24" s="47">
        <v>1</v>
      </c>
      <c r="AK24" s="47">
        <v>1</v>
      </c>
      <c r="AL24" s="3"/>
    </row>
    <row r="25" spans="1:38" ht="30" customHeight="1">
      <c r="A25" s="29"/>
      <c r="B25" s="45" t="s">
        <v>27</v>
      </c>
      <c r="C25" s="46">
        <v>4</v>
      </c>
      <c r="D25" s="47">
        <v>4</v>
      </c>
      <c r="E25" s="52">
        <v>4</v>
      </c>
      <c r="F25" s="46">
        <v>1.3</v>
      </c>
      <c r="G25" s="47">
        <v>1</v>
      </c>
      <c r="H25" s="52">
        <v>4</v>
      </c>
      <c r="I25" s="46">
        <v>1</v>
      </c>
      <c r="J25" s="47">
        <v>1</v>
      </c>
      <c r="K25" s="54">
        <v>2</v>
      </c>
      <c r="L25" s="46">
        <v>4</v>
      </c>
      <c r="M25" s="47">
        <v>2</v>
      </c>
      <c r="N25" s="54">
        <v>4</v>
      </c>
      <c r="O25" s="46" t="s">
        <v>109</v>
      </c>
      <c r="P25" s="47" t="s">
        <v>109</v>
      </c>
      <c r="Q25" s="54">
        <v>4</v>
      </c>
      <c r="R25" s="46">
        <v>2</v>
      </c>
      <c r="S25" s="47">
        <v>2</v>
      </c>
      <c r="T25" s="54">
        <v>4</v>
      </c>
      <c r="U25" s="46">
        <v>2</v>
      </c>
      <c r="V25" s="47">
        <v>2</v>
      </c>
      <c r="W25" s="55">
        <v>4</v>
      </c>
      <c r="X25" s="41"/>
      <c r="Y25" s="51" t="s">
        <v>27</v>
      </c>
      <c r="Z25" s="46">
        <v>4</v>
      </c>
      <c r="AA25" s="47">
        <v>4</v>
      </c>
      <c r="AB25" s="55">
        <v>4</v>
      </c>
      <c r="AC25" s="46">
        <v>1</v>
      </c>
      <c r="AD25" s="47">
        <v>2</v>
      </c>
      <c r="AE25" s="54">
        <v>4</v>
      </c>
      <c r="AF25" s="46">
        <v>4</v>
      </c>
      <c r="AG25" s="47">
        <v>4</v>
      </c>
      <c r="AH25" s="56">
        <v>4</v>
      </c>
      <c r="AI25" s="46">
        <v>1</v>
      </c>
      <c r="AJ25" s="47">
        <v>1</v>
      </c>
      <c r="AK25" s="52">
        <v>4</v>
      </c>
      <c r="AL25" s="3"/>
    </row>
    <row r="26" spans="1:38" ht="30" customHeight="1">
      <c r="A26" s="29"/>
      <c r="B26" s="45" t="s">
        <v>28</v>
      </c>
      <c r="C26" s="53">
        <v>4</v>
      </c>
      <c r="D26" s="47">
        <v>4</v>
      </c>
      <c r="E26" s="47">
        <v>4</v>
      </c>
      <c r="F26" s="53">
        <v>2.3</v>
      </c>
      <c r="G26" s="47">
        <v>1</v>
      </c>
      <c r="H26" s="47">
        <v>4</v>
      </c>
      <c r="I26" s="57">
        <v>2.3</v>
      </c>
      <c r="J26" s="47">
        <v>1</v>
      </c>
      <c r="K26" s="47">
        <v>1</v>
      </c>
      <c r="L26" s="57">
        <v>4</v>
      </c>
      <c r="M26" s="47">
        <v>1</v>
      </c>
      <c r="N26" s="54">
        <v>4</v>
      </c>
      <c r="O26" s="57">
        <v>2.3</v>
      </c>
      <c r="P26" s="47">
        <v>1</v>
      </c>
      <c r="Q26" s="54">
        <v>4</v>
      </c>
      <c r="R26" s="57">
        <v>2.3</v>
      </c>
      <c r="S26" s="47">
        <v>1</v>
      </c>
      <c r="T26" s="54">
        <v>4</v>
      </c>
      <c r="U26" s="57">
        <v>2.3</v>
      </c>
      <c r="V26" s="47">
        <v>1</v>
      </c>
      <c r="W26" s="55">
        <v>4</v>
      </c>
      <c r="X26" s="41"/>
      <c r="Y26" s="51" t="s">
        <v>28</v>
      </c>
      <c r="Z26" s="57">
        <v>2.3</v>
      </c>
      <c r="AA26" s="47">
        <v>1</v>
      </c>
      <c r="AB26" s="55">
        <v>4</v>
      </c>
      <c r="AC26" s="57">
        <v>2</v>
      </c>
      <c r="AD26" s="47">
        <v>1</v>
      </c>
      <c r="AE26" s="54">
        <v>4</v>
      </c>
      <c r="AF26" s="57">
        <v>2</v>
      </c>
      <c r="AG26" s="47">
        <v>2</v>
      </c>
      <c r="AH26" s="56">
        <v>4</v>
      </c>
      <c r="AI26" s="53">
        <v>2</v>
      </c>
      <c r="AJ26" s="47">
        <v>1</v>
      </c>
      <c r="AK26" s="47">
        <v>1</v>
      </c>
      <c r="AL26" s="3"/>
    </row>
    <row r="27" spans="1:38" ht="30" customHeight="1">
      <c r="A27" s="29"/>
      <c r="B27" s="45" t="s">
        <v>29</v>
      </c>
      <c r="C27" s="53">
        <v>4</v>
      </c>
      <c r="D27" s="47">
        <v>4</v>
      </c>
      <c r="E27" s="47">
        <v>4</v>
      </c>
      <c r="F27" s="53">
        <v>2</v>
      </c>
      <c r="G27" s="47">
        <v>1</v>
      </c>
      <c r="H27" s="47">
        <v>1</v>
      </c>
      <c r="I27" s="57">
        <v>4</v>
      </c>
      <c r="J27" s="54">
        <v>4</v>
      </c>
      <c r="K27" s="54">
        <v>4</v>
      </c>
      <c r="L27" s="57">
        <v>2</v>
      </c>
      <c r="M27" s="54">
        <v>2</v>
      </c>
      <c r="N27" s="47">
        <v>4</v>
      </c>
      <c r="O27" s="57">
        <v>2</v>
      </c>
      <c r="P27" s="54">
        <v>2</v>
      </c>
      <c r="Q27" s="47">
        <v>4</v>
      </c>
      <c r="R27" s="57">
        <v>2</v>
      </c>
      <c r="S27" s="54">
        <v>2</v>
      </c>
      <c r="T27" s="47">
        <v>4</v>
      </c>
      <c r="U27" s="57">
        <v>4</v>
      </c>
      <c r="V27" s="54">
        <v>4</v>
      </c>
      <c r="W27" s="59">
        <v>4</v>
      </c>
      <c r="X27" s="60"/>
      <c r="Y27" s="51" t="s">
        <v>29</v>
      </c>
      <c r="Z27" s="57">
        <v>4</v>
      </c>
      <c r="AA27" s="54">
        <v>4</v>
      </c>
      <c r="AB27" s="59">
        <v>4</v>
      </c>
      <c r="AC27" s="57">
        <v>4</v>
      </c>
      <c r="AD27" s="54">
        <v>4</v>
      </c>
      <c r="AE27" s="47">
        <v>4</v>
      </c>
      <c r="AF27" s="57">
        <v>4</v>
      </c>
      <c r="AG27" s="54">
        <v>4</v>
      </c>
      <c r="AH27" s="47">
        <v>4</v>
      </c>
      <c r="AI27" s="53">
        <v>2</v>
      </c>
      <c r="AJ27" s="47">
        <v>1</v>
      </c>
      <c r="AK27" s="47">
        <v>1</v>
      </c>
      <c r="AL27" s="3"/>
    </row>
    <row r="28" spans="1:38" ht="30" customHeight="1">
      <c r="A28" s="29"/>
      <c r="B28" s="45" t="s">
        <v>30</v>
      </c>
      <c r="C28" s="46">
        <v>4</v>
      </c>
      <c r="D28" s="47">
        <v>4</v>
      </c>
      <c r="E28" s="47">
        <v>4</v>
      </c>
      <c r="F28" s="46" t="s">
        <v>108</v>
      </c>
      <c r="G28" s="47">
        <v>1</v>
      </c>
      <c r="H28" s="47">
        <v>4</v>
      </c>
      <c r="I28" s="57" t="s">
        <v>108</v>
      </c>
      <c r="J28" s="54">
        <v>2</v>
      </c>
      <c r="K28" s="54">
        <v>2</v>
      </c>
      <c r="L28" s="57">
        <v>2</v>
      </c>
      <c r="M28" s="54">
        <v>2.4</v>
      </c>
      <c r="N28" s="54">
        <v>4</v>
      </c>
      <c r="O28" s="57">
        <v>3</v>
      </c>
      <c r="P28" s="54">
        <v>2.4</v>
      </c>
      <c r="Q28" s="54">
        <v>4</v>
      </c>
      <c r="R28" s="57">
        <v>2</v>
      </c>
      <c r="S28" s="54">
        <v>2.4</v>
      </c>
      <c r="T28" s="54">
        <v>2.4</v>
      </c>
      <c r="U28" s="57">
        <v>2.4</v>
      </c>
      <c r="V28" s="54">
        <v>2.4</v>
      </c>
      <c r="W28" s="55">
        <v>4</v>
      </c>
      <c r="X28" s="41"/>
      <c r="Y28" s="51" t="s">
        <v>30</v>
      </c>
      <c r="Z28" s="57">
        <v>2.4</v>
      </c>
      <c r="AA28" s="54">
        <v>2.4</v>
      </c>
      <c r="AB28" s="55">
        <v>4</v>
      </c>
      <c r="AC28" s="57">
        <v>2.4</v>
      </c>
      <c r="AD28" s="54">
        <v>2.4</v>
      </c>
      <c r="AE28" s="54">
        <v>4</v>
      </c>
      <c r="AF28" s="57">
        <v>4</v>
      </c>
      <c r="AG28" s="54">
        <v>4</v>
      </c>
      <c r="AH28" s="56">
        <v>4</v>
      </c>
      <c r="AI28" s="53">
        <v>3</v>
      </c>
      <c r="AJ28" s="47">
        <v>4</v>
      </c>
      <c r="AK28" s="47">
        <v>4</v>
      </c>
      <c r="AL28" s="3"/>
    </row>
    <row r="29" spans="1:38" ht="30" customHeight="1">
      <c r="A29" s="29"/>
      <c r="B29" s="45" t="s">
        <v>31</v>
      </c>
      <c r="C29" s="46">
        <v>4</v>
      </c>
      <c r="D29" s="47">
        <v>4</v>
      </c>
      <c r="E29" s="47">
        <v>4</v>
      </c>
      <c r="F29" s="46" t="s">
        <v>90</v>
      </c>
      <c r="G29" s="47">
        <v>1</v>
      </c>
      <c r="H29" s="47">
        <v>2</v>
      </c>
      <c r="I29" s="46" t="s">
        <v>110</v>
      </c>
      <c r="J29" s="54">
        <v>2</v>
      </c>
      <c r="K29" s="54">
        <v>2</v>
      </c>
      <c r="L29" s="46">
        <v>4</v>
      </c>
      <c r="M29" s="47">
        <v>4</v>
      </c>
      <c r="N29" s="54">
        <v>4</v>
      </c>
      <c r="O29" s="46" t="s">
        <v>89</v>
      </c>
      <c r="P29" s="47" t="s">
        <v>109</v>
      </c>
      <c r="Q29" s="54">
        <v>4</v>
      </c>
      <c r="R29" s="46" t="s">
        <v>89</v>
      </c>
      <c r="S29" s="47">
        <v>2</v>
      </c>
      <c r="T29" s="54">
        <v>4</v>
      </c>
      <c r="U29" s="46">
        <v>4</v>
      </c>
      <c r="V29" s="47">
        <v>4</v>
      </c>
      <c r="W29" s="55">
        <v>4</v>
      </c>
      <c r="X29" s="41"/>
      <c r="Y29" s="51" t="s">
        <v>31</v>
      </c>
      <c r="Z29" s="46">
        <v>4</v>
      </c>
      <c r="AA29" s="47">
        <v>4</v>
      </c>
      <c r="AB29" s="55">
        <v>4</v>
      </c>
      <c r="AC29" s="46">
        <v>4</v>
      </c>
      <c r="AD29" s="47">
        <v>4</v>
      </c>
      <c r="AE29" s="54">
        <v>4</v>
      </c>
      <c r="AF29" s="46">
        <v>4</v>
      </c>
      <c r="AG29" s="47">
        <v>4</v>
      </c>
      <c r="AH29" s="56">
        <v>4</v>
      </c>
      <c r="AI29" s="46" t="s">
        <v>89</v>
      </c>
      <c r="AJ29" s="47" t="s">
        <v>109</v>
      </c>
      <c r="AK29" s="47">
        <v>2</v>
      </c>
      <c r="AL29" s="3"/>
    </row>
    <row r="30" spans="1:38" ht="30" customHeight="1">
      <c r="A30" s="29"/>
      <c r="B30" s="45" t="s">
        <v>32</v>
      </c>
      <c r="C30" s="46">
        <v>4</v>
      </c>
      <c r="D30" s="47">
        <v>4</v>
      </c>
      <c r="E30" s="47">
        <v>4</v>
      </c>
      <c r="F30" s="46">
        <v>1</v>
      </c>
      <c r="G30" s="47">
        <v>1</v>
      </c>
      <c r="H30" s="47">
        <v>4</v>
      </c>
      <c r="I30" s="57">
        <v>4</v>
      </c>
      <c r="J30" s="54">
        <v>4</v>
      </c>
      <c r="K30" s="54">
        <v>1</v>
      </c>
      <c r="L30" s="46">
        <v>4</v>
      </c>
      <c r="M30" s="47">
        <v>4</v>
      </c>
      <c r="N30" s="54">
        <v>4</v>
      </c>
      <c r="O30" s="46">
        <v>1</v>
      </c>
      <c r="P30" s="47">
        <v>1</v>
      </c>
      <c r="Q30" s="54">
        <v>4</v>
      </c>
      <c r="R30" s="46">
        <v>2</v>
      </c>
      <c r="S30" s="47">
        <v>2</v>
      </c>
      <c r="T30" s="54">
        <v>4</v>
      </c>
      <c r="U30" s="46">
        <v>4</v>
      </c>
      <c r="V30" s="47">
        <v>4</v>
      </c>
      <c r="W30" s="55">
        <v>4</v>
      </c>
      <c r="X30" s="41"/>
      <c r="Y30" s="51" t="s">
        <v>32</v>
      </c>
      <c r="Z30" s="46">
        <v>4</v>
      </c>
      <c r="AA30" s="47">
        <v>4</v>
      </c>
      <c r="AB30" s="55">
        <v>4</v>
      </c>
      <c r="AC30" s="46">
        <v>4</v>
      </c>
      <c r="AD30" s="47">
        <v>4</v>
      </c>
      <c r="AE30" s="54">
        <v>4</v>
      </c>
      <c r="AF30" s="46">
        <v>1</v>
      </c>
      <c r="AG30" s="47">
        <v>2</v>
      </c>
      <c r="AH30" s="56">
        <v>2</v>
      </c>
      <c r="AI30" s="53">
        <v>2</v>
      </c>
      <c r="AJ30" s="52">
        <v>2</v>
      </c>
      <c r="AK30" s="52">
        <v>4</v>
      </c>
      <c r="AL30" s="3"/>
    </row>
    <row r="31" spans="1:38" ht="30" customHeight="1">
      <c r="A31" s="29"/>
      <c r="B31" s="45" t="s">
        <v>33</v>
      </c>
      <c r="C31" s="46">
        <v>4</v>
      </c>
      <c r="D31" s="47">
        <v>4</v>
      </c>
      <c r="E31" s="47">
        <v>4</v>
      </c>
      <c r="F31" s="46" t="s">
        <v>89</v>
      </c>
      <c r="G31" s="47">
        <v>1</v>
      </c>
      <c r="H31" s="47">
        <v>4</v>
      </c>
      <c r="I31" s="57">
        <v>2</v>
      </c>
      <c r="J31" s="54">
        <v>2</v>
      </c>
      <c r="K31" s="47">
        <v>1</v>
      </c>
      <c r="L31" s="57">
        <v>4</v>
      </c>
      <c r="M31" s="54">
        <v>4</v>
      </c>
      <c r="N31" s="47">
        <v>4</v>
      </c>
      <c r="O31" s="57">
        <v>2</v>
      </c>
      <c r="P31" s="54">
        <v>2</v>
      </c>
      <c r="Q31" s="47">
        <v>4</v>
      </c>
      <c r="R31" s="57">
        <v>2</v>
      </c>
      <c r="S31" s="54">
        <v>2</v>
      </c>
      <c r="T31" s="47">
        <v>4</v>
      </c>
      <c r="U31" s="57">
        <v>4</v>
      </c>
      <c r="V31" s="54">
        <v>4</v>
      </c>
      <c r="W31" s="59">
        <v>4</v>
      </c>
      <c r="X31" s="60"/>
      <c r="Y31" s="51" t="s">
        <v>33</v>
      </c>
      <c r="Z31" s="57">
        <v>4</v>
      </c>
      <c r="AA31" s="54">
        <v>4</v>
      </c>
      <c r="AB31" s="59">
        <v>4</v>
      </c>
      <c r="AC31" s="57">
        <v>4</v>
      </c>
      <c r="AD31" s="54">
        <v>4</v>
      </c>
      <c r="AE31" s="47">
        <v>4</v>
      </c>
      <c r="AF31" s="57">
        <v>4</v>
      </c>
      <c r="AG31" s="54">
        <v>4</v>
      </c>
      <c r="AH31" s="47">
        <v>4</v>
      </c>
      <c r="AI31" s="53">
        <v>2</v>
      </c>
      <c r="AJ31" s="52">
        <v>2</v>
      </c>
      <c r="AK31" s="52">
        <v>4</v>
      </c>
      <c r="AL31" s="3"/>
    </row>
    <row r="32" spans="1:38" ht="30" customHeight="1">
      <c r="A32" s="29"/>
      <c r="B32" s="45" t="s">
        <v>34</v>
      </c>
      <c r="C32" s="46">
        <v>4</v>
      </c>
      <c r="D32" s="47">
        <v>4</v>
      </c>
      <c r="E32" s="47">
        <v>4</v>
      </c>
      <c r="F32" s="46">
        <v>1</v>
      </c>
      <c r="G32" s="47">
        <v>1</v>
      </c>
      <c r="H32" s="47">
        <v>1</v>
      </c>
      <c r="I32" s="46">
        <v>1</v>
      </c>
      <c r="J32" s="47">
        <v>1</v>
      </c>
      <c r="K32" s="47">
        <v>1</v>
      </c>
      <c r="L32" s="46">
        <v>1</v>
      </c>
      <c r="M32" s="47">
        <v>2</v>
      </c>
      <c r="N32" s="47">
        <v>4</v>
      </c>
      <c r="O32" s="46">
        <v>1</v>
      </c>
      <c r="P32" s="47">
        <v>1</v>
      </c>
      <c r="Q32" s="47">
        <v>4</v>
      </c>
      <c r="R32" s="46">
        <v>1</v>
      </c>
      <c r="S32" s="47">
        <v>2</v>
      </c>
      <c r="T32" s="47">
        <v>1</v>
      </c>
      <c r="U32" s="46">
        <v>1</v>
      </c>
      <c r="V32" s="47">
        <v>2</v>
      </c>
      <c r="W32" s="59">
        <v>4</v>
      </c>
      <c r="X32" s="60"/>
      <c r="Y32" s="51" t="s">
        <v>34</v>
      </c>
      <c r="Z32" s="46">
        <v>1</v>
      </c>
      <c r="AA32" s="47">
        <v>1</v>
      </c>
      <c r="AB32" s="59">
        <v>4</v>
      </c>
      <c r="AC32" s="46">
        <v>4</v>
      </c>
      <c r="AD32" s="47">
        <v>4</v>
      </c>
      <c r="AE32" s="47">
        <v>4</v>
      </c>
      <c r="AF32" s="46">
        <v>4</v>
      </c>
      <c r="AG32" s="47">
        <v>4</v>
      </c>
      <c r="AH32" s="47">
        <v>4</v>
      </c>
      <c r="AI32" s="53">
        <v>4</v>
      </c>
      <c r="AJ32" s="47">
        <v>1</v>
      </c>
      <c r="AK32" s="47">
        <v>1</v>
      </c>
      <c r="AL32" s="3"/>
    </row>
    <row r="33" spans="1:38" ht="30" customHeight="1">
      <c r="A33" s="29"/>
      <c r="B33" s="45" t="s">
        <v>35</v>
      </c>
      <c r="C33" s="53">
        <v>4</v>
      </c>
      <c r="D33" s="47">
        <v>4</v>
      </c>
      <c r="E33" s="47">
        <v>4</v>
      </c>
      <c r="F33" s="53" t="s">
        <v>90</v>
      </c>
      <c r="G33" s="47">
        <v>1</v>
      </c>
      <c r="H33" s="47">
        <v>1</v>
      </c>
      <c r="I33" s="57" t="s">
        <v>90</v>
      </c>
      <c r="J33" s="54">
        <v>2</v>
      </c>
      <c r="K33" s="54">
        <v>2</v>
      </c>
      <c r="L33" s="57">
        <v>4</v>
      </c>
      <c r="M33" s="54">
        <v>4</v>
      </c>
      <c r="N33" s="54">
        <v>4</v>
      </c>
      <c r="O33" s="57" t="s">
        <v>90</v>
      </c>
      <c r="P33" s="54">
        <v>2</v>
      </c>
      <c r="Q33" s="54">
        <v>4</v>
      </c>
      <c r="R33" s="57" t="s">
        <v>90</v>
      </c>
      <c r="S33" s="54">
        <v>2</v>
      </c>
      <c r="T33" s="54">
        <v>4</v>
      </c>
      <c r="U33" s="57">
        <v>4</v>
      </c>
      <c r="V33" s="54">
        <v>4</v>
      </c>
      <c r="W33" s="55">
        <v>4</v>
      </c>
      <c r="X33" s="41"/>
      <c r="Y33" s="51" t="s">
        <v>35</v>
      </c>
      <c r="Z33" s="57">
        <v>4</v>
      </c>
      <c r="AA33" s="54">
        <v>4</v>
      </c>
      <c r="AB33" s="55">
        <v>4</v>
      </c>
      <c r="AC33" s="57">
        <v>4</v>
      </c>
      <c r="AD33" s="54">
        <v>4</v>
      </c>
      <c r="AE33" s="54">
        <v>4</v>
      </c>
      <c r="AF33" s="57">
        <v>2</v>
      </c>
      <c r="AG33" s="54">
        <v>2</v>
      </c>
      <c r="AH33" s="56">
        <v>2</v>
      </c>
      <c r="AI33" s="53">
        <v>4</v>
      </c>
      <c r="AJ33" s="52">
        <v>2</v>
      </c>
      <c r="AK33" s="52">
        <v>2</v>
      </c>
      <c r="AL33" s="3"/>
    </row>
    <row r="34" spans="1:38" ht="30" customHeight="1">
      <c r="A34" s="29"/>
      <c r="B34" s="45" t="s">
        <v>36</v>
      </c>
      <c r="C34" s="46">
        <v>4</v>
      </c>
      <c r="D34" s="47">
        <v>4</v>
      </c>
      <c r="E34" s="47">
        <v>4</v>
      </c>
      <c r="F34" s="46" t="s">
        <v>89</v>
      </c>
      <c r="G34" s="47">
        <v>1</v>
      </c>
      <c r="H34" s="47">
        <v>1</v>
      </c>
      <c r="I34" s="46" t="s">
        <v>89</v>
      </c>
      <c r="J34" s="47">
        <v>1</v>
      </c>
      <c r="K34" s="47">
        <v>4</v>
      </c>
      <c r="L34" s="46" t="s">
        <v>89</v>
      </c>
      <c r="M34" s="47">
        <v>1</v>
      </c>
      <c r="N34" s="54">
        <v>4</v>
      </c>
      <c r="O34" s="46" t="s">
        <v>89</v>
      </c>
      <c r="P34" s="47">
        <v>1</v>
      </c>
      <c r="Q34" s="54">
        <v>4</v>
      </c>
      <c r="R34" s="46" t="s">
        <v>89</v>
      </c>
      <c r="S34" s="47">
        <v>1</v>
      </c>
      <c r="T34" s="54">
        <v>4</v>
      </c>
      <c r="U34" s="46" t="s">
        <v>89</v>
      </c>
      <c r="V34" s="47">
        <v>1</v>
      </c>
      <c r="W34" s="55">
        <v>4</v>
      </c>
      <c r="X34" s="41"/>
      <c r="Y34" s="51" t="s">
        <v>36</v>
      </c>
      <c r="Z34" s="46" t="s">
        <v>89</v>
      </c>
      <c r="AA34" s="47">
        <v>1</v>
      </c>
      <c r="AB34" s="55">
        <v>4</v>
      </c>
      <c r="AC34" s="46">
        <v>4</v>
      </c>
      <c r="AD34" s="47">
        <v>4</v>
      </c>
      <c r="AE34" s="54">
        <v>4</v>
      </c>
      <c r="AF34" s="46" t="s">
        <v>89</v>
      </c>
      <c r="AG34" s="47">
        <v>1</v>
      </c>
      <c r="AH34" s="56">
        <v>1</v>
      </c>
      <c r="AI34" s="46">
        <v>1</v>
      </c>
      <c r="AJ34" s="47">
        <v>1</v>
      </c>
      <c r="AK34" s="47">
        <v>4</v>
      </c>
      <c r="AL34" s="3"/>
    </row>
    <row r="35" spans="1:38" ht="30" customHeight="1">
      <c r="A35" s="29"/>
      <c r="B35" s="45" t="s">
        <v>37</v>
      </c>
      <c r="C35" s="46">
        <v>4</v>
      </c>
      <c r="D35" s="47">
        <v>4</v>
      </c>
      <c r="E35" s="47">
        <v>4</v>
      </c>
      <c r="F35" s="46">
        <v>1</v>
      </c>
      <c r="G35" s="47">
        <v>1</v>
      </c>
      <c r="H35" s="47">
        <v>1</v>
      </c>
      <c r="I35" s="46">
        <v>1</v>
      </c>
      <c r="J35" s="47">
        <v>1</v>
      </c>
      <c r="K35" s="47">
        <v>1</v>
      </c>
      <c r="L35" s="46">
        <v>1</v>
      </c>
      <c r="M35" s="47">
        <v>2</v>
      </c>
      <c r="N35" s="47">
        <v>4</v>
      </c>
      <c r="O35" s="46">
        <v>1</v>
      </c>
      <c r="P35" s="47">
        <v>1</v>
      </c>
      <c r="Q35" s="47">
        <v>4</v>
      </c>
      <c r="R35" s="46">
        <v>1</v>
      </c>
      <c r="S35" s="47">
        <v>2</v>
      </c>
      <c r="T35" s="47">
        <v>1</v>
      </c>
      <c r="U35" s="46">
        <v>1</v>
      </c>
      <c r="V35" s="47">
        <v>2</v>
      </c>
      <c r="W35" s="59">
        <v>4</v>
      </c>
      <c r="X35" s="60"/>
      <c r="Y35" s="51" t="s">
        <v>37</v>
      </c>
      <c r="Z35" s="46">
        <v>1</v>
      </c>
      <c r="AA35" s="47">
        <v>2</v>
      </c>
      <c r="AB35" s="59">
        <v>4</v>
      </c>
      <c r="AC35" s="46">
        <v>4</v>
      </c>
      <c r="AD35" s="47">
        <v>4</v>
      </c>
      <c r="AE35" s="47">
        <v>4</v>
      </c>
      <c r="AF35" s="46">
        <v>4</v>
      </c>
      <c r="AG35" s="47">
        <v>4</v>
      </c>
      <c r="AH35" s="47">
        <v>4</v>
      </c>
      <c r="AI35" s="53">
        <v>4</v>
      </c>
      <c r="AJ35" s="47">
        <v>1</v>
      </c>
      <c r="AK35" s="47">
        <v>1</v>
      </c>
      <c r="AL35" s="3"/>
    </row>
    <row r="36" spans="1:38" ht="30" customHeight="1">
      <c r="A36" s="29"/>
      <c r="B36" s="45" t="s">
        <v>38</v>
      </c>
      <c r="C36" s="46">
        <v>4</v>
      </c>
      <c r="D36" s="47">
        <v>4</v>
      </c>
      <c r="E36" s="47">
        <v>4</v>
      </c>
      <c r="F36" s="46">
        <v>1</v>
      </c>
      <c r="G36" s="47">
        <v>1</v>
      </c>
      <c r="H36" s="47">
        <v>1</v>
      </c>
      <c r="I36" s="46">
        <v>1</v>
      </c>
      <c r="J36" s="47">
        <v>1</v>
      </c>
      <c r="K36" s="47">
        <v>1</v>
      </c>
      <c r="L36" s="46">
        <v>1</v>
      </c>
      <c r="M36" s="47">
        <v>2</v>
      </c>
      <c r="N36" s="47">
        <v>4</v>
      </c>
      <c r="O36" s="46">
        <v>1</v>
      </c>
      <c r="P36" s="47">
        <v>1</v>
      </c>
      <c r="Q36" s="47">
        <v>4</v>
      </c>
      <c r="R36" s="46">
        <v>1</v>
      </c>
      <c r="S36" s="47">
        <v>2</v>
      </c>
      <c r="T36" s="47">
        <v>1</v>
      </c>
      <c r="U36" s="46">
        <v>1</v>
      </c>
      <c r="V36" s="47">
        <v>2</v>
      </c>
      <c r="W36" s="59">
        <v>4</v>
      </c>
      <c r="X36" s="60"/>
      <c r="Y36" s="51" t="s">
        <v>38</v>
      </c>
      <c r="Z36" s="46">
        <v>1</v>
      </c>
      <c r="AA36" s="47">
        <v>2</v>
      </c>
      <c r="AB36" s="59">
        <v>4</v>
      </c>
      <c r="AC36" s="46">
        <v>4</v>
      </c>
      <c r="AD36" s="47">
        <v>4</v>
      </c>
      <c r="AE36" s="47">
        <v>4</v>
      </c>
      <c r="AF36" s="46">
        <v>4</v>
      </c>
      <c r="AG36" s="47">
        <v>4</v>
      </c>
      <c r="AH36" s="47">
        <v>4</v>
      </c>
      <c r="AI36" s="53">
        <v>4</v>
      </c>
      <c r="AJ36" s="47">
        <v>2</v>
      </c>
      <c r="AK36" s="52">
        <v>4</v>
      </c>
      <c r="AL36" s="3"/>
    </row>
    <row r="37" spans="1:38" ht="30" customHeight="1">
      <c r="A37" s="29"/>
      <c r="B37" s="45" t="s">
        <v>39</v>
      </c>
      <c r="C37" s="46">
        <v>4</v>
      </c>
      <c r="D37" s="47">
        <v>4</v>
      </c>
      <c r="E37" s="47">
        <v>4</v>
      </c>
      <c r="F37" s="46" t="s">
        <v>90</v>
      </c>
      <c r="G37" s="47">
        <v>1</v>
      </c>
      <c r="H37" s="47">
        <v>2</v>
      </c>
      <c r="I37" s="57" t="s">
        <v>90</v>
      </c>
      <c r="J37" s="54">
        <v>2</v>
      </c>
      <c r="K37" s="54">
        <v>2</v>
      </c>
      <c r="L37" s="57" t="s">
        <v>90</v>
      </c>
      <c r="M37" s="54">
        <v>2</v>
      </c>
      <c r="N37" s="54">
        <v>4</v>
      </c>
      <c r="O37" s="57" t="s">
        <v>90</v>
      </c>
      <c r="P37" s="54">
        <v>2</v>
      </c>
      <c r="Q37" s="54">
        <v>4</v>
      </c>
      <c r="R37" s="57" t="s">
        <v>90</v>
      </c>
      <c r="S37" s="54">
        <v>2</v>
      </c>
      <c r="T37" s="54">
        <v>4</v>
      </c>
      <c r="U37" s="57" t="s">
        <v>90</v>
      </c>
      <c r="V37" s="54">
        <v>2</v>
      </c>
      <c r="W37" s="55">
        <v>4</v>
      </c>
      <c r="X37" s="41"/>
      <c r="Y37" s="51" t="s">
        <v>39</v>
      </c>
      <c r="Z37" s="57" t="s">
        <v>90</v>
      </c>
      <c r="AA37" s="54">
        <v>2</v>
      </c>
      <c r="AB37" s="55">
        <v>4</v>
      </c>
      <c r="AC37" s="57" t="s">
        <v>90</v>
      </c>
      <c r="AD37" s="54">
        <v>2</v>
      </c>
      <c r="AE37" s="54">
        <v>4</v>
      </c>
      <c r="AF37" s="57">
        <v>4</v>
      </c>
      <c r="AG37" s="54">
        <v>4</v>
      </c>
      <c r="AH37" s="56">
        <v>4</v>
      </c>
      <c r="AI37" s="53">
        <v>4</v>
      </c>
      <c r="AJ37" s="47" t="s">
        <v>109</v>
      </c>
      <c r="AK37" s="52">
        <v>4</v>
      </c>
      <c r="AL37" s="3"/>
    </row>
    <row r="38" spans="1:38" ht="30" customHeight="1">
      <c r="A38" s="29"/>
      <c r="B38" s="45" t="s">
        <v>40</v>
      </c>
      <c r="C38" s="46">
        <v>4</v>
      </c>
      <c r="D38" s="47">
        <v>4</v>
      </c>
      <c r="E38" s="47">
        <v>4</v>
      </c>
      <c r="F38" s="46" t="s">
        <v>90</v>
      </c>
      <c r="G38" s="47">
        <v>1</v>
      </c>
      <c r="H38" s="47">
        <v>1</v>
      </c>
      <c r="I38" s="46">
        <v>2</v>
      </c>
      <c r="J38" s="54">
        <v>1</v>
      </c>
      <c r="K38" s="47">
        <v>1</v>
      </c>
      <c r="L38" s="46">
        <v>2</v>
      </c>
      <c r="M38" s="54">
        <v>4</v>
      </c>
      <c r="N38" s="54">
        <v>4</v>
      </c>
      <c r="O38" s="46">
        <v>2</v>
      </c>
      <c r="P38" s="54">
        <v>1</v>
      </c>
      <c r="Q38" s="54">
        <v>4</v>
      </c>
      <c r="R38" s="46">
        <v>2</v>
      </c>
      <c r="S38" s="54">
        <v>4</v>
      </c>
      <c r="T38" s="54">
        <v>4</v>
      </c>
      <c r="U38" s="46">
        <v>2</v>
      </c>
      <c r="V38" s="54">
        <v>1</v>
      </c>
      <c r="W38" s="55">
        <v>4</v>
      </c>
      <c r="X38" s="41"/>
      <c r="Y38" s="51" t="s">
        <v>40</v>
      </c>
      <c r="Z38" s="46">
        <v>2</v>
      </c>
      <c r="AA38" s="54">
        <v>1</v>
      </c>
      <c r="AB38" s="55">
        <v>4</v>
      </c>
      <c r="AC38" s="46">
        <v>4</v>
      </c>
      <c r="AD38" s="54">
        <v>4</v>
      </c>
      <c r="AE38" s="54">
        <v>4</v>
      </c>
      <c r="AF38" s="46">
        <v>4</v>
      </c>
      <c r="AG38" s="54">
        <v>4</v>
      </c>
      <c r="AH38" s="56">
        <v>1</v>
      </c>
      <c r="AI38" s="53">
        <v>3</v>
      </c>
      <c r="AJ38" s="47">
        <v>1</v>
      </c>
      <c r="AK38" s="47">
        <v>1</v>
      </c>
      <c r="AL38" s="3"/>
    </row>
    <row r="39" spans="1:38" ht="30" customHeight="1">
      <c r="A39" s="29"/>
      <c r="B39" s="45" t="s">
        <v>41</v>
      </c>
      <c r="C39" s="53">
        <v>4</v>
      </c>
      <c r="D39" s="47">
        <v>4</v>
      </c>
      <c r="E39" s="47">
        <v>4</v>
      </c>
      <c r="F39" s="53">
        <v>2.3</v>
      </c>
      <c r="G39" s="47">
        <v>1</v>
      </c>
      <c r="H39" s="47">
        <v>1</v>
      </c>
      <c r="I39" s="57">
        <v>2</v>
      </c>
      <c r="J39" s="54">
        <v>1.2</v>
      </c>
      <c r="K39" s="54">
        <v>1</v>
      </c>
      <c r="L39" s="57">
        <v>2</v>
      </c>
      <c r="M39" s="54">
        <v>1</v>
      </c>
      <c r="N39" s="47">
        <v>4</v>
      </c>
      <c r="O39" s="57">
        <v>2</v>
      </c>
      <c r="P39" s="54">
        <v>1</v>
      </c>
      <c r="Q39" s="47">
        <v>1</v>
      </c>
      <c r="R39" s="57">
        <v>2</v>
      </c>
      <c r="S39" s="54">
        <v>1</v>
      </c>
      <c r="T39" s="47">
        <v>1</v>
      </c>
      <c r="U39" s="57">
        <v>2</v>
      </c>
      <c r="V39" s="54">
        <v>1</v>
      </c>
      <c r="W39" s="59">
        <v>1</v>
      </c>
      <c r="X39" s="60"/>
      <c r="Y39" s="51" t="s">
        <v>41</v>
      </c>
      <c r="Z39" s="57">
        <v>4</v>
      </c>
      <c r="AA39" s="54">
        <v>4</v>
      </c>
      <c r="AB39" s="59">
        <v>4</v>
      </c>
      <c r="AC39" s="57">
        <v>4</v>
      </c>
      <c r="AD39" s="54">
        <v>4</v>
      </c>
      <c r="AE39" s="47">
        <v>4</v>
      </c>
      <c r="AF39" s="57">
        <v>4</v>
      </c>
      <c r="AG39" s="54">
        <v>4</v>
      </c>
      <c r="AH39" s="47">
        <v>4</v>
      </c>
      <c r="AI39" s="53">
        <v>4</v>
      </c>
      <c r="AJ39" s="52">
        <v>4</v>
      </c>
      <c r="AK39" s="52">
        <v>4</v>
      </c>
      <c r="AL39" s="3"/>
    </row>
    <row r="40" spans="1:38" ht="30" customHeight="1">
      <c r="A40" s="29"/>
      <c r="B40" s="45" t="s">
        <v>42</v>
      </c>
      <c r="C40" s="53">
        <v>4</v>
      </c>
      <c r="D40" s="47">
        <v>4</v>
      </c>
      <c r="E40" s="47">
        <v>4</v>
      </c>
      <c r="F40" s="53">
        <v>2</v>
      </c>
      <c r="G40" s="47">
        <v>1</v>
      </c>
      <c r="H40" s="47">
        <v>1</v>
      </c>
      <c r="I40" s="57">
        <v>2</v>
      </c>
      <c r="J40" s="54">
        <v>2</v>
      </c>
      <c r="K40" s="54">
        <v>2</v>
      </c>
      <c r="L40" s="57">
        <v>4</v>
      </c>
      <c r="M40" s="54">
        <v>4</v>
      </c>
      <c r="N40" s="54">
        <v>4</v>
      </c>
      <c r="O40" s="57">
        <v>2</v>
      </c>
      <c r="P40" s="54">
        <v>2</v>
      </c>
      <c r="Q40" s="54">
        <v>4</v>
      </c>
      <c r="R40" s="57">
        <v>2</v>
      </c>
      <c r="S40" s="54">
        <v>2</v>
      </c>
      <c r="T40" s="54">
        <v>4</v>
      </c>
      <c r="U40" s="57">
        <v>4</v>
      </c>
      <c r="V40" s="54">
        <v>4</v>
      </c>
      <c r="W40" s="55">
        <v>4</v>
      </c>
      <c r="X40" s="41"/>
      <c r="Y40" s="51" t="s">
        <v>42</v>
      </c>
      <c r="Z40" s="57">
        <v>4</v>
      </c>
      <c r="AA40" s="54">
        <v>4</v>
      </c>
      <c r="AB40" s="55">
        <v>4</v>
      </c>
      <c r="AC40" s="57">
        <v>4</v>
      </c>
      <c r="AD40" s="54">
        <v>4</v>
      </c>
      <c r="AE40" s="54">
        <v>4</v>
      </c>
      <c r="AF40" s="57">
        <v>1</v>
      </c>
      <c r="AG40" s="54">
        <v>2</v>
      </c>
      <c r="AH40" s="56">
        <v>2</v>
      </c>
      <c r="AI40" s="53">
        <v>4</v>
      </c>
      <c r="AJ40" s="52">
        <v>2</v>
      </c>
      <c r="AK40" s="52">
        <v>2</v>
      </c>
      <c r="AL40" s="3"/>
    </row>
    <row r="41" spans="1:38" ht="30" customHeight="1">
      <c r="A41" s="29"/>
      <c r="B41" s="45" t="s">
        <v>43</v>
      </c>
      <c r="C41" s="46">
        <v>4</v>
      </c>
      <c r="D41" s="47">
        <v>4</v>
      </c>
      <c r="E41" s="47">
        <v>4</v>
      </c>
      <c r="F41" s="46" t="s">
        <v>110</v>
      </c>
      <c r="G41" s="47">
        <v>1</v>
      </c>
      <c r="H41" s="47">
        <v>4</v>
      </c>
      <c r="I41" s="46" t="s">
        <v>110</v>
      </c>
      <c r="J41" s="54">
        <v>4</v>
      </c>
      <c r="K41" s="47">
        <v>1</v>
      </c>
      <c r="L41" s="57">
        <v>2</v>
      </c>
      <c r="M41" s="47">
        <v>4</v>
      </c>
      <c r="N41" s="47">
        <v>4</v>
      </c>
      <c r="O41" s="57">
        <v>2</v>
      </c>
      <c r="P41" s="47">
        <v>1</v>
      </c>
      <c r="Q41" s="47">
        <v>1</v>
      </c>
      <c r="R41" s="57">
        <v>2</v>
      </c>
      <c r="S41" s="47">
        <v>4</v>
      </c>
      <c r="T41" s="47">
        <v>4</v>
      </c>
      <c r="U41" s="57">
        <v>2</v>
      </c>
      <c r="V41" s="47">
        <v>1</v>
      </c>
      <c r="W41" s="59">
        <v>4</v>
      </c>
      <c r="X41" s="60"/>
      <c r="Y41" s="51" t="s">
        <v>43</v>
      </c>
      <c r="Z41" s="57">
        <v>2</v>
      </c>
      <c r="AA41" s="47">
        <v>1</v>
      </c>
      <c r="AB41" s="59">
        <v>4</v>
      </c>
      <c r="AC41" s="57">
        <v>2</v>
      </c>
      <c r="AD41" s="47">
        <v>4</v>
      </c>
      <c r="AE41" s="47">
        <v>4</v>
      </c>
      <c r="AF41" s="57">
        <v>2</v>
      </c>
      <c r="AG41" s="47">
        <v>2</v>
      </c>
      <c r="AH41" s="47">
        <v>4</v>
      </c>
      <c r="AI41" s="53">
        <v>4</v>
      </c>
      <c r="AJ41" s="52">
        <v>4</v>
      </c>
      <c r="AK41" s="52">
        <v>4</v>
      </c>
      <c r="AL41" s="3"/>
    </row>
    <row r="42" spans="1:38" ht="30" customHeight="1">
      <c r="A42" s="29"/>
      <c r="B42" s="45" t="s">
        <v>44</v>
      </c>
      <c r="C42" s="46">
        <v>4</v>
      </c>
      <c r="D42" s="47">
        <v>4</v>
      </c>
      <c r="E42" s="47">
        <v>4</v>
      </c>
      <c r="F42" s="46" t="s">
        <v>110</v>
      </c>
      <c r="G42" s="47">
        <v>1</v>
      </c>
      <c r="H42" s="47">
        <v>4</v>
      </c>
      <c r="I42" s="46" t="s">
        <v>110</v>
      </c>
      <c r="J42" s="54">
        <v>2</v>
      </c>
      <c r="K42" s="47">
        <v>1</v>
      </c>
      <c r="L42" s="46" t="s">
        <v>110</v>
      </c>
      <c r="M42" s="54">
        <v>2</v>
      </c>
      <c r="N42" s="54">
        <v>4</v>
      </c>
      <c r="O42" s="46" t="s">
        <v>110</v>
      </c>
      <c r="P42" s="54">
        <v>2</v>
      </c>
      <c r="Q42" s="54">
        <v>4</v>
      </c>
      <c r="R42" s="46" t="s">
        <v>110</v>
      </c>
      <c r="S42" s="54">
        <v>2</v>
      </c>
      <c r="T42" s="54">
        <v>4</v>
      </c>
      <c r="U42" s="46" t="s">
        <v>90</v>
      </c>
      <c r="V42" s="54">
        <v>2</v>
      </c>
      <c r="W42" s="55">
        <v>4</v>
      </c>
      <c r="X42" s="41"/>
      <c r="Y42" s="51" t="s">
        <v>44</v>
      </c>
      <c r="Z42" s="46">
        <v>4</v>
      </c>
      <c r="AA42" s="54">
        <v>4</v>
      </c>
      <c r="AB42" s="55">
        <v>4</v>
      </c>
      <c r="AC42" s="46">
        <v>4</v>
      </c>
      <c r="AD42" s="54">
        <v>4</v>
      </c>
      <c r="AE42" s="54">
        <v>4</v>
      </c>
      <c r="AF42" s="46" t="s">
        <v>108</v>
      </c>
      <c r="AG42" s="54">
        <v>2</v>
      </c>
      <c r="AH42" s="56">
        <v>4</v>
      </c>
      <c r="AI42" s="53">
        <v>4</v>
      </c>
      <c r="AJ42" s="52">
        <v>4</v>
      </c>
      <c r="AK42" s="52">
        <v>4</v>
      </c>
      <c r="AL42" s="3"/>
    </row>
    <row r="43" spans="1:38" ht="30" customHeight="1">
      <c r="A43" s="29"/>
      <c r="B43" s="45" t="s">
        <v>45</v>
      </c>
      <c r="C43" s="53">
        <v>4</v>
      </c>
      <c r="D43" s="47">
        <v>4</v>
      </c>
      <c r="E43" s="47">
        <v>4</v>
      </c>
      <c r="F43" s="53">
        <v>2</v>
      </c>
      <c r="G43" s="47">
        <v>1</v>
      </c>
      <c r="H43" s="47">
        <v>1</v>
      </c>
      <c r="I43" s="57">
        <v>2</v>
      </c>
      <c r="J43" s="47">
        <v>1</v>
      </c>
      <c r="K43" s="47">
        <v>1</v>
      </c>
      <c r="L43" s="57">
        <v>4</v>
      </c>
      <c r="M43" s="47">
        <v>4</v>
      </c>
      <c r="N43" s="54">
        <v>4</v>
      </c>
      <c r="O43" s="57">
        <v>2</v>
      </c>
      <c r="P43" s="47">
        <v>1</v>
      </c>
      <c r="Q43" s="54">
        <v>4</v>
      </c>
      <c r="R43" s="57">
        <v>2</v>
      </c>
      <c r="S43" s="47">
        <v>2</v>
      </c>
      <c r="T43" s="54">
        <v>4</v>
      </c>
      <c r="U43" s="57">
        <v>2</v>
      </c>
      <c r="V43" s="47">
        <v>2</v>
      </c>
      <c r="W43" s="55">
        <v>4</v>
      </c>
      <c r="X43" s="41"/>
      <c r="Y43" s="51" t="s">
        <v>45</v>
      </c>
      <c r="Z43" s="57">
        <v>4</v>
      </c>
      <c r="AA43" s="47">
        <v>4</v>
      </c>
      <c r="AB43" s="55">
        <v>4</v>
      </c>
      <c r="AC43" s="57">
        <v>4</v>
      </c>
      <c r="AD43" s="47">
        <v>4</v>
      </c>
      <c r="AE43" s="54">
        <v>4</v>
      </c>
      <c r="AF43" s="57">
        <v>2</v>
      </c>
      <c r="AG43" s="47">
        <v>2</v>
      </c>
      <c r="AH43" s="56">
        <v>2</v>
      </c>
      <c r="AI43" s="53">
        <v>2</v>
      </c>
      <c r="AJ43" s="47">
        <v>1</v>
      </c>
      <c r="AK43" s="47">
        <v>1</v>
      </c>
      <c r="AL43" s="3"/>
    </row>
    <row r="44" spans="1:38" ht="30" customHeight="1">
      <c r="A44" s="29"/>
      <c r="B44" s="45" t="s">
        <v>46</v>
      </c>
      <c r="C44" s="53">
        <v>4</v>
      </c>
      <c r="D44" s="47">
        <v>4</v>
      </c>
      <c r="E44" s="47">
        <v>4</v>
      </c>
      <c r="F44" s="53">
        <v>2.3</v>
      </c>
      <c r="G44" s="47">
        <v>1</v>
      </c>
      <c r="H44" s="47">
        <v>4</v>
      </c>
      <c r="I44" s="57">
        <v>2</v>
      </c>
      <c r="J44" s="54">
        <v>4</v>
      </c>
      <c r="K44" s="54">
        <v>2.4</v>
      </c>
      <c r="L44" s="57">
        <v>4</v>
      </c>
      <c r="M44" s="47">
        <v>4</v>
      </c>
      <c r="N44" s="54">
        <v>4</v>
      </c>
      <c r="O44" s="57">
        <v>2</v>
      </c>
      <c r="P44" s="47">
        <v>4</v>
      </c>
      <c r="Q44" s="54">
        <v>4</v>
      </c>
      <c r="R44" s="57">
        <v>2</v>
      </c>
      <c r="S44" s="47">
        <v>4</v>
      </c>
      <c r="T44" s="54">
        <v>4</v>
      </c>
      <c r="U44" s="57">
        <v>2</v>
      </c>
      <c r="V44" s="47">
        <v>4</v>
      </c>
      <c r="W44" s="55">
        <v>4</v>
      </c>
      <c r="X44" s="41"/>
      <c r="Y44" s="51" t="s">
        <v>46</v>
      </c>
      <c r="Z44" s="57">
        <v>2</v>
      </c>
      <c r="AA44" s="47">
        <v>4</v>
      </c>
      <c r="AB44" s="55">
        <v>4</v>
      </c>
      <c r="AC44" s="57">
        <v>1</v>
      </c>
      <c r="AD44" s="47">
        <v>4</v>
      </c>
      <c r="AE44" s="54">
        <v>4</v>
      </c>
      <c r="AF44" s="57">
        <v>4</v>
      </c>
      <c r="AG44" s="47">
        <v>4</v>
      </c>
      <c r="AH44" s="56">
        <v>4</v>
      </c>
      <c r="AI44" s="53">
        <v>2</v>
      </c>
      <c r="AJ44" s="52">
        <v>4</v>
      </c>
      <c r="AK44" s="52">
        <v>4</v>
      </c>
      <c r="AL44" s="3"/>
    </row>
    <row r="45" spans="1:38" ht="30" customHeight="1">
      <c r="A45" s="29"/>
      <c r="B45" s="45" t="s">
        <v>47</v>
      </c>
      <c r="C45" s="46">
        <v>4</v>
      </c>
      <c r="D45" s="47">
        <v>4</v>
      </c>
      <c r="E45" s="52">
        <v>4</v>
      </c>
      <c r="F45" s="46">
        <v>1.3</v>
      </c>
      <c r="G45" s="47">
        <v>1</v>
      </c>
      <c r="H45" s="52">
        <v>4</v>
      </c>
      <c r="I45" s="57">
        <v>2</v>
      </c>
      <c r="J45" s="54">
        <v>4</v>
      </c>
      <c r="K45" s="54">
        <v>2.4</v>
      </c>
      <c r="L45" s="46">
        <v>1</v>
      </c>
      <c r="M45" s="54">
        <v>4</v>
      </c>
      <c r="N45" s="54">
        <v>4</v>
      </c>
      <c r="O45" s="46">
        <v>2</v>
      </c>
      <c r="P45" s="54">
        <v>4</v>
      </c>
      <c r="Q45" s="54">
        <v>4</v>
      </c>
      <c r="R45" s="46">
        <v>2</v>
      </c>
      <c r="S45" s="54">
        <v>4</v>
      </c>
      <c r="T45" s="54">
        <v>4</v>
      </c>
      <c r="U45" s="46">
        <v>1</v>
      </c>
      <c r="V45" s="54">
        <v>4</v>
      </c>
      <c r="W45" s="55">
        <v>4</v>
      </c>
      <c r="X45" s="41"/>
      <c r="Y45" s="51" t="s">
        <v>47</v>
      </c>
      <c r="Z45" s="46">
        <v>1</v>
      </c>
      <c r="AA45" s="54">
        <v>4</v>
      </c>
      <c r="AB45" s="55">
        <v>4</v>
      </c>
      <c r="AC45" s="46">
        <v>4</v>
      </c>
      <c r="AD45" s="54">
        <v>4</v>
      </c>
      <c r="AE45" s="54">
        <v>4</v>
      </c>
      <c r="AF45" s="46">
        <v>4</v>
      </c>
      <c r="AG45" s="54">
        <v>4</v>
      </c>
      <c r="AH45" s="56">
        <v>4</v>
      </c>
      <c r="AI45" s="53">
        <v>4</v>
      </c>
      <c r="AJ45" s="52">
        <v>4</v>
      </c>
      <c r="AK45" s="52">
        <v>4</v>
      </c>
      <c r="AL45" s="3"/>
    </row>
    <row r="46" spans="1:38" ht="30" customHeight="1">
      <c r="A46" s="29"/>
      <c r="B46" s="45" t="s">
        <v>48</v>
      </c>
      <c r="C46" s="46">
        <v>4</v>
      </c>
      <c r="D46" s="52">
        <v>4</v>
      </c>
      <c r="E46" s="52">
        <v>4</v>
      </c>
      <c r="F46" s="46">
        <v>1</v>
      </c>
      <c r="G46" s="52">
        <v>1</v>
      </c>
      <c r="H46" s="52">
        <v>4</v>
      </c>
      <c r="I46" s="46">
        <v>1</v>
      </c>
      <c r="J46" s="54">
        <v>4</v>
      </c>
      <c r="K46" s="54">
        <v>2</v>
      </c>
      <c r="L46" s="46">
        <v>1</v>
      </c>
      <c r="M46" s="54">
        <v>4</v>
      </c>
      <c r="N46" s="54">
        <v>4</v>
      </c>
      <c r="O46" s="46">
        <v>1</v>
      </c>
      <c r="P46" s="54">
        <v>4</v>
      </c>
      <c r="Q46" s="54">
        <v>4</v>
      </c>
      <c r="R46" s="46">
        <v>1</v>
      </c>
      <c r="S46" s="54">
        <v>4</v>
      </c>
      <c r="T46" s="54">
        <v>4</v>
      </c>
      <c r="U46" s="46">
        <v>1</v>
      </c>
      <c r="V46" s="54">
        <v>4</v>
      </c>
      <c r="W46" s="55">
        <v>4</v>
      </c>
      <c r="X46" s="41"/>
      <c r="Y46" s="51" t="s">
        <v>48</v>
      </c>
      <c r="Z46" s="46">
        <v>4</v>
      </c>
      <c r="AA46" s="54">
        <v>4</v>
      </c>
      <c r="AB46" s="55">
        <v>4</v>
      </c>
      <c r="AC46" s="46">
        <v>4</v>
      </c>
      <c r="AD46" s="54">
        <v>4</v>
      </c>
      <c r="AE46" s="54">
        <v>4</v>
      </c>
      <c r="AF46" s="46">
        <v>1</v>
      </c>
      <c r="AG46" s="54">
        <v>4</v>
      </c>
      <c r="AH46" s="56">
        <v>2</v>
      </c>
      <c r="AI46" s="46">
        <v>1</v>
      </c>
      <c r="AJ46" s="52">
        <v>4</v>
      </c>
      <c r="AK46" s="52">
        <v>4</v>
      </c>
      <c r="AL46" s="3"/>
    </row>
    <row r="47" spans="1:38" ht="30" customHeight="1">
      <c r="A47" s="29"/>
      <c r="B47" s="45" t="s">
        <v>49</v>
      </c>
      <c r="C47" s="53">
        <v>4</v>
      </c>
      <c r="D47" s="47">
        <v>4</v>
      </c>
      <c r="E47" s="52">
        <v>4</v>
      </c>
      <c r="F47" s="53">
        <v>2</v>
      </c>
      <c r="G47" s="47">
        <v>1</v>
      </c>
      <c r="H47" s="52">
        <v>4</v>
      </c>
      <c r="I47" s="57">
        <v>2</v>
      </c>
      <c r="J47" s="47">
        <v>1</v>
      </c>
      <c r="K47" s="54">
        <v>2</v>
      </c>
      <c r="L47" s="57">
        <v>2</v>
      </c>
      <c r="M47" s="47">
        <v>4</v>
      </c>
      <c r="N47" s="54">
        <v>4</v>
      </c>
      <c r="O47" s="57">
        <v>2</v>
      </c>
      <c r="P47" s="47">
        <v>1</v>
      </c>
      <c r="Q47" s="54">
        <v>4</v>
      </c>
      <c r="R47" s="57">
        <v>2</v>
      </c>
      <c r="S47" s="47">
        <v>1</v>
      </c>
      <c r="T47" s="54">
        <v>4</v>
      </c>
      <c r="U47" s="57">
        <v>2</v>
      </c>
      <c r="V47" s="47">
        <v>1</v>
      </c>
      <c r="W47" s="55">
        <v>4</v>
      </c>
      <c r="X47" s="41"/>
      <c r="Y47" s="51" t="s">
        <v>49</v>
      </c>
      <c r="Z47" s="57">
        <v>4</v>
      </c>
      <c r="AA47" s="47">
        <v>4</v>
      </c>
      <c r="AB47" s="55">
        <v>4</v>
      </c>
      <c r="AC47" s="57">
        <v>4</v>
      </c>
      <c r="AD47" s="47">
        <v>1</v>
      </c>
      <c r="AE47" s="54">
        <v>4</v>
      </c>
      <c r="AF47" s="57">
        <v>4</v>
      </c>
      <c r="AG47" s="47">
        <v>4</v>
      </c>
      <c r="AH47" s="56">
        <v>4</v>
      </c>
      <c r="AI47" s="53">
        <v>4</v>
      </c>
      <c r="AJ47" s="52">
        <v>4</v>
      </c>
      <c r="AK47" s="52">
        <v>4</v>
      </c>
      <c r="AL47" s="3"/>
    </row>
    <row r="48" spans="1:38" ht="30" customHeight="1">
      <c r="A48" s="29"/>
      <c r="B48" s="45" t="s">
        <v>50</v>
      </c>
      <c r="C48" s="53">
        <v>4</v>
      </c>
      <c r="D48" s="47">
        <v>4</v>
      </c>
      <c r="E48" s="52">
        <v>4</v>
      </c>
      <c r="F48" s="53">
        <v>2</v>
      </c>
      <c r="G48" s="47">
        <v>1</v>
      </c>
      <c r="H48" s="52">
        <v>4</v>
      </c>
      <c r="I48" s="57">
        <v>2</v>
      </c>
      <c r="J48" s="47">
        <v>1</v>
      </c>
      <c r="K48" s="54">
        <v>2</v>
      </c>
      <c r="L48" s="57">
        <v>2</v>
      </c>
      <c r="M48" s="47">
        <v>4</v>
      </c>
      <c r="N48" s="54">
        <v>4</v>
      </c>
      <c r="O48" s="57">
        <v>2</v>
      </c>
      <c r="P48" s="47">
        <v>1</v>
      </c>
      <c r="Q48" s="54">
        <v>4</v>
      </c>
      <c r="R48" s="57">
        <v>2</v>
      </c>
      <c r="S48" s="47">
        <v>1</v>
      </c>
      <c r="T48" s="54">
        <v>4</v>
      </c>
      <c r="U48" s="57">
        <v>2</v>
      </c>
      <c r="V48" s="47">
        <v>1</v>
      </c>
      <c r="W48" s="55">
        <v>4</v>
      </c>
      <c r="X48" s="41"/>
      <c r="Y48" s="51" t="s">
        <v>50</v>
      </c>
      <c r="Z48" s="57">
        <v>4</v>
      </c>
      <c r="AA48" s="47">
        <v>4</v>
      </c>
      <c r="AB48" s="55">
        <v>4</v>
      </c>
      <c r="AC48" s="57">
        <v>2</v>
      </c>
      <c r="AD48" s="47">
        <v>1</v>
      </c>
      <c r="AE48" s="54">
        <v>4</v>
      </c>
      <c r="AF48" s="57">
        <v>4</v>
      </c>
      <c r="AG48" s="47">
        <v>4</v>
      </c>
      <c r="AH48" s="56">
        <v>4</v>
      </c>
      <c r="AI48" s="53">
        <v>4</v>
      </c>
      <c r="AJ48" s="52">
        <v>4</v>
      </c>
      <c r="AK48" s="52">
        <v>4</v>
      </c>
      <c r="AL48" s="3"/>
    </row>
    <row r="49" spans="1:38" ht="30" customHeight="1">
      <c r="A49" s="29"/>
      <c r="B49" s="45" t="s">
        <v>51</v>
      </c>
      <c r="C49" s="53">
        <v>4</v>
      </c>
      <c r="D49" s="47">
        <v>4</v>
      </c>
      <c r="E49" s="47">
        <v>4</v>
      </c>
      <c r="F49" s="53" t="s">
        <v>90</v>
      </c>
      <c r="G49" s="47">
        <v>1</v>
      </c>
      <c r="H49" s="47">
        <v>1</v>
      </c>
      <c r="I49" s="61" t="s">
        <v>90</v>
      </c>
      <c r="J49" s="47">
        <v>1</v>
      </c>
      <c r="K49" s="47">
        <v>1</v>
      </c>
      <c r="L49" s="61" t="s">
        <v>90</v>
      </c>
      <c r="M49" s="47">
        <v>4</v>
      </c>
      <c r="N49" s="58">
        <v>4</v>
      </c>
      <c r="O49" s="61" t="s">
        <v>90</v>
      </c>
      <c r="P49" s="47">
        <v>2</v>
      </c>
      <c r="Q49" s="58">
        <v>4</v>
      </c>
      <c r="R49" s="61" t="s">
        <v>90</v>
      </c>
      <c r="S49" s="47">
        <v>1</v>
      </c>
      <c r="T49" s="58">
        <v>4</v>
      </c>
      <c r="U49" s="61" t="s">
        <v>90</v>
      </c>
      <c r="V49" s="47">
        <v>2</v>
      </c>
      <c r="W49" s="64">
        <v>4</v>
      </c>
      <c r="X49" s="60"/>
      <c r="Y49" s="51" t="s">
        <v>51</v>
      </c>
      <c r="Z49" s="61" t="s">
        <v>90</v>
      </c>
      <c r="AA49" s="47">
        <v>2</v>
      </c>
      <c r="AB49" s="64">
        <v>4</v>
      </c>
      <c r="AC49" s="61" t="s">
        <v>90</v>
      </c>
      <c r="AD49" s="47">
        <v>2</v>
      </c>
      <c r="AE49" s="58">
        <v>4</v>
      </c>
      <c r="AF49" s="61">
        <v>4</v>
      </c>
      <c r="AG49" s="47">
        <v>4</v>
      </c>
      <c r="AH49" s="65">
        <v>4</v>
      </c>
      <c r="AI49" s="53" t="s">
        <v>90</v>
      </c>
      <c r="AJ49" s="47">
        <v>1</v>
      </c>
      <c r="AK49" s="47">
        <v>1</v>
      </c>
      <c r="AL49" s="3"/>
    </row>
    <row r="50" spans="1:38" ht="30" customHeight="1">
      <c r="A50" s="29"/>
      <c r="B50" s="45" t="s">
        <v>52</v>
      </c>
      <c r="C50" s="46">
        <v>4</v>
      </c>
      <c r="D50" s="47">
        <v>4</v>
      </c>
      <c r="E50" s="47">
        <v>4</v>
      </c>
      <c r="F50" s="46">
        <v>1</v>
      </c>
      <c r="G50" s="47">
        <v>1</v>
      </c>
      <c r="H50" s="47">
        <v>2</v>
      </c>
      <c r="I50" s="46">
        <v>1</v>
      </c>
      <c r="J50" s="47">
        <v>1</v>
      </c>
      <c r="K50" s="54">
        <v>2</v>
      </c>
      <c r="L50" s="46">
        <v>4</v>
      </c>
      <c r="M50" s="54">
        <v>4</v>
      </c>
      <c r="N50" s="54">
        <v>4</v>
      </c>
      <c r="O50" s="46">
        <v>4</v>
      </c>
      <c r="P50" s="54">
        <v>4</v>
      </c>
      <c r="Q50" s="54">
        <v>4</v>
      </c>
      <c r="R50" s="46">
        <v>1</v>
      </c>
      <c r="S50" s="54">
        <v>4</v>
      </c>
      <c r="T50" s="54">
        <v>4</v>
      </c>
      <c r="U50" s="46">
        <v>1</v>
      </c>
      <c r="V50" s="54">
        <v>2</v>
      </c>
      <c r="W50" s="55">
        <v>4</v>
      </c>
      <c r="X50" s="41"/>
      <c r="Y50" s="51" t="s">
        <v>52</v>
      </c>
      <c r="Z50" s="46">
        <v>4</v>
      </c>
      <c r="AA50" s="54">
        <v>4</v>
      </c>
      <c r="AB50" s="55">
        <v>4</v>
      </c>
      <c r="AC50" s="46">
        <v>4</v>
      </c>
      <c r="AD50" s="54">
        <v>4</v>
      </c>
      <c r="AE50" s="54">
        <v>4</v>
      </c>
      <c r="AF50" s="46">
        <v>1</v>
      </c>
      <c r="AG50" s="54">
        <v>4</v>
      </c>
      <c r="AH50" s="56">
        <v>2</v>
      </c>
      <c r="AI50" s="53">
        <v>4</v>
      </c>
      <c r="AJ50" s="52">
        <v>4</v>
      </c>
      <c r="AK50" s="52">
        <v>4</v>
      </c>
      <c r="AL50" s="3"/>
    </row>
    <row r="51" spans="1:38" ht="30" customHeight="1">
      <c r="A51" s="29"/>
      <c r="B51" s="45" t="s">
        <v>53</v>
      </c>
      <c r="C51" s="46">
        <v>4</v>
      </c>
      <c r="D51" s="47">
        <v>4</v>
      </c>
      <c r="E51" s="47">
        <v>4</v>
      </c>
      <c r="F51" s="46">
        <v>1</v>
      </c>
      <c r="G51" s="47">
        <v>1</v>
      </c>
      <c r="H51" s="47">
        <v>4</v>
      </c>
      <c r="I51" s="46">
        <v>2</v>
      </c>
      <c r="J51" s="47">
        <v>1</v>
      </c>
      <c r="K51" s="47">
        <v>1</v>
      </c>
      <c r="L51" s="57">
        <v>2</v>
      </c>
      <c r="M51" s="47">
        <v>4</v>
      </c>
      <c r="N51" s="47">
        <v>4</v>
      </c>
      <c r="O51" s="57">
        <v>2</v>
      </c>
      <c r="P51" s="47">
        <v>1</v>
      </c>
      <c r="Q51" s="47">
        <v>4</v>
      </c>
      <c r="R51" s="57">
        <v>2</v>
      </c>
      <c r="S51" s="47">
        <v>1</v>
      </c>
      <c r="T51" s="47">
        <v>4</v>
      </c>
      <c r="U51" s="57">
        <v>2</v>
      </c>
      <c r="V51" s="47">
        <v>2</v>
      </c>
      <c r="W51" s="59">
        <v>4</v>
      </c>
      <c r="X51" s="60"/>
      <c r="Y51" s="51" t="s">
        <v>53</v>
      </c>
      <c r="Z51" s="57">
        <v>4</v>
      </c>
      <c r="AA51" s="47">
        <v>4</v>
      </c>
      <c r="AB51" s="59">
        <v>4</v>
      </c>
      <c r="AC51" s="57">
        <v>4</v>
      </c>
      <c r="AD51" s="47">
        <v>4</v>
      </c>
      <c r="AE51" s="47">
        <v>4</v>
      </c>
      <c r="AF51" s="57">
        <v>4</v>
      </c>
      <c r="AG51" s="47">
        <v>4</v>
      </c>
      <c r="AH51" s="47">
        <v>4</v>
      </c>
      <c r="AI51" s="53">
        <v>4</v>
      </c>
      <c r="AJ51" s="52">
        <v>4</v>
      </c>
      <c r="AK51" s="52">
        <v>4</v>
      </c>
      <c r="AL51" s="3"/>
    </row>
    <row r="52" spans="1:38" ht="30" customHeight="1">
      <c r="A52" s="29"/>
      <c r="B52" s="45" t="s">
        <v>54</v>
      </c>
      <c r="C52" s="46">
        <v>4</v>
      </c>
      <c r="D52" s="58">
        <v>4</v>
      </c>
      <c r="E52" s="47">
        <v>4</v>
      </c>
      <c r="F52" s="46">
        <v>1</v>
      </c>
      <c r="G52" s="58">
        <v>1</v>
      </c>
      <c r="H52" s="47">
        <v>4</v>
      </c>
      <c r="I52" s="46">
        <v>1.2</v>
      </c>
      <c r="J52" s="47">
        <v>1</v>
      </c>
      <c r="K52" s="47">
        <v>1</v>
      </c>
      <c r="L52" s="46">
        <v>1.2</v>
      </c>
      <c r="M52" s="47">
        <v>2</v>
      </c>
      <c r="N52" s="54">
        <v>4</v>
      </c>
      <c r="O52" s="46">
        <v>4</v>
      </c>
      <c r="P52" s="47">
        <v>4</v>
      </c>
      <c r="Q52" s="54">
        <v>4</v>
      </c>
      <c r="R52" s="46">
        <v>1</v>
      </c>
      <c r="S52" s="47">
        <v>1</v>
      </c>
      <c r="T52" s="54">
        <v>4</v>
      </c>
      <c r="U52" s="46">
        <v>2</v>
      </c>
      <c r="V52" s="47">
        <v>2</v>
      </c>
      <c r="W52" s="55">
        <v>4</v>
      </c>
      <c r="X52" s="41"/>
      <c r="Y52" s="51" t="s">
        <v>54</v>
      </c>
      <c r="Z52" s="46">
        <v>4</v>
      </c>
      <c r="AA52" s="47">
        <v>4</v>
      </c>
      <c r="AB52" s="55">
        <v>4</v>
      </c>
      <c r="AC52" s="46">
        <v>4</v>
      </c>
      <c r="AD52" s="47">
        <v>4</v>
      </c>
      <c r="AE52" s="54">
        <v>4</v>
      </c>
      <c r="AF52" s="46">
        <v>4</v>
      </c>
      <c r="AG52" s="47">
        <v>4</v>
      </c>
      <c r="AH52" s="56">
        <v>4</v>
      </c>
      <c r="AI52" s="46">
        <v>4</v>
      </c>
      <c r="AJ52" s="52">
        <v>4</v>
      </c>
      <c r="AK52" s="52">
        <v>4</v>
      </c>
      <c r="AL52" s="3"/>
    </row>
    <row r="53" spans="1:38" ht="30" customHeight="1">
      <c r="A53" s="29"/>
      <c r="B53" s="45" t="s">
        <v>55</v>
      </c>
      <c r="C53" s="46">
        <v>4</v>
      </c>
      <c r="D53" s="66">
        <v>4</v>
      </c>
      <c r="E53" s="52">
        <v>4</v>
      </c>
      <c r="F53" s="46">
        <v>1.3</v>
      </c>
      <c r="G53" s="66">
        <v>1</v>
      </c>
      <c r="H53" s="52">
        <v>4</v>
      </c>
      <c r="I53" s="57">
        <v>2</v>
      </c>
      <c r="J53" s="58">
        <v>1</v>
      </c>
      <c r="K53" s="62">
        <v>4</v>
      </c>
      <c r="L53" s="57">
        <v>4</v>
      </c>
      <c r="M53" s="58">
        <v>4</v>
      </c>
      <c r="N53" s="54">
        <v>4</v>
      </c>
      <c r="O53" s="63">
        <v>2.3</v>
      </c>
      <c r="P53" s="58">
        <v>1</v>
      </c>
      <c r="Q53" s="54">
        <v>4</v>
      </c>
      <c r="R53" s="63">
        <v>2.3</v>
      </c>
      <c r="S53" s="58">
        <v>1</v>
      </c>
      <c r="T53" s="54">
        <v>4</v>
      </c>
      <c r="U53" s="63">
        <v>2.3</v>
      </c>
      <c r="V53" s="58">
        <v>1</v>
      </c>
      <c r="W53" s="55">
        <v>4</v>
      </c>
      <c r="X53" s="41"/>
      <c r="Y53" s="51" t="s">
        <v>55</v>
      </c>
      <c r="Z53" s="63">
        <v>2</v>
      </c>
      <c r="AA53" s="58">
        <v>2</v>
      </c>
      <c r="AB53" s="55">
        <v>4</v>
      </c>
      <c r="AC53" s="63">
        <v>4</v>
      </c>
      <c r="AD53" s="58">
        <v>4</v>
      </c>
      <c r="AE53" s="54">
        <v>4</v>
      </c>
      <c r="AF53" s="57">
        <v>4</v>
      </c>
      <c r="AG53" s="58">
        <v>4</v>
      </c>
      <c r="AH53" s="56">
        <v>4</v>
      </c>
      <c r="AI53" s="53">
        <v>4</v>
      </c>
      <c r="AJ53" s="52">
        <v>4</v>
      </c>
      <c r="AK53" s="52">
        <v>4</v>
      </c>
      <c r="AL53" s="3"/>
    </row>
    <row r="54" spans="1:38" ht="30" customHeight="1">
      <c r="A54" s="29"/>
      <c r="B54" s="45" t="s">
        <v>56</v>
      </c>
      <c r="C54" s="46">
        <v>4</v>
      </c>
      <c r="D54" s="66">
        <v>4</v>
      </c>
      <c r="E54" s="47">
        <v>4</v>
      </c>
      <c r="F54" s="46">
        <v>2</v>
      </c>
      <c r="G54" s="66">
        <v>1</v>
      </c>
      <c r="H54" s="47">
        <v>4</v>
      </c>
      <c r="I54" s="46">
        <v>2</v>
      </c>
      <c r="J54" s="54">
        <v>2</v>
      </c>
      <c r="K54" s="54">
        <v>4</v>
      </c>
      <c r="L54" s="57">
        <v>4</v>
      </c>
      <c r="M54" s="54">
        <v>4</v>
      </c>
      <c r="N54" s="54">
        <v>4</v>
      </c>
      <c r="O54" s="57">
        <v>4</v>
      </c>
      <c r="P54" s="54">
        <v>4</v>
      </c>
      <c r="Q54" s="54">
        <v>4</v>
      </c>
      <c r="R54" s="57">
        <v>4</v>
      </c>
      <c r="S54" s="54">
        <v>4</v>
      </c>
      <c r="T54" s="54">
        <v>4</v>
      </c>
      <c r="U54" s="57">
        <v>4</v>
      </c>
      <c r="V54" s="54">
        <v>4</v>
      </c>
      <c r="W54" s="55">
        <v>4</v>
      </c>
      <c r="X54" s="41"/>
      <c r="Y54" s="51" t="s">
        <v>56</v>
      </c>
      <c r="Z54" s="57">
        <v>4</v>
      </c>
      <c r="AA54" s="54">
        <v>4</v>
      </c>
      <c r="AB54" s="55">
        <v>4</v>
      </c>
      <c r="AC54" s="63">
        <v>4</v>
      </c>
      <c r="AD54" s="54">
        <v>4</v>
      </c>
      <c r="AE54" s="54">
        <v>4</v>
      </c>
      <c r="AF54" s="57">
        <v>4</v>
      </c>
      <c r="AG54" s="54">
        <v>4</v>
      </c>
      <c r="AH54" s="56">
        <v>4</v>
      </c>
      <c r="AI54" s="53">
        <v>4</v>
      </c>
      <c r="AJ54" s="52">
        <v>4</v>
      </c>
      <c r="AK54" s="52">
        <v>4</v>
      </c>
      <c r="AL54" s="3"/>
    </row>
    <row r="55" spans="1:38" ht="30" customHeight="1">
      <c r="A55" s="29"/>
      <c r="B55" s="45" t="s">
        <v>57</v>
      </c>
      <c r="C55" s="46">
        <v>4</v>
      </c>
      <c r="D55" s="47">
        <v>4</v>
      </c>
      <c r="E55" s="52">
        <v>4</v>
      </c>
      <c r="F55" s="46">
        <v>2</v>
      </c>
      <c r="G55" s="47">
        <v>1</v>
      </c>
      <c r="H55" s="52">
        <v>4</v>
      </c>
      <c r="I55" s="46">
        <v>2</v>
      </c>
      <c r="J55" s="54">
        <v>4</v>
      </c>
      <c r="K55" s="54">
        <v>4</v>
      </c>
      <c r="L55" s="57">
        <v>4</v>
      </c>
      <c r="M55" s="54">
        <v>4</v>
      </c>
      <c r="N55" s="54">
        <v>4</v>
      </c>
      <c r="O55" s="57">
        <v>4</v>
      </c>
      <c r="P55" s="54">
        <v>4</v>
      </c>
      <c r="Q55" s="54">
        <v>4</v>
      </c>
      <c r="R55" s="57">
        <v>4</v>
      </c>
      <c r="S55" s="54">
        <v>4</v>
      </c>
      <c r="T55" s="54">
        <v>4</v>
      </c>
      <c r="U55" s="57">
        <v>4</v>
      </c>
      <c r="V55" s="54">
        <v>4</v>
      </c>
      <c r="W55" s="55">
        <v>4</v>
      </c>
      <c r="X55" s="41"/>
      <c r="Y55" s="51" t="s">
        <v>57</v>
      </c>
      <c r="Z55" s="57">
        <v>4</v>
      </c>
      <c r="AA55" s="54">
        <v>4</v>
      </c>
      <c r="AB55" s="55">
        <v>4</v>
      </c>
      <c r="AC55" s="57">
        <v>4</v>
      </c>
      <c r="AD55" s="54">
        <v>4</v>
      </c>
      <c r="AE55" s="54">
        <v>4</v>
      </c>
      <c r="AF55" s="57">
        <v>4</v>
      </c>
      <c r="AG55" s="54">
        <v>4</v>
      </c>
      <c r="AH55" s="56">
        <v>4</v>
      </c>
      <c r="AI55" s="53">
        <v>4</v>
      </c>
      <c r="AJ55" s="52">
        <v>4</v>
      </c>
      <c r="AK55" s="52">
        <v>4</v>
      </c>
      <c r="AL55" s="3"/>
    </row>
    <row r="56" spans="1:38" ht="30" customHeight="1">
      <c r="A56" s="29"/>
      <c r="B56" s="45" t="s">
        <v>58</v>
      </c>
      <c r="C56" s="46">
        <v>4</v>
      </c>
      <c r="D56" s="47">
        <v>4</v>
      </c>
      <c r="E56" s="52">
        <v>4</v>
      </c>
      <c r="F56" s="46">
        <v>1.3</v>
      </c>
      <c r="G56" s="47">
        <v>1</v>
      </c>
      <c r="H56" s="52">
        <v>4</v>
      </c>
      <c r="I56" s="57">
        <v>2</v>
      </c>
      <c r="J56" s="47">
        <v>4</v>
      </c>
      <c r="K56" s="47">
        <v>1</v>
      </c>
      <c r="L56" s="57">
        <v>4</v>
      </c>
      <c r="M56" s="47">
        <v>4</v>
      </c>
      <c r="N56" s="54">
        <v>4</v>
      </c>
      <c r="O56" s="57">
        <v>2.3</v>
      </c>
      <c r="P56" s="47">
        <v>1</v>
      </c>
      <c r="Q56" s="54">
        <v>4</v>
      </c>
      <c r="R56" s="57">
        <v>2.3</v>
      </c>
      <c r="S56" s="47">
        <v>1</v>
      </c>
      <c r="T56" s="54">
        <v>4</v>
      </c>
      <c r="U56" s="57">
        <v>2.3</v>
      </c>
      <c r="V56" s="47">
        <v>1</v>
      </c>
      <c r="W56" s="55">
        <v>4</v>
      </c>
      <c r="X56" s="41"/>
      <c r="Y56" s="51" t="s">
        <v>58</v>
      </c>
      <c r="Z56" s="57">
        <v>2</v>
      </c>
      <c r="AA56" s="47">
        <v>2</v>
      </c>
      <c r="AB56" s="55">
        <v>4</v>
      </c>
      <c r="AC56" s="57">
        <v>4</v>
      </c>
      <c r="AD56" s="47">
        <v>4</v>
      </c>
      <c r="AE56" s="54">
        <v>4</v>
      </c>
      <c r="AF56" s="57">
        <v>4</v>
      </c>
      <c r="AG56" s="47">
        <v>4</v>
      </c>
      <c r="AH56" s="56">
        <v>4</v>
      </c>
      <c r="AI56" s="53">
        <v>4</v>
      </c>
      <c r="AJ56" s="52">
        <v>4</v>
      </c>
      <c r="AK56" s="52">
        <v>4</v>
      </c>
      <c r="AL56" s="3"/>
    </row>
    <row r="57" spans="1:38" ht="30" customHeight="1">
      <c r="A57" s="29"/>
      <c r="B57" s="45" t="s">
        <v>59</v>
      </c>
      <c r="C57" s="53">
        <v>4</v>
      </c>
      <c r="D57" s="47">
        <v>4</v>
      </c>
      <c r="E57" s="47">
        <v>4</v>
      </c>
      <c r="F57" s="53">
        <v>2.3</v>
      </c>
      <c r="G57" s="47">
        <v>1</v>
      </c>
      <c r="H57" s="47">
        <v>1</v>
      </c>
      <c r="I57" s="57">
        <v>2</v>
      </c>
      <c r="J57" s="54">
        <v>4</v>
      </c>
      <c r="K57" s="54">
        <v>1</v>
      </c>
      <c r="L57" s="57">
        <v>2</v>
      </c>
      <c r="M57" s="47">
        <v>2</v>
      </c>
      <c r="N57" s="54">
        <v>4</v>
      </c>
      <c r="O57" s="57">
        <v>2</v>
      </c>
      <c r="P57" s="47">
        <v>1</v>
      </c>
      <c r="Q57" s="54">
        <v>4</v>
      </c>
      <c r="R57" s="57">
        <v>2</v>
      </c>
      <c r="S57" s="47">
        <v>2</v>
      </c>
      <c r="T57" s="54">
        <v>4</v>
      </c>
      <c r="U57" s="57">
        <v>2</v>
      </c>
      <c r="V57" s="47">
        <v>2</v>
      </c>
      <c r="W57" s="55">
        <v>4</v>
      </c>
      <c r="X57" s="41"/>
      <c r="Y57" s="51" t="s">
        <v>59</v>
      </c>
      <c r="Z57" s="57">
        <v>2</v>
      </c>
      <c r="AA57" s="47">
        <v>1</v>
      </c>
      <c r="AB57" s="55">
        <v>4</v>
      </c>
      <c r="AC57" s="57">
        <v>2</v>
      </c>
      <c r="AD57" s="47">
        <v>2</v>
      </c>
      <c r="AE57" s="54">
        <v>4</v>
      </c>
      <c r="AF57" s="57">
        <v>4</v>
      </c>
      <c r="AG57" s="47">
        <v>4</v>
      </c>
      <c r="AH57" s="56">
        <v>4</v>
      </c>
      <c r="AI57" s="53">
        <v>4</v>
      </c>
      <c r="AJ57" s="52">
        <v>4</v>
      </c>
      <c r="AK57" s="52">
        <v>4</v>
      </c>
      <c r="AL57" s="3"/>
    </row>
    <row r="58" spans="1:38" ht="30" customHeight="1">
      <c r="A58" s="29"/>
      <c r="B58" s="45" t="s">
        <v>60</v>
      </c>
      <c r="C58" s="53">
        <v>4</v>
      </c>
      <c r="D58" s="47">
        <v>4</v>
      </c>
      <c r="E58" s="47">
        <v>4</v>
      </c>
      <c r="F58" s="53">
        <v>2</v>
      </c>
      <c r="G58" s="47">
        <v>1</v>
      </c>
      <c r="H58" s="47">
        <v>1</v>
      </c>
      <c r="I58" s="57">
        <v>2</v>
      </c>
      <c r="J58" s="47">
        <v>1</v>
      </c>
      <c r="K58" s="47">
        <v>1</v>
      </c>
      <c r="L58" s="57">
        <v>4</v>
      </c>
      <c r="M58" s="54">
        <v>4</v>
      </c>
      <c r="N58" s="54">
        <v>4</v>
      </c>
      <c r="O58" s="57">
        <v>2</v>
      </c>
      <c r="P58" s="54">
        <v>2</v>
      </c>
      <c r="Q58" s="54">
        <v>4</v>
      </c>
      <c r="R58" s="57">
        <v>2</v>
      </c>
      <c r="S58" s="54">
        <v>2</v>
      </c>
      <c r="T58" s="54">
        <v>4</v>
      </c>
      <c r="U58" s="57">
        <v>2</v>
      </c>
      <c r="V58" s="54">
        <v>2</v>
      </c>
      <c r="W58" s="55">
        <v>4</v>
      </c>
      <c r="X58" s="41"/>
      <c r="Y58" s="51" t="s">
        <v>60</v>
      </c>
      <c r="Z58" s="57">
        <v>4</v>
      </c>
      <c r="AA58" s="54">
        <v>4</v>
      </c>
      <c r="AB58" s="55">
        <v>4</v>
      </c>
      <c r="AC58" s="57">
        <v>4</v>
      </c>
      <c r="AD58" s="54">
        <v>4</v>
      </c>
      <c r="AE58" s="54">
        <v>4</v>
      </c>
      <c r="AF58" s="57">
        <v>4</v>
      </c>
      <c r="AG58" s="54">
        <v>4</v>
      </c>
      <c r="AH58" s="56">
        <v>4</v>
      </c>
      <c r="AI58" s="53">
        <v>4</v>
      </c>
      <c r="AJ58" s="47">
        <v>1</v>
      </c>
      <c r="AK58" s="47">
        <v>1</v>
      </c>
      <c r="AL58" s="3"/>
    </row>
    <row r="59" spans="1:38" ht="30" customHeight="1">
      <c r="A59" s="29"/>
      <c r="B59" s="45" t="s">
        <v>61</v>
      </c>
      <c r="C59" s="53">
        <v>4</v>
      </c>
      <c r="D59" s="47">
        <v>4</v>
      </c>
      <c r="E59" s="47">
        <v>4</v>
      </c>
      <c r="F59" s="53">
        <v>2</v>
      </c>
      <c r="G59" s="47">
        <v>1</v>
      </c>
      <c r="H59" s="47">
        <v>1</v>
      </c>
      <c r="I59" s="57">
        <v>2</v>
      </c>
      <c r="J59" s="47">
        <v>1</v>
      </c>
      <c r="K59" s="47">
        <v>1</v>
      </c>
      <c r="L59" s="57">
        <v>4</v>
      </c>
      <c r="M59" s="54">
        <v>4</v>
      </c>
      <c r="N59" s="54">
        <v>4</v>
      </c>
      <c r="O59" s="57">
        <v>2</v>
      </c>
      <c r="P59" s="54">
        <v>2</v>
      </c>
      <c r="Q59" s="54">
        <v>4</v>
      </c>
      <c r="R59" s="57">
        <v>2</v>
      </c>
      <c r="S59" s="54">
        <v>2</v>
      </c>
      <c r="T59" s="54">
        <v>4</v>
      </c>
      <c r="U59" s="57">
        <v>2</v>
      </c>
      <c r="V59" s="54">
        <v>2</v>
      </c>
      <c r="W59" s="55">
        <v>4</v>
      </c>
      <c r="X59" s="41"/>
      <c r="Y59" s="51" t="s">
        <v>61</v>
      </c>
      <c r="Z59" s="57">
        <v>4</v>
      </c>
      <c r="AA59" s="54">
        <v>4</v>
      </c>
      <c r="AB59" s="55">
        <v>4</v>
      </c>
      <c r="AC59" s="57">
        <v>4</v>
      </c>
      <c r="AD59" s="54">
        <v>4</v>
      </c>
      <c r="AE59" s="54">
        <v>4</v>
      </c>
      <c r="AF59" s="57">
        <v>4</v>
      </c>
      <c r="AG59" s="54">
        <v>4</v>
      </c>
      <c r="AH59" s="56">
        <v>4</v>
      </c>
      <c r="AI59" s="53">
        <v>4</v>
      </c>
      <c r="AJ59" s="47">
        <v>1</v>
      </c>
      <c r="AK59" s="47">
        <v>1</v>
      </c>
      <c r="AL59" s="3"/>
    </row>
    <row r="60" spans="1:38" ht="30" customHeight="1">
      <c r="A60" s="29"/>
      <c r="B60" s="45" t="s">
        <v>62</v>
      </c>
      <c r="C60" s="46">
        <v>4</v>
      </c>
      <c r="D60" s="47">
        <v>4</v>
      </c>
      <c r="E60" s="52">
        <v>4</v>
      </c>
      <c r="F60" s="46">
        <v>1.3</v>
      </c>
      <c r="G60" s="47">
        <v>1</v>
      </c>
      <c r="H60" s="52">
        <v>4</v>
      </c>
      <c r="I60" s="57">
        <v>2</v>
      </c>
      <c r="J60" s="47">
        <v>1</v>
      </c>
      <c r="K60" s="47">
        <v>1</v>
      </c>
      <c r="L60" s="57">
        <v>4</v>
      </c>
      <c r="M60" s="47">
        <v>2</v>
      </c>
      <c r="N60" s="54">
        <v>4</v>
      </c>
      <c r="O60" s="57">
        <v>2.3</v>
      </c>
      <c r="P60" s="47">
        <v>1</v>
      </c>
      <c r="Q60" s="54">
        <v>4</v>
      </c>
      <c r="R60" s="57">
        <v>2.3</v>
      </c>
      <c r="S60" s="47">
        <v>1</v>
      </c>
      <c r="T60" s="54">
        <v>4</v>
      </c>
      <c r="U60" s="57">
        <v>2.3</v>
      </c>
      <c r="V60" s="47">
        <v>1</v>
      </c>
      <c r="W60" s="55">
        <v>4</v>
      </c>
      <c r="X60" s="41"/>
      <c r="Y60" s="51" t="s">
        <v>62</v>
      </c>
      <c r="Z60" s="57">
        <v>2</v>
      </c>
      <c r="AA60" s="47">
        <v>2</v>
      </c>
      <c r="AB60" s="55">
        <v>4</v>
      </c>
      <c r="AC60" s="57">
        <v>4</v>
      </c>
      <c r="AD60" s="47">
        <v>4</v>
      </c>
      <c r="AE60" s="54">
        <v>4</v>
      </c>
      <c r="AF60" s="57">
        <v>4</v>
      </c>
      <c r="AG60" s="47">
        <v>4</v>
      </c>
      <c r="AH60" s="56">
        <v>4</v>
      </c>
      <c r="AI60" s="53">
        <v>4</v>
      </c>
      <c r="AJ60" s="52">
        <v>4</v>
      </c>
      <c r="AK60" s="52">
        <v>4</v>
      </c>
      <c r="AL60" s="3"/>
    </row>
    <row r="61" spans="1:38" ht="30" customHeight="1">
      <c r="A61" s="29"/>
      <c r="B61" s="45" t="s">
        <v>63</v>
      </c>
      <c r="C61" s="53">
        <v>4</v>
      </c>
      <c r="D61" s="47">
        <v>4</v>
      </c>
      <c r="E61" s="47">
        <v>4</v>
      </c>
      <c r="F61" s="53">
        <v>2.3</v>
      </c>
      <c r="G61" s="47">
        <v>1</v>
      </c>
      <c r="H61" s="47">
        <v>1</v>
      </c>
      <c r="I61" s="57">
        <v>2</v>
      </c>
      <c r="J61" s="54">
        <v>4</v>
      </c>
      <c r="K61" s="47">
        <v>1</v>
      </c>
      <c r="L61" s="57">
        <v>2</v>
      </c>
      <c r="M61" s="47">
        <v>2</v>
      </c>
      <c r="N61" s="54">
        <v>4</v>
      </c>
      <c r="O61" s="57">
        <v>2</v>
      </c>
      <c r="P61" s="47">
        <v>1</v>
      </c>
      <c r="Q61" s="54">
        <v>4</v>
      </c>
      <c r="R61" s="57">
        <v>2</v>
      </c>
      <c r="S61" s="47">
        <v>2</v>
      </c>
      <c r="T61" s="54">
        <v>4</v>
      </c>
      <c r="U61" s="57">
        <v>2</v>
      </c>
      <c r="V61" s="47">
        <v>2</v>
      </c>
      <c r="W61" s="55">
        <v>4</v>
      </c>
      <c r="X61" s="41"/>
      <c r="Y61" s="51" t="s">
        <v>63</v>
      </c>
      <c r="Z61" s="57">
        <v>2</v>
      </c>
      <c r="AA61" s="47">
        <v>1</v>
      </c>
      <c r="AB61" s="55">
        <v>4</v>
      </c>
      <c r="AC61" s="57">
        <v>2</v>
      </c>
      <c r="AD61" s="47">
        <v>2</v>
      </c>
      <c r="AE61" s="54">
        <v>4</v>
      </c>
      <c r="AF61" s="57">
        <v>4</v>
      </c>
      <c r="AG61" s="47">
        <v>4</v>
      </c>
      <c r="AH61" s="56">
        <v>4</v>
      </c>
      <c r="AI61" s="53">
        <v>4</v>
      </c>
      <c r="AJ61" s="52">
        <v>4</v>
      </c>
      <c r="AK61" s="52">
        <v>4</v>
      </c>
      <c r="AL61" s="3"/>
    </row>
    <row r="62" spans="1:38" ht="30" customHeight="1">
      <c r="A62" s="29"/>
      <c r="B62" s="45" t="s">
        <v>64</v>
      </c>
      <c r="C62" s="53">
        <v>4</v>
      </c>
      <c r="D62" s="47">
        <v>4</v>
      </c>
      <c r="E62" s="47">
        <v>4</v>
      </c>
      <c r="F62" s="53">
        <v>2</v>
      </c>
      <c r="G62" s="47">
        <v>1</v>
      </c>
      <c r="H62" s="47">
        <v>4</v>
      </c>
      <c r="I62" s="57">
        <v>2</v>
      </c>
      <c r="J62" s="47">
        <v>1</v>
      </c>
      <c r="K62" s="54">
        <v>1</v>
      </c>
      <c r="L62" s="57">
        <v>4</v>
      </c>
      <c r="M62" s="47">
        <v>4</v>
      </c>
      <c r="N62" s="47">
        <v>4</v>
      </c>
      <c r="O62" s="57">
        <v>2</v>
      </c>
      <c r="P62" s="47">
        <v>1</v>
      </c>
      <c r="Q62" s="47">
        <v>4</v>
      </c>
      <c r="R62" s="57">
        <v>2</v>
      </c>
      <c r="S62" s="47">
        <v>4</v>
      </c>
      <c r="T62" s="47">
        <v>4</v>
      </c>
      <c r="U62" s="57">
        <v>2</v>
      </c>
      <c r="V62" s="47">
        <v>2</v>
      </c>
      <c r="W62" s="59">
        <v>4</v>
      </c>
      <c r="X62" s="60"/>
      <c r="Y62" s="51" t="s">
        <v>64</v>
      </c>
      <c r="Z62" s="57">
        <v>4</v>
      </c>
      <c r="AA62" s="47">
        <v>4</v>
      </c>
      <c r="AB62" s="59">
        <v>4</v>
      </c>
      <c r="AC62" s="57">
        <v>4</v>
      </c>
      <c r="AD62" s="47">
        <v>4</v>
      </c>
      <c r="AE62" s="47">
        <v>4</v>
      </c>
      <c r="AF62" s="57">
        <v>2</v>
      </c>
      <c r="AG62" s="47">
        <v>4</v>
      </c>
      <c r="AH62" s="47">
        <v>4</v>
      </c>
      <c r="AI62" s="53">
        <v>4</v>
      </c>
      <c r="AJ62" s="52">
        <v>1</v>
      </c>
      <c r="AK62" s="52">
        <v>4</v>
      </c>
      <c r="AL62" s="3"/>
    </row>
    <row r="63" spans="1:38" ht="30" customHeight="1">
      <c r="A63" s="29"/>
      <c r="B63" s="45" t="s">
        <v>65</v>
      </c>
      <c r="C63" s="53">
        <v>4</v>
      </c>
      <c r="D63" s="47">
        <v>4</v>
      </c>
      <c r="E63" s="47">
        <v>4</v>
      </c>
      <c r="F63" s="53" t="s">
        <v>90</v>
      </c>
      <c r="G63" s="47">
        <v>1</v>
      </c>
      <c r="H63" s="47">
        <v>4</v>
      </c>
      <c r="I63" s="57">
        <v>2</v>
      </c>
      <c r="J63" s="54">
        <v>4</v>
      </c>
      <c r="K63" s="47">
        <v>1</v>
      </c>
      <c r="L63" s="57">
        <v>2</v>
      </c>
      <c r="M63" s="47">
        <v>1</v>
      </c>
      <c r="N63" s="54">
        <v>4</v>
      </c>
      <c r="O63" s="57">
        <v>2</v>
      </c>
      <c r="P63" s="47">
        <v>1</v>
      </c>
      <c r="Q63" s="54">
        <v>4</v>
      </c>
      <c r="R63" s="57">
        <v>2</v>
      </c>
      <c r="S63" s="47">
        <v>2</v>
      </c>
      <c r="T63" s="54">
        <v>4</v>
      </c>
      <c r="U63" s="57">
        <v>4</v>
      </c>
      <c r="V63" s="47">
        <v>4</v>
      </c>
      <c r="W63" s="55">
        <v>4</v>
      </c>
      <c r="X63" s="41"/>
      <c r="Y63" s="51" t="s">
        <v>65</v>
      </c>
      <c r="Z63" s="57">
        <v>4</v>
      </c>
      <c r="AA63" s="47">
        <v>4</v>
      </c>
      <c r="AB63" s="55">
        <v>4</v>
      </c>
      <c r="AC63" s="57">
        <v>4</v>
      </c>
      <c r="AD63" s="47">
        <v>4</v>
      </c>
      <c r="AE63" s="54">
        <v>4</v>
      </c>
      <c r="AF63" s="57">
        <v>2</v>
      </c>
      <c r="AG63" s="47">
        <v>4</v>
      </c>
      <c r="AH63" s="56">
        <v>4</v>
      </c>
      <c r="AI63" s="53">
        <v>2</v>
      </c>
      <c r="AJ63" s="47">
        <v>1</v>
      </c>
      <c r="AK63" s="47">
        <v>4</v>
      </c>
      <c r="AL63" s="3"/>
    </row>
    <row r="64" spans="1:38" ht="30" customHeight="1">
      <c r="A64" s="29"/>
      <c r="B64" s="45" t="s">
        <v>66</v>
      </c>
      <c r="C64" s="53">
        <v>4</v>
      </c>
      <c r="D64" s="47">
        <v>4</v>
      </c>
      <c r="E64" s="47">
        <v>4</v>
      </c>
      <c r="F64" s="53" t="s">
        <v>90</v>
      </c>
      <c r="G64" s="47">
        <v>1</v>
      </c>
      <c r="H64" s="47">
        <v>4</v>
      </c>
      <c r="I64" s="57">
        <v>2</v>
      </c>
      <c r="J64" s="54">
        <v>4</v>
      </c>
      <c r="K64" s="47">
        <v>1</v>
      </c>
      <c r="L64" s="57">
        <v>2</v>
      </c>
      <c r="M64" s="47">
        <v>1</v>
      </c>
      <c r="N64" s="54">
        <v>4</v>
      </c>
      <c r="O64" s="57">
        <v>2</v>
      </c>
      <c r="P64" s="47">
        <v>1</v>
      </c>
      <c r="Q64" s="54">
        <v>4</v>
      </c>
      <c r="R64" s="57">
        <v>2</v>
      </c>
      <c r="S64" s="47">
        <v>2</v>
      </c>
      <c r="T64" s="54">
        <v>4</v>
      </c>
      <c r="U64" s="57">
        <v>4</v>
      </c>
      <c r="V64" s="47">
        <v>4</v>
      </c>
      <c r="W64" s="55">
        <v>4</v>
      </c>
      <c r="X64" s="41"/>
      <c r="Y64" s="51" t="s">
        <v>66</v>
      </c>
      <c r="Z64" s="57">
        <v>4</v>
      </c>
      <c r="AA64" s="47">
        <v>4</v>
      </c>
      <c r="AB64" s="55">
        <v>4</v>
      </c>
      <c r="AC64" s="57">
        <v>4</v>
      </c>
      <c r="AD64" s="47">
        <v>4</v>
      </c>
      <c r="AE64" s="54">
        <v>4</v>
      </c>
      <c r="AF64" s="57">
        <v>2</v>
      </c>
      <c r="AG64" s="47">
        <v>4</v>
      </c>
      <c r="AH64" s="56">
        <v>4</v>
      </c>
      <c r="AI64" s="53">
        <v>2</v>
      </c>
      <c r="AJ64" s="47">
        <v>1</v>
      </c>
      <c r="AK64" s="47">
        <v>4</v>
      </c>
      <c r="AL64" s="3"/>
    </row>
    <row r="65" spans="1:38" ht="30" customHeight="1">
      <c r="A65" s="29"/>
      <c r="B65" s="45" t="s">
        <v>67</v>
      </c>
      <c r="C65" s="53">
        <v>4</v>
      </c>
      <c r="D65" s="52">
        <v>4</v>
      </c>
      <c r="E65" s="47">
        <v>4</v>
      </c>
      <c r="F65" s="53">
        <v>2</v>
      </c>
      <c r="G65" s="52">
        <v>1</v>
      </c>
      <c r="H65" s="47">
        <v>1</v>
      </c>
      <c r="I65" s="57">
        <v>2</v>
      </c>
      <c r="J65" s="54">
        <v>4</v>
      </c>
      <c r="K65" s="47">
        <v>1</v>
      </c>
      <c r="L65" s="57">
        <v>2</v>
      </c>
      <c r="M65" s="54">
        <v>4</v>
      </c>
      <c r="N65" s="54">
        <v>4</v>
      </c>
      <c r="O65" s="57">
        <v>2</v>
      </c>
      <c r="P65" s="54">
        <v>1.2</v>
      </c>
      <c r="Q65" s="54">
        <v>4</v>
      </c>
      <c r="R65" s="57">
        <v>2</v>
      </c>
      <c r="S65" s="54">
        <v>4</v>
      </c>
      <c r="T65" s="54">
        <v>4</v>
      </c>
      <c r="U65" s="57">
        <v>2</v>
      </c>
      <c r="V65" s="54">
        <v>4</v>
      </c>
      <c r="W65" s="55">
        <v>4</v>
      </c>
      <c r="X65" s="41"/>
      <c r="Y65" s="51" t="s">
        <v>67</v>
      </c>
      <c r="Z65" s="57">
        <v>4</v>
      </c>
      <c r="AA65" s="54">
        <v>4</v>
      </c>
      <c r="AB65" s="55">
        <v>4</v>
      </c>
      <c r="AC65" s="57">
        <v>4</v>
      </c>
      <c r="AD65" s="54">
        <v>4</v>
      </c>
      <c r="AE65" s="54">
        <v>4</v>
      </c>
      <c r="AF65" s="57">
        <v>2</v>
      </c>
      <c r="AG65" s="54">
        <v>4</v>
      </c>
      <c r="AH65" s="56">
        <v>2</v>
      </c>
      <c r="AI65" s="53">
        <v>2</v>
      </c>
      <c r="AJ65" s="52">
        <v>1</v>
      </c>
      <c r="AK65" s="52">
        <v>1</v>
      </c>
      <c r="AL65" s="3"/>
    </row>
    <row r="66" spans="1:38" ht="30" customHeight="1">
      <c r="A66" s="29"/>
      <c r="B66" s="45" t="s">
        <v>68</v>
      </c>
      <c r="C66" s="53">
        <v>4</v>
      </c>
      <c r="D66" s="47">
        <v>4</v>
      </c>
      <c r="E66" s="47">
        <v>4</v>
      </c>
      <c r="F66" s="53" t="s">
        <v>90</v>
      </c>
      <c r="G66" s="47">
        <v>1</v>
      </c>
      <c r="H66" s="47">
        <v>4</v>
      </c>
      <c r="I66" s="57">
        <v>2</v>
      </c>
      <c r="J66" s="54">
        <v>4</v>
      </c>
      <c r="K66" s="47">
        <v>1</v>
      </c>
      <c r="L66" s="57">
        <v>2</v>
      </c>
      <c r="M66" s="47">
        <v>1</v>
      </c>
      <c r="N66" s="47">
        <v>4</v>
      </c>
      <c r="O66" s="57">
        <v>2</v>
      </c>
      <c r="P66" s="47">
        <v>1</v>
      </c>
      <c r="Q66" s="47">
        <v>4</v>
      </c>
      <c r="R66" s="57">
        <v>2</v>
      </c>
      <c r="S66" s="47">
        <v>2</v>
      </c>
      <c r="T66" s="47">
        <v>4</v>
      </c>
      <c r="U66" s="57">
        <v>4</v>
      </c>
      <c r="V66" s="47">
        <v>4</v>
      </c>
      <c r="W66" s="59">
        <v>4</v>
      </c>
      <c r="X66" s="60"/>
      <c r="Y66" s="51" t="s">
        <v>68</v>
      </c>
      <c r="Z66" s="57">
        <v>4</v>
      </c>
      <c r="AA66" s="47">
        <v>4</v>
      </c>
      <c r="AB66" s="59">
        <v>4</v>
      </c>
      <c r="AC66" s="57">
        <v>4</v>
      </c>
      <c r="AD66" s="47">
        <v>4</v>
      </c>
      <c r="AE66" s="47">
        <v>4</v>
      </c>
      <c r="AF66" s="57">
        <v>2</v>
      </c>
      <c r="AG66" s="47">
        <v>4</v>
      </c>
      <c r="AH66" s="47">
        <v>4</v>
      </c>
      <c r="AI66" s="53">
        <v>2</v>
      </c>
      <c r="AJ66" s="47">
        <v>1</v>
      </c>
      <c r="AK66" s="47">
        <v>4</v>
      </c>
      <c r="AL66" s="3"/>
    </row>
    <row r="67" spans="1:38" ht="30" customHeight="1">
      <c r="A67" s="29"/>
      <c r="B67" s="45" t="s">
        <v>69</v>
      </c>
      <c r="C67" s="53">
        <v>4</v>
      </c>
      <c r="D67" s="47">
        <v>4</v>
      </c>
      <c r="E67" s="47">
        <v>4</v>
      </c>
      <c r="F67" s="53">
        <v>2</v>
      </c>
      <c r="G67" s="47">
        <v>1</v>
      </c>
      <c r="H67" s="47">
        <v>4</v>
      </c>
      <c r="I67" s="57">
        <v>2</v>
      </c>
      <c r="J67" s="47">
        <v>1</v>
      </c>
      <c r="K67" s="47">
        <v>1</v>
      </c>
      <c r="L67" s="57">
        <v>4</v>
      </c>
      <c r="M67" s="54">
        <v>4</v>
      </c>
      <c r="N67" s="54">
        <v>4</v>
      </c>
      <c r="O67" s="57">
        <v>2</v>
      </c>
      <c r="P67" s="54">
        <v>1</v>
      </c>
      <c r="Q67" s="54">
        <v>4</v>
      </c>
      <c r="R67" s="57">
        <v>2</v>
      </c>
      <c r="S67" s="54">
        <v>1</v>
      </c>
      <c r="T67" s="54">
        <v>4</v>
      </c>
      <c r="U67" s="57">
        <v>2</v>
      </c>
      <c r="V67" s="54">
        <v>2</v>
      </c>
      <c r="W67" s="55">
        <v>4</v>
      </c>
      <c r="X67" s="41"/>
      <c r="Y67" s="51" t="s">
        <v>69</v>
      </c>
      <c r="Z67" s="57">
        <v>4</v>
      </c>
      <c r="AA67" s="54">
        <v>4</v>
      </c>
      <c r="AB67" s="55">
        <v>4</v>
      </c>
      <c r="AC67" s="57">
        <v>4</v>
      </c>
      <c r="AD67" s="54">
        <v>4</v>
      </c>
      <c r="AE67" s="54">
        <v>4</v>
      </c>
      <c r="AF67" s="57">
        <v>2</v>
      </c>
      <c r="AG67" s="54">
        <v>4</v>
      </c>
      <c r="AH67" s="56">
        <v>4</v>
      </c>
      <c r="AI67" s="53">
        <v>4</v>
      </c>
      <c r="AJ67" s="47">
        <v>1</v>
      </c>
      <c r="AK67" s="47">
        <v>1</v>
      </c>
      <c r="AL67" s="3"/>
    </row>
    <row r="68" spans="1:38" ht="30" customHeight="1">
      <c r="A68" s="29"/>
      <c r="B68" s="45" t="s">
        <v>70</v>
      </c>
      <c r="C68" s="46">
        <v>4</v>
      </c>
      <c r="D68" s="47">
        <v>4</v>
      </c>
      <c r="E68" s="47">
        <v>4</v>
      </c>
      <c r="F68" s="46">
        <v>1</v>
      </c>
      <c r="G68" s="47">
        <v>1</v>
      </c>
      <c r="H68" s="47">
        <v>4</v>
      </c>
      <c r="I68" s="46">
        <v>1</v>
      </c>
      <c r="J68" s="47">
        <v>1</v>
      </c>
      <c r="K68" s="47">
        <v>1</v>
      </c>
      <c r="L68" s="46">
        <v>4</v>
      </c>
      <c r="M68" s="54">
        <v>1</v>
      </c>
      <c r="N68" s="54">
        <v>4</v>
      </c>
      <c r="O68" s="46">
        <v>1</v>
      </c>
      <c r="P68" s="54">
        <v>1</v>
      </c>
      <c r="Q68" s="54">
        <v>4</v>
      </c>
      <c r="R68" s="46">
        <v>4</v>
      </c>
      <c r="S68" s="54">
        <v>4</v>
      </c>
      <c r="T68" s="54">
        <v>4</v>
      </c>
      <c r="U68" s="46">
        <v>4</v>
      </c>
      <c r="V68" s="54">
        <v>4</v>
      </c>
      <c r="W68" s="55">
        <v>4</v>
      </c>
      <c r="X68" s="41"/>
      <c r="Y68" s="51" t="s">
        <v>70</v>
      </c>
      <c r="Z68" s="46">
        <v>4</v>
      </c>
      <c r="AA68" s="54">
        <v>4</v>
      </c>
      <c r="AB68" s="55">
        <v>4</v>
      </c>
      <c r="AC68" s="46">
        <v>4</v>
      </c>
      <c r="AD68" s="54">
        <v>4</v>
      </c>
      <c r="AE68" s="54">
        <v>4</v>
      </c>
      <c r="AF68" s="46">
        <v>4</v>
      </c>
      <c r="AG68" s="54">
        <v>4</v>
      </c>
      <c r="AH68" s="56">
        <v>4</v>
      </c>
      <c r="AI68" s="53">
        <v>4</v>
      </c>
      <c r="AJ68" s="47">
        <v>1</v>
      </c>
      <c r="AK68" s="47">
        <v>1</v>
      </c>
      <c r="AL68" s="3"/>
    </row>
    <row r="69" spans="1:38" ht="30" customHeight="1">
      <c r="A69" s="29"/>
      <c r="B69" s="45" t="s">
        <v>71</v>
      </c>
      <c r="C69" s="46">
        <v>4</v>
      </c>
      <c r="D69" s="47">
        <v>4</v>
      </c>
      <c r="E69" s="47">
        <v>4</v>
      </c>
      <c r="F69" s="46">
        <v>1</v>
      </c>
      <c r="G69" s="47">
        <v>1</v>
      </c>
      <c r="H69" s="47">
        <v>4</v>
      </c>
      <c r="I69" s="46">
        <v>1</v>
      </c>
      <c r="J69" s="54">
        <v>1</v>
      </c>
      <c r="K69" s="47">
        <v>1</v>
      </c>
      <c r="L69" s="46">
        <v>4</v>
      </c>
      <c r="M69" s="47">
        <v>1</v>
      </c>
      <c r="N69" s="54">
        <v>4</v>
      </c>
      <c r="O69" s="46">
        <v>1</v>
      </c>
      <c r="P69" s="47">
        <v>1</v>
      </c>
      <c r="Q69" s="54">
        <v>4</v>
      </c>
      <c r="R69" s="46">
        <v>1</v>
      </c>
      <c r="S69" s="47">
        <v>1</v>
      </c>
      <c r="T69" s="54">
        <v>4</v>
      </c>
      <c r="U69" s="46">
        <v>4</v>
      </c>
      <c r="V69" s="47">
        <v>4</v>
      </c>
      <c r="W69" s="55">
        <v>4</v>
      </c>
      <c r="X69" s="41"/>
      <c r="Y69" s="51" t="s">
        <v>71</v>
      </c>
      <c r="Z69" s="46">
        <v>4</v>
      </c>
      <c r="AA69" s="47">
        <v>4</v>
      </c>
      <c r="AB69" s="55">
        <v>4</v>
      </c>
      <c r="AC69" s="46">
        <v>4</v>
      </c>
      <c r="AD69" s="47">
        <v>4</v>
      </c>
      <c r="AE69" s="54">
        <v>4</v>
      </c>
      <c r="AF69" s="46">
        <v>4</v>
      </c>
      <c r="AG69" s="47">
        <v>4</v>
      </c>
      <c r="AH69" s="56">
        <v>4</v>
      </c>
      <c r="AI69" s="46">
        <v>1</v>
      </c>
      <c r="AJ69" s="52">
        <v>1</v>
      </c>
      <c r="AK69" s="52">
        <v>1</v>
      </c>
      <c r="AL69" s="3"/>
    </row>
    <row r="70" spans="1:38" ht="30" customHeight="1">
      <c r="A70" s="29"/>
      <c r="B70" s="45" t="s">
        <v>72</v>
      </c>
      <c r="C70" s="53">
        <v>4</v>
      </c>
      <c r="D70" s="47">
        <v>4</v>
      </c>
      <c r="E70" s="47">
        <v>4</v>
      </c>
      <c r="F70" s="53" t="s">
        <v>90</v>
      </c>
      <c r="G70" s="47">
        <v>1</v>
      </c>
      <c r="H70" s="47">
        <v>4</v>
      </c>
      <c r="I70" s="57" t="s">
        <v>90</v>
      </c>
      <c r="J70" s="54">
        <v>4</v>
      </c>
      <c r="K70" s="47">
        <v>1</v>
      </c>
      <c r="L70" s="57">
        <v>4</v>
      </c>
      <c r="M70" s="54">
        <v>4</v>
      </c>
      <c r="N70" s="54">
        <v>4</v>
      </c>
      <c r="O70" s="57">
        <v>2</v>
      </c>
      <c r="P70" s="54">
        <v>4</v>
      </c>
      <c r="Q70" s="54">
        <v>4</v>
      </c>
      <c r="R70" s="57">
        <v>2</v>
      </c>
      <c r="S70" s="54">
        <v>4</v>
      </c>
      <c r="T70" s="54">
        <v>4</v>
      </c>
      <c r="U70" s="57">
        <v>2</v>
      </c>
      <c r="V70" s="54">
        <v>4</v>
      </c>
      <c r="W70" s="55">
        <v>4</v>
      </c>
      <c r="X70" s="41"/>
      <c r="Y70" s="51" t="s">
        <v>72</v>
      </c>
      <c r="Z70" s="57">
        <v>4</v>
      </c>
      <c r="AA70" s="54">
        <v>4</v>
      </c>
      <c r="AB70" s="55">
        <v>4</v>
      </c>
      <c r="AC70" s="57">
        <v>2</v>
      </c>
      <c r="AD70" s="54">
        <v>4</v>
      </c>
      <c r="AE70" s="54">
        <v>4</v>
      </c>
      <c r="AF70" s="57">
        <v>4</v>
      </c>
      <c r="AG70" s="54">
        <v>4</v>
      </c>
      <c r="AH70" s="56">
        <v>4</v>
      </c>
      <c r="AI70" s="53">
        <v>2</v>
      </c>
      <c r="AJ70" s="47">
        <v>1</v>
      </c>
      <c r="AK70" s="47">
        <v>4</v>
      </c>
      <c r="AL70" s="3"/>
    </row>
    <row r="71" spans="1:38" ht="30" customHeight="1">
      <c r="A71" s="29"/>
      <c r="B71" s="45" t="s">
        <v>73</v>
      </c>
      <c r="C71" s="53">
        <v>4</v>
      </c>
      <c r="D71" s="47">
        <v>4</v>
      </c>
      <c r="E71" s="52">
        <v>4</v>
      </c>
      <c r="F71" s="53" t="s">
        <v>90</v>
      </c>
      <c r="G71" s="47">
        <v>4</v>
      </c>
      <c r="H71" s="52">
        <v>4</v>
      </c>
      <c r="I71" s="57" t="s">
        <v>90</v>
      </c>
      <c r="J71" s="47">
        <v>4</v>
      </c>
      <c r="K71" s="47">
        <v>4</v>
      </c>
      <c r="L71" s="57">
        <v>4</v>
      </c>
      <c r="M71" s="47">
        <v>4</v>
      </c>
      <c r="N71" s="54">
        <v>4</v>
      </c>
      <c r="O71" s="57" t="s">
        <v>90</v>
      </c>
      <c r="P71" s="47">
        <v>4</v>
      </c>
      <c r="Q71" s="54">
        <v>4</v>
      </c>
      <c r="R71" s="57" t="s">
        <v>90</v>
      </c>
      <c r="S71" s="47">
        <v>4</v>
      </c>
      <c r="T71" s="54">
        <v>4</v>
      </c>
      <c r="U71" s="57" t="s">
        <v>90</v>
      </c>
      <c r="V71" s="47">
        <v>4</v>
      </c>
      <c r="W71" s="55">
        <v>4</v>
      </c>
      <c r="X71" s="41"/>
      <c r="Y71" s="51" t="s">
        <v>73</v>
      </c>
      <c r="Z71" s="57">
        <v>2</v>
      </c>
      <c r="AA71" s="47">
        <v>4</v>
      </c>
      <c r="AB71" s="55">
        <v>4</v>
      </c>
      <c r="AC71" s="57">
        <v>2</v>
      </c>
      <c r="AD71" s="47">
        <v>4</v>
      </c>
      <c r="AE71" s="54">
        <v>4</v>
      </c>
      <c r="AF71" s="57">
        <v>2</v>
      </c>
      <c r="AG71" s="47">
        <v>4</v>
      </c>
      <c r="AH71" s="56">
        <v>4</v>
      </c>
      <c r="AI71" s="53">
        <v>2</v>
      </c>
      <c r="AJ71" s="47">
        <v>4</v>
      </c>
      <c r="AK71" s="47">
        <v>4</v>
      </c>
      <c r="AL71" s="3"/>
    </row>
    <row r="72" spans="1:38" ht="30" customHeight="1">
      <c r="A72" s="29"/>
      <c r="B72" s="45" t="s">
        <v>74</v>
      </c>
      <c r="C72" s="46">
        <v>4</v>
      </c>
      <c r="D72" s="47">
        <v>4</v>
      </c>
      <c r="E72" s="47">
        <v>4</v>
      </c>
      <c r="F72" s="46" t="s">
        <v>90</v>
      </c>
      <c r="G72" s="47">
        <v>4</v>
      </c>
      <c r="H72" s="47">
        <v>4</v>
      </c>
      <c r="I72" s="57" t="s">
        <v>90</v>
      </c>
      <c r="J72" s="47">
        <v>4</v>
      </c>
      <c r="K72" s="47">
        <v>1</v>
      </c>
      <c r="L72" s="57">
        <v>4</v>
      </c>
      <c r="M72" s="47">
        <v>4</v>
      </c>
      <c r="N72" s="54">
        <v>4</v>
      </c>
      <c r="O72" s="57" t="s">
        <v>90</v>
      </c>
      <c r="P72" s="47">
        <v>4</v>
      </c>
      <c r="Q72" s="54">
        <v>4</v>
      </c>
      <c r="R72" s="57" t="s">
        <v>90</v>
      </c>
      <c r="S72" s="47">
        <v>4</v>
      </c>
      <c r="T72" s="54">
        <v>4</v>
      </c>
      <c r="U72" s="57" t="s">
        <v>90</v>
      </c>
      <c r="V72" s="47">
        <v>4</v>
      </c>
      <c r="W72" s="55">
        <v>4</v>
      </c>
      <c r="X72" s="41"/>
      <c r="Y72" s="51" t="s">
        <v>74</v>
      </c>
      <c r="Z72" s="57">
        <v>2</v>
      </c>
      <c r="AA72" s="47">
        <v>4</v>
      </c>
      <c r="AB72" s="55">
        <v>4</v>
      </c>
      <c r="AC72" s="57">
        <v>2</v>
      </c>
      <c r="AD72" s="47">
        <v>4</v>
      </c>
      <c r="AE72" s="54">
        <v>4</v>
      </c>
      <c r="AF72" s="57">
        <v>2</v>
      </c>
      <c r="AG72" s="47">
        <v>4</v>
      </c>
      <c r="AH72" s="56">
        <v>4</v>
      </c>
      <c r="AI72" s="46">
        <v>1</v>
      </c>
      <c r="AJ72" s="47">
        <v>4</v>
      </c>
      <c r="AK72" s="52">
        <v>4</v>
      </c>
      <c r="AL72" s="3"/>
    </row>
    <row r="73" spans="1:38" ht="30" customHeight="1">
      <c r="A73" s="29"/>
      <c r="B73" s="45" t="s">
        <v>75</v>
      </c>
      <c r="C73" s="53">
        <v>4</v>
      </c>
      <c r="D73" s="47">
        <v>4</v>
      </c>
      <c r="E73" s="47">
        <v>4</v>
      </c>
      <c r="F73" s="53" t="s">
        <v>90</v>
      </c>
      <c r="G73" s="47">
        <v>1</v>
      </c>
      <c r="H73" s="47">
        <v>4</v>
      </c>
      <c r="I73" s="57" t="s">
        <v>90</v>
      </c>
      <c r="J73" s="54" t="s">
        <v>90</v>
      </c>
      <c r="K73" s="47">
        <v>1</v>
      </c>
      <c r="L73" s="57">
        <v>2</v>
      </c>
      <c r="M73" s="54">
        <v>4</v>
      </c>
      <c r="N73" s="54">
        <v>4</v>
      </c>
      <c r="O73" s="57">
        <v>2</v>
      </c>
      <c r="P73" s="54">
        <v>4</v>
      </c>
      <c r="Q73" s="54">
        <v>4</v>
      </c>
      <c r="R73" s="57">
        <v>2</v>
      </c>
      <c r="S73" s="54">
        <v>4</v>
      </c>
      <c r="T73" s="54">
        <v>4</v>
      </c>
      <c r="U73" s="57">
        <v>2</v>
      </c>
      <c r="V73" s="54">
        <v>2</v>
      </c>
      <c r="W73" s="55">
        <v>4</v>
      </c>
      <c r="X73" s="41"/>
      <c r="Y73" s="51" t="s">
        <v>75</v>
      </c>
      <c r="Z73" s="57">
        <v>2</v>
      </c>
      <c r="AA73" s="54">
        <v>4</v>
      </c>
      <c r="AB73" s="55">
        <v>4</v>
      </c>
      <c r="AC73" s="57">
        <v>2</v>
      </c>
      <c r="AD73" s="54">
        <v>4</v>
      </c>
      <c r="AE73" s="54">
        <v>4</v>
      </c>
      <c r="AF73" s="57">
        <v>2</v>
      </c>
      <c r="AG73" s="54">
        <v>2</v>
      </c>
      <c r="AH73" s="56">
        <v>4</v>
      </c>
      <c r="AI73" s="53">
        <v>2</v>
      </c>
      <c r="AJ73" s="52">
        <v>1.2</v>
      </c>
      <c r="AK73" s="47">
        <v>1</v>
      </c>
      <c r="AL73" s="3"/>
    </row>
    <row r="74" spans="1:38" ht="30" customHeight="1">
      <c r="A74" s="29"/>
      <c r="B74" s="45" t="s">
        <v>76</v>
      </c>
      <c r="C74" s="53">
        <v>4</v>
      </c>
      <c r="D74" s="52">
        <v>4</v>
      </c>
      <c r="E74" s="52">
        <v>4</v>
      </c>
      <c r="F74" s="53">
        <v>2</v>
      </c>
      <c r="G74" s="52">
        <v>1</v>
      </c>
      <c r="H74" s="52">
        <v>4</v>
      </c>
      <c r="I74" s="57">
        <v>2</v>
      </c>
      <c r="J74" s="54">
        <v>2</v>
      </c>
      <c r="K74" s="47">
        <v>1</v>
      </c>
      <c r="L74" s="57">
        <v>4</v>
      </c>
      <c r="M74" s="54">
        <v>4</v>
      </c>
      <c r="N74" s="54">
        <v>4</v>
      </c>
      <c r="O74" s="57">
        <v>2</v>
      </c>
      <c r="P74" s="54">
        <v>2</v>
      </c>
      <c r="Q74" s="54">
        <v>4</v>
      </c>
      <c r="R74" s="57">
        <v>2</v>
      </c>
      <c r="S74" s="54">
        <v>4</v>
      </c>
      <c r="T74" s="54">
        <v>4</v>
      </c>
      <c r="U74" s="57">
        <v>2</v>
      </c>
      <c r="V74" s="54">
        <v>2</v>
      </c>
      <c r="W74" s="55">
        <v>4</v>
      </c>
      <c r="X74" s="41"/>
      <c r="Y74" s="51" t="s">
        <v>76</v>
      </c>
      <c r="Z74" s="57">
        <v>2</v>
      </c>
      <c r="AA74" s="54">
        <v>4</v>
      </c>
      <c r="AB74" s="55">
        <v>4</v>
      </c>
      <c r="AC74" s="57">
        <v>2</v>
      </c>
      <c r="AD74" s="54">
        <v>2</v>
      </c>
      <c r="AE74" s="54">
        <v>4</v>
      </c>
      <c r="AF74" s="57">
        <v>4</v>
      </c>
      <c r="AG74" s="54">
        <v>4</v>
      </c>
      <c r="AH74" s="56">
        <v>4</v>
      </c>
      <c r="AI74" s="53">
        <v>2</v>
      </c>
      <c r="AJ74" s="52">
        <v>2</v>
      </c>
      <c r="AK74" s="52">
        <v>1</v>
      </c>
      <c r="AL74" s="3"/>
    </row>
    <row r="75" spans="1:38" ht="30" customHeight="1">
      <c r="A75" s="29"/>
      <c r="B75" s="45" t="s">
        <v>77</v>
      </c>
      <c r="C75" s="53">
        <v>4</v>
      </c>
      <c r="D75" s="52">
        <v>4</v>
      </c>
      <c r="E75" s="47">
        <v>4</v>
      </c>
      <c r="F75" s="53" t="s">
        <v>90</v>
      </c>
      <c r="G75" s="52">
        <v>1</v>
      </c>
      <c r="H75" s="47">
        <v>4</v>
      </c>
      <c r="I75" s="57">
        <v>2</v>
      </c>
      <c r="J75" s="54">
        <v>2</v>
      </c>
      <c r="K75" s="54">
        <v>1</v>
      </c>
      <c r="L75" s="57">
        <v>4</v>
      </c>
      <c r="M75" s="54">
        <v>4</v>
      </c>
      <c r="N75" s="54">
        <v>4</v>
      </c>
      <c r="O75" s="57">
        <v>2</v>
      </c>
      <c r="P75" s="54">
        <v>2</v>
      </c>
      <c r="Q75" s="54">
        <v>4</v>
      </c>
      <c r="R75" s="57">
        <v>2</v>
      </c>
      <c r="S75" s="54">
        <v>2</v>
      </c>
      <c r="T75" s="54">
        <v>4</v>
      </c>
      <c r="U75" s="57">
        <v>2</v>
      </c>
      <c r="V75" s="54">
        <v>2</v>
      </c>
      <c r="W75" s="55">
        <v>4</v>
      </c>
      <c r="X75" s="41"/>
      <c r="Y75" s="51" t="s">
        <v>77</v>
      </c>
      <c r="Z75" s="57">
        <v>2</v>
      </c>
      <c r="AA75" s="54">
        <v>2</v>
      </c>
      <c r="AB75" s="55">
        <v>4</v>
      </c>
      <c r="AC75" s="57">
        <v>2</v>
      </c>
      <c r="AD75" s="54">
        <v>2</v>
      </c>
      <c r="AE75" s="54">
        <v>4</v>
      </c>
      <c r="AF75" s="57">
        <v>4</v>
      </c>
      <c r="AG75" s="54">
        <v>4</v>
      </c>
      <c r="AH75" s="56">
        <v>4</v>
      </c>
      <c r="AI75" s="53">
        <v>2</v>
      </c>
      <c r="AJ75" s="52">
        <v>2</v>
      </c>
      <c r="AK75" s="47">
        <v>1</v>
      </c>
      <c r="AL75" s="3"/>
    </row>
    <row r="76" spans="1:38" ht="30" customHeight="1">
      <c r="A76" s="29"/>
      <c r="B76" s="45" t="s">
        <v>78</v>
      </c>
      <c r="C76" s="46">
        <v>4</v>
      </c>
      <c r="D76" s="47">
        <v>4</v>
      </c>
      <c r="E76" s="47">
        <v>4</v>
      </c>
      <c r="F76" s="46">
        <v>1</v>
      </c>
      <c r="G76" s="47">
        <v>1</v>
      </c>
      <c r="H76" s="47">
        <v>1</v>
      </c>
      <c r="I76" s="46">
        <v>1</v>
      </c>
      <c r="J76" s="47">
        <v>1</v>
      </c>
      <c r="K76" s="47">
        <v>1</v>
      </c>
      <c r="L76" s="46">
        <v>4</v>
      </c>
      <c r="M76" s="47">
        <v>4</v>
      </c>
      <c r="N76" s="47">
        <v>4</v>
      </c>
      <c r="O76" s="46">
        <v>1</v>
      </c>
      <c r="P76" s="47">
        <v>1</v>
      </c>
      <c r="Q76" s="47">
        <v>1</v>
      </c>
      <c r="R76" s="46">
        <v>4</v>
      </c>
      <c r="S76" s="47">
        <v>4</v>
      </c>
      <c r="T76" s="47">
        <v>4</v>
      </c>
      <c r="U76" s="46">
        <v>4</v>
      </c>
      <c r="V76" s="47">
        <v>4</v>
      </c>
      <c r="W76" s="59">
        <v>4</v>
      </c>
      <c r="X76" s="60"/>
      <c r="Y76" s="51" t="s">
        <v>78</v>
      </c>
      <c r="Z76" s="46">
        <v>4</v>
      </c>
      <c r="AA76" s="47">
        <v>4</v>
      </c>
      <c r="AB76" s="59">
        <v>4</v>
      </c>
      <c r="AC76" s="46">
        <v>4</v>
      </c>
      <c r="AD76" s="47">
        <v>4</v>
      </c>
      <c r="AE76" s="47">
        <v>4</v>
      </c>
      <c r="AF76" s="46">
        <v>4</v>
      </c>
      <c r="AG76" s="47">
        <v>4</v>
      </c>
      <c r="AH76" s="47">
        <v>4</v>
      </c>
      <c r="AI76" s="53">
        <v>2</v>
      </c>
      <c r="AJ76" s="52">
        <v>2</v>
      </c>
      <c r="AK76" s="47">
        <v>1</v>
      </c>
      <c r="AL76" s="3"/>
    </row>
    <row r="77" spans="1:38" ht="30" customHeight="1">
      <c r="A77" s="29"/>
      <c r="B77" s="45" t="s">
        <v>79</v>
      </c>
      <c r="C77" s="53">
        <v>4</v>
      </c>
      <c r="D77" s="47">
        <v>4</v>
      </c>
      <c r="E77" s="47">
        <v>4</v>
      </c>
      <c r="F77" s="53">
        <v>2</v>
      </c>
      <c r="G77" s="47">
        <v>1</v>
      </c>
      <c r="H77" s="47">
        <v>1</v>
      </c>
      <c r="I77" s="61">
        <v>2</v>
      </c>
      <c r="J77" s="58">
        <v>2</v>
      </c>
      <c r="K77" s="58">
        <v>2</v>
      </c>
      <c r="L77" s="61">
        <v>4</v>
      </c>
      <c r="M77" s="58">
        <v>4</v>
      </c>
      <c r="N77" s="58">
        <v>4</v>
      </c>
      <c r="O77" s="61">
        <v>2</v>
      </c>
      <c r="P77" s="58">
        <v>2</v>
      </c>
      <c r="Q77" s="58">
        <v>2</v>
      </c>
      <c r="R77" s="61">
        <v>2</v>
      </c>
      <c r="S77" s="58">
        <v>2</v>
      </c>
      <c r="T77" s="58">
        <v>2</v>
      </c>
      <c r="U77" s="61">
        <v>4</v>
      </c>
      <c r="V77" s="58">
        <v>4</v>
      </c>
      <c r="W77" s="64">
        <v>4</v>
      </c>
      <c r="X77" s="60"/>
      <c r="Y77" s="51" t="s">
        <v>79</v>
      </c>
      <c r="Z77" s="61">
        <v>4</v>
      </c>
      <c r="AA77" s="58">
        <v>4</v>
      </c>
      <c r="AB77" s="64">
        <v>4</v>
      </c>
      <c r="AC77" s="61">
        <v>4</v>
      </c>
      <c r="AD77" s="58">
        <v>4</v>
      </c>
      <c r="AE77" s="58">
        <v>4</v>
      </c>
      <c r="AF77" s="61">
        <v>2</v>
      </c>
      <c r="AG77" s="58">
        <v>2</v>
      </c>
      <c r="AH77" s="65">
        <v>2</v>
      </c>
      <c r="AI77" s="53">
        <v>4</v>
      </c>
      <c r="AJ77" s="52">
        <v>2</v>
      </c>
      <c r="AK77" s="52">
        <v>2</v>
      </c>
      <c r="AL77" s="3"/>
    </row>
    <row r="78" spans="1:38" ht="30" customHeight="1">
      <c r="A78" s="29"/>
      <c r="B78" s="45" t="s">
        <v>80</v>
      </c>
      <c r="C78" s="53">
        <v>4</v>
      </c>
      <c r="D78" s="47">
        <v>4</v>
      </c>
      <c r="E78" s="47">
        <v>4</v>
      </c>
      <c r="F78" s="53" t="s">
        <v>90</v>
      </c>
      <c r="G78" s="47">
        <v>1</v>
      </c>
      <c r="H78" s="47">
        <v>1</v>
      </c>
      <c r="I78" s="57" t="s">
        <v>90</v>
      </c>
      <c r="J78" s="47">
        <v>1</v>
      </c>
      <c r="K78" s="47">
        <v>1</v>
      </c>
      <c r="L78" s="57" t="s">
        <v>90</v>
      </c>
      <c r="M78" s="47">
        <v>1</v>
      </c>
      <c r="N78" s="54">
        <v>4</v>
      </c>
      <c r="O78" s="57" t="s">
        <v>90</v>
      </c>
      <c r="P78" s="47">
        <v>1</v>
      </c>
      <c r="Q78" s="54">
        <v>4</v>
      </c>
      <c r="R78" s="57">
        <v>2</v>
      </c>
      <c r="S78" s="47">
        <v>2</v>
      </c>
      <c r="T78" s="54">
        <v>4</v>
      </c>
      <c r="U78" s="57">
        <v>2</v>
      </c>
      <c r="V78" s="47">
        <v>2</v>
      </c>
      <c r="W78" s="55">
        <v>4</v>
      </c>
      <c r="X78" s="41"/>
      <c r="Y78" s="51" t="s">
        <v>80</v>
      </c>
      <c r="Z78" s="57" t="s">
        <v>90</v>
      </c>
      <c r="AA78" s="47">
        <v>1</v>
      </c>
      <c r="AB78" s="55">
        <v>4</v>
      </c>
      <c r="AC78" s="57" t="s">
        <v>90</v>
      </c>
      <c r="AD78" s="47">
        <v>1</v>
      </c>
      <c r="AE78" s="54">
        <v>4</v>
      </c>
      <c r="AF78" s="57">
        <v>4</v>
      </c>
      <c r="AG78" s="47">
        <v>4</v>
      </c>
      <c r="AH78" s="56">
        <v>4</v>
      </c>
      <c r="AI78" s="53">
        <v>4</v>
      </c>
      <c r="AJ78" s="47">
        <v>1</v>
      </c>
      <c r="AK78" s="47">
        <v>1</v>
      </c>
      <c r="AL78" s="3"/>
    </row>
    <row r="79" spans="1:38" ht="30" customHeight="1" thickBot="1">
      <c r="A79" s="67"/>
      <c r="B79" s="68" t="s">
        <v>81</v>
      </c>
      <c r="C79" s="69">
        <v>4</v>
      </c>
      <c r="D79" s="70">
        <v>4</v>
      </c>
      <c r="E79" s="70">
        <v>4</v>
      </c>
      <c r="F79" s="69">
        <v>1</v>
      </c>
      <c r="G79" s="70">
        <v>1</v>
      </c>
      <c r="H79" s="70">
        <v>4</v>
      </c>
      <c r="I79" s="69">
        <v>1</v>
      </c>
      <c r="J79" s="70">
        <v>1</v>
      </c>
      <c r="K79" s="70">
        <v>1</v>
      </c>
      <c r="L79" s="71">
        <v>4</v>
      </c>
      <c r="M79" s="38">
        <v>4</v>
      </c>
      <c r="N79" s="38">
        <v>4</v>
      </c>
      <c r="O79" s="71">
        <v>1</v>
      </c>
      <c r="P79" s="38">
        <v>1</v>
      </c>
      <c r="Q79" s="38">
        <v>4</v>
      </c>
      <c r="R79" s="71">
        <v>1</v>
      </c>
      <c r="S79" s="38">
        <v>1</v>
      </c>
      <c r="T79" s="38">
        <v>4</v>
      </c>
      <c r="U79" s="71">
        <v>1</v>
      </c>
      <c r="V79" s="38">
        <v>2</v>
      </c>
      <c r="W79" s="40">
        <v>4</v>
      </c>
      <c r="X79" s="41"/>
      <c r="Y79" s="72" t="s">
        <v>81</v>
      </c>
      <c r="Z79" s="71">
        <v>1</v>
      </c>
      <c r="AA79" s="38">
        <v>2</v>
      </c>
      <c r="AB79" s="40">
        <v>4</v>
      </c>
      <c r="AC79" s="71">
        <v>4</v>
      </c>
      <c r="AD79" s="38">
        <v>4</v>
      </c>
      <c r="AE79" s="38">
        <v>4</v>
      </c>
      <c r="AF79" s="71">
        <v>4</v>
      </c>
      <c r="AG79" s="38">
        <v>4</v>
      </c>
      <c r="AH79" s="36">
        <v>4</v>
      </c>
      <c r="AI79" s="69">
        <v>1</v>
      </c>
      <c r="AJ79" s="70">
        <v>1</v>
      </c>
      <c r="AK79" s="73">
        <v>1</v>
      </c>
      <c r="AL79" s="3"/>
    </row>
    <row r="80" spans="3:25" ht="30" customHeight="1">
      <c r="C80" s="5" t="s">
        <v>111</v>
      </c>
      <c r="F80" s="5"/>
      <c r="X80" s="74"/>
      <c r="Y80" s="15"/>
    </row>
  </sheetData>
  <printOptions/>
  <pageMargins left="0.7874015748031497" right="0.67" top="0.49" bottom="0.64" header="0" footer="0"/>
  <pageSetup fitToWidth="0" fitToHeight="1" horizontalDpi="400" verticalDpi="400" orientation="portrait" paperSize="9" scale="3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6"/>
  <sheetViews>
    <sheetView showGridLines="0" zoomScale="50" zoomScaleNormal="50" workbookViewId="0" topLeftCell="A1">
      <selection activeCell="F18" sqref="F18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5" width="7.16015625" style="75" customWidth="1"/>
    <col min="6" max="6" width="7.5" style="75" customWidth="1"/>
    <col min="7" max="7" width="7.16015625" style="75" customWidth="1"/>
    <col min="8" max="8" width="8.16015625" style="75" customWidth="1"/>
    <col min="9" max="9" width="6.91015625" style="75" customWidth="1"/>
    <col min="10" max="10" width="9" style="75" customWidth="1"/>
    <col min="11" max="11" width="6.66015625" style="75" customWidth="1"/>
    <col min="12" max="12" width="8.16015625" style="75" customWidth="1"/>
    <col min="13" max="13" width="7.16015625" style="75" customWidth="1"/>
    <col min="14" max="14" width="8.58203125" style="75" customWidth="1"/>
    <col min="15" max="15" width="6.41015625" style="75" customWidth="1"/>
    <col min="16" max="16" width="8.33203125" style="75" customWidth="1"/>
    <col min="17" max="17" width="7.16015625" style="75" customWidth="1"/>
    <col min="18" max="18" width="8.33203125" style="75" customWidth="1"/>
    <col min="19" max="19" width="9.58203125" style="75" customWidth="1"/>
    <col min="20" max="20" width="9.08203125" style="75" customWidth="1"/>
    <col min="21" max="21" width="8.41015625" style="75" customWidth="1"/>
    <col min="22" max="22" width="8.16015625" style="75" customWidth="1"/>
    <col min="23" max="23" width="8.33203125" style="75" customWidth="1"/>
    <col min="24" max="24" width="7.5" style="75" customWidth="1"/>
    <col min="25" max="25" width="4" style="0" customWidth="1"/>
  </cols>
  <sheetData>
    <row r="1" spans="2:4" ht="17.25">
      <c r="B1" s="19" t="s">
        <v>112</v>
      </c>
      <c r="C1" s="60"/>
      <c r="D1" s="60"/>
    </row>
    <row r="2" spans="1:24" ht="18" thickBot="1">
      <c r="A2" s="15"/>
      <c r="B2" s="15"/>
      <c r="C2" s="41"/>
      <c r="D2" s="41"/>
      <c r="E2" s="39" t="s">
        <v>113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ht="17.25">
      <c r="A3" s="20"/>
      <c r="B3" s="21" t="s">
        <v>1</v>
      </c>
      <c r="C3" s="76" t="s">
        <v>114</v>
      </c>
      <c r="D3" s="77"/>
      <c r="E3" s="76" t="s">
        <v>92</v>
      </c>
      <c r="F3" s="78"/>
      <c r="G3" s="79" t="s">
        <v>93</v>
      </c>
      <c r="H3" s="78"/>
      <c r="I3" s="80"/>
      <c r="J3" s="81"/>
      <c r="K3" s="81"/>
      <c r="L3" s="81"/>
      <c r="M3" s="81" t="s">
        <v>94</v>
      </c>
      <c r="N3" s="81"/>
      <c r="O3" s="81"/>
      <c r="P3" s="81"/>
      <c r="Q3" s="81"/>
      <c r="R3" s="81"/>
      <c r="S3" s="81"/>
      <c r="T3" s="82"/>
      <c r="U3" s="79" t="s">
        <v>95</v>
      </c>
      <c r="V3" s="78"/>
      <c r="W3" s="76" t="s">
        <v>84</v>
      </c>
      <c r="X3" s="83"/>
      <c r="Y3" s="3"/>
    </row>
    <row r="4" spans="1:25" ht="17.25">
      <c r="A4" s="3"/>
      <c r="B4" s="19" t="s">
        <v>4</v>
      </c>
      <c r="C4" s="84"/>
      <c r="D4" s="60"/>
      <c r="E4" s="46"/>
      <c r="F4" s="85"/>
      <c r="G4" s="46"/>
      <c r="H4" s="85"/>
      <c r="I4" s="63" t="s">
        <v>96</v>
      </c>
      <c r="J4" s="86"/>
      <c r="K4" s="87" t="s">
        <v>97</v>
      </c>
      <c r="L4" s="86"/>
      <c r="M4" s="56" t="s">
        <v>115</v>
      </c>
      <c r="N4" s="86"/>
      <c r="O4" s="88" t="s">
        <v>116</v>
      </c>
      <c r="P4" s="86"/>
      <c r="Q4" s="89" t="s">
        <v>117</v>
      </c>
      <c r="R4" s="86"/>
      <c r="S4" s="87" t="s">
        <v>101</v>
      </c>
      <c r="T4" s="90"/>
      <c r="U4" s="53"/>
      <c r="V4" s="85"/>
      <c r="W4" s="46"/>
      <c r="X4" s="85"/>
      <c r="Y4" s="3"/>
    </row>
    <row r="5" spans="1:25" ht="18" thickBot="1">
      <c r="A5" s="4"/>
      <c r="B5" s="1"/>
      <c r="C5" s="69" t="s">
        <v>118</v>
      </c>
      <c r="D5" s="73" t="s">
        <v>119</v>
      </c>
      <c r="E5" s="34" t="s">
        <v>118</v>
      </c>
      <c r="F5" s="35" t="s">
        <v>119</v>
      </c>
      <c r="G5" s="34" t="s">
        <v>118</v>
      </c>
      <c r="H5" s="35" t="s">
        <v>119</v>
      </c>
      <c r="I5" s="34" t="s">
        <v>118</v>
      </c>
      <c r="J5" s="91" t="s">
        <v>119</v>
      </c>
      <c r="K5" s="92" t="s">
        <v>118</v>
      </c>
      <c r="L5" s="91" t="s">
        <v>119</v>
      </c>
      <c r="M5" s="92" t="s">
        <v>118</v>
      </c>
      <c r="N5" s="91" t="s">
        <v>119</v>
      </c>
      <c r="O5" s="92" t="s">
        <v>118</v>
      </c>
      <c r="P5" s="91" t="s">
        <v>119</v>
      </c>
      <c r="Q5" s="92" t="s">
        <v>118</v>
      </c>
      <c r="R5" s="91" t="s">
        <v>119</v>
      </c>
      <c r="S5" s="92" t="s">
        <v>118</v>
      </c>
      <c r="T5" s="35" t="s">
        <v>119</v>
      </c>
      <c r="U5" s="34" t="s">
        <v>118</v>
      </c>
      <c r="V5" s="35" t="s">
        <v>119</v>
      </c>
      <c r="W5" s="34" t="s">
        <v>118</v>
      </c>
      <c r="X5" s="35" t="s">
        <v>119</v>
      </c>
      <c r="Y5" s="3"/>
    </row>
    <row r="6" spans="1:25" ht="30" customHeight="1">
      <c r="A6" s="29"/>
      <c r="B6" s="45" t="s">
        <v>8</v>
      </c>
      <c r="C6" s="93"/>
      <c r="D6" s="62"/>
      <c r="E6" s="46">
        <v>3</v>
      </c>
      <c r="F6" s="52">
        <v>4</v>
      </c>
      <c r="G6" s="46">
        <v>3</v>
      </c>
      <c r="H6" s="48">
        <v>4</v>
      </c>
      <c r="I6" s="94">
        <v>2</v>
      </c>
      <c r="J6" s="95"/>
      <c r="K6" s="96">
        <v>3</v>
      </c>
      <c r="L6" s="95">
        <v>4</v>
      </c>
      <c r="M6" s="96">
        <v>3</v>
      </c>
      <c r="N6" s="95">
        <v>4</v>
      </c>
      <c r="O6" s="96">
        <v>3</v>
      </c>
      <c r="P6" s="95">
        <v>4</v>
      </c>
      <c r="Q6" s="96"/>
      <c r="R6" s="95"/>
      <c r="S6" s="96"/>
      <c r="T6" s="95"/>
      <c r="U6" s="94">
        <v>3</v>
      </c>
      <c r="V6" s="97">
        <v>4</v>
      </c>
      <c r="W6" s="53">
        <v>3</v>
      </c>
      <c r="X6" s="52">
        <v>4</v>
      </c>
      <c r="Y6" s="3"/>
    </row>
    <row r="7" spans="1:25" ht="30" customHeight="1">
      <c r="A7" s="29"/>
      <c r="B7" s="45" t="s">
        <v>9</v>
      </c>
      <c r="C7" s="98"/>
      <c r="D7" s="62"/>
      <c r="E7" s="46">
        <v>2</v>
      </c>
      <c r="F7" s="47"/>
      <c r="G7" s="46"/>
      <c r="H7" s="47"/>
      <c r="I7" s="46">
        <v>2</v>
      </c>
      <c r="J7" s="66"/>
      <c r="K7" s="62">
        <v>2</v>
      </c>
      <c r="L7" s="66"/>
      <c r="M7" s="62">
        <v>2</v>
      </c>
      <c r="N7" s="66"/>
      <c r="O7" s="62">
        <v>2</v>
      </c>
      <c r="P7" s="66"/>
      <c r="Q7" s="62">
        <v>2</v>
      </c>
      <c r="R7" s="66"/>
      <c r="S7" s="99">
        <v>2</v>
      </c>
      <c r="T7" s="47"/>
      <c r="U7" s="46"/>
      <c r="V7" s="65"/>
      <c r="W7" s="46">
        <v>2</v>
      </c>
      <c r="X7" s="47"/>
      <c r="Y7" s="3"/>
    </row>
    <row r="8" spans="1:25" ht="30" customHeight="1">
      <c r="A8" s="29"/>
      <c r="B8" s="45" t="s">
        <v>10</v>
      </c>
      <c r="C8" s="98"/>
      <c r="D8" s="62"/>
      <c r="E8" s="46">
        <v>2</v>
      </c>
      <c r="F8" s="47"/>
      <c r="G8" s="46"/>
      <c r="H8" s="47"/>
      <c r="I8" s="46">
        <v>2</v>
      </c>
      <c r="J8" s="66"/>
      <c r="K8" s="62">
        <v>2</v>
      </c>
      <c r="L8" s="66"/>
      <c r="M8" s="62">
        <v>2</v>
      </c>
      <c r="N8" s="66"/>
      <c r="O8" s="62"/>
      <c r="P8" s="66"/>
      <c r="Q8" s="62"/>
      <c r="R8" s="66"/>
      <c r="S8" s="99"/>
      <c r="T8" s="47"/>
      <c r="U8" s="46">
        <v>2</v>
      </c>
      <c r="V8" s="65"/>
      <c r="W8" s="46">
        <v>2</v>
      </c>
      <c r="X8" s="47"/>
      <c r="Y8" s="3"/>
    </row>
    <row r="9" spans="1:25" ht="30" customHeight="1">
      <c r="A9" s="29"/>
      <c r="B9" s="45" t="s">
        <v>11</v>
      </c>
      <c r="C9" s="98"/>
      <c r="D9" s="62"/>
      <c r="E9" s="46">
        <v>2</v>
      </c>
      <c r="F9" s="47"/>
      <c r="G9" s="57"/>
      <c r="H9" s="54"/>
      <c r="I9" s="57">
        <v>2</v>
      </c>
      <c r="J9" s="66"/>
      <c r="K9" s="86">
        <v>2</v>
      </c>
      <c r="L9" s="66"/>
      <c r="M9" s="86">
        <v>2</v>
      </c>
      <c r="N9" s="66"/>
      <c r="O9" s="86"/>
      <c r="P9" s="66"/>
      <c r="Q9" s="86"/>
      <c r="R9" s="66"/>
      <c r="S9" s="86"/>
      <c r="T9" s="47"/>
      <c r="U9" s="57">
        <v>2</v>
      </c>
      <c r="V9" s="65"/>
      <c r="W9" s="46">
        <v>2</v>
      </c>
      <c r="X9" s="52"/>
      <c r="Y9" s="3"/>
    </row>
    <row r="10" spans="1:25" ht="30" customHeight="1">
      <c r="A10" s="29"/>
      <c r="B10" s="45" t="s">
        <v>12</v>
      </c>
      <c r="C10" s="98"/>
      <c r="D10" s="62"/>
      <c r="E10" s="46">
        <v>2</v>
      </c>
      <c r="F10" s="47"/>
      <c r="G10" s="46">
        <v>2</v>
      </c>
      <c r="H10" s="54"/>
      <c r="I10" s="46">
        <v>2</v>
      </c>
      <c r="J10" s="54"/>
      <c r="K10" s="62">
        <v>2</v>
      </c>
      <c r="L10" s="54"/>
      <c r="M10" s="62">
        <v>2</v>
      </c>
      <c r="N10" s="54">
        <v>2</v>
      </c>
      <c r="O10" s="62">
        <v>2</v>
      </c>
      <c r="P10" s="54"/>
      <c r="Q10" s="62">
        <v>2</v>
      </c>
      <c r="R10" s="54"/>
      <c r="S10" s="99">
        <v>2</v>
      </c>
      <c r="T10" s="54"/>
      <c r="U10" s="46"/>
      <c r="V10" s="56"/>
      <c r="W10" s="53"/>
      <c r="X10" s="52"/>
      <c r="Y10" s="3"/>
    </row>
    <row r="11" spans="1:25" ht="30" customHeight="1">
      <c r="A11" s="29"/>
      <c r="B11" s="45" t="s">
        <v>13</v>
      </c>
      <c r="C11" s="98"/>
      <c r="D11" s="62"/>
      <c r="E11" s="53">
        <v>2</v>
      </c>
      <c r="F11" s="47"/>
      <c r="G11" s="57">
        <v>2</v>
      </c>
      <c r="H11" s="47"/>
      <c r="I11" s="57">
        <v>2</v>
      </c>
      <c r="J11" s="66"/>
      <c r="K11" s="86">
        <v>2</v>
      </c>
      <c r="L11" s="66"/>
      <c r="M11" s="86">
        <v>2</v>
      </c>
      <c r="N11" s="66"/>
      <c r="O11" s="86"/>
      <c r="P11" s="66"/>
      <c r="Q11" s="86"/>
      <c r="R11" s="66"/>
      <c r="S11" s="86"/>
      <c r="T11" s="47"/>
      <c r="U11" s="57"/>
      <c r="V11" s="65"/>
      <c r="W11" s="53">
        <v>2</v>
      </c>
      <c r="X11" s="47"/>
      <c r="Y11" s="3"/>
    </row>
    <row r="12" spans="1:25" ht="30" customHeight="1">
      <c r="A12" s="29"/>
      <c r="B12" s="45" t="s">
        <v>14</v>
      </c>
      <c r="C12" s="98"/>
      <c r="D12" s="62"/>
      <c r="E12" s="46">
        <v>1</v>
      </c>
      <c r="F12" s="47">
        <v>1</v>
      </c>
      <c r="G12" s="46">
        <v>1</v>
      </c>
      <c r="H12" s="54">
        <v>1</v>
      </c>
      <c r="I12" s="46">
        <v>2</v>
      </c>
      <c r="J12" s="66"/>
      <c r="K12" s="62">
        <v>3</v>
      </c>
      <c r="L12" s="66"/>
      <c r="M12" s="62">
        <v>2</v>
      </c>
      <c r="N12" s="66"/>
      <c r="O12" s="62">
        <v>2</v>
      </c>
      <c r="P12" s="66"/>
      <c r="Q12" s="62"/>
      <c r="R12" s="66"/>
      <c r="S12" s="99"/>
      <c r="T12" s="47"/>
      <c r="U12" s="46">
        <v>2</v>
      </c>
      <c r="V12" s="65"/>
      <c r="W12" s="46">
        <v>1</v>
      </c>
      <c r="X12" s="52">
        <v>1</v>
      </c>
      <c r="Y12" s="3"/>
    </row>
    <row r="13" spans="1:25" ht="30" customHeight="1">
      <c r="A13" s="29"/>
      <c r="B13" s="45" t="s">
        <v>15</v>
      </c>
      <c r="C13" s="98"/>
      <c r="D13" s="62"/>
      <c r="E13" s="46">
        <v>2</v>
      </c>
      <c r="F13" s="52"/>
      <c r="G13" s="46">
        <v>2</v>
      </c>
      <c r="H13" s="54"/>
      <c r="I13" s="46">
        <v>2</v>
      </c>
      <c r="J13" s="66"/>
      <c r="K13" s="62">
        <v>2</v>
      </c>
      <c r="L13" s="66"/>
      <c r="M13" s="62">
        <v>2</v>
      </c>
      <c r="N13" s="66"/>
      <c r="O13" s="62">
        <v>2</v>
      </c>
      <c r="P13" s="66"/>
      <c r="Q13" s="62"/>
      <c r="R13" s="66"/>
      <c r="S13" s="99">
        <v>2</v>
      </c>
      <c r="T13" s="47"/>
      <c r="U13" s="46"/>
      <c r="V13" s="65"/>
      <c r="W13" s="53"/>
      <c r="X13" s="52"/>
      <c r="Y13" s="3"/>
    </row>
    <row r="14" spans="1:25" ht="30" customHeight="1">
      <c r="A14" s="29"/>
      <c r="B14" s="45" t="s">
        <v>16</v>
      </c>
      <c r="C14" s="98"/>
      <c r="D14" s="62"/>
      <c r="E14" s="53">
        <v>2</v>
      </c>
      <c r="F14" s="47"/>
      <c r="G14" s="57">
        <v>2</v>
      </c>
      <c r="H14" s="47"/>
      <c r="I14" s="46"/>
      <c r="J14" s="66"/>
      <c r="K14" s="62">
        <v>2</v>
      </c>
      <c r="L14" s="66"/>
      <c r="M14" s="62">
        <v>2</v>
      </c>
      <c r="N14" s="66"/>
      <c r="O14" s="62">
        <v>2</v>
      </c>
      <c r="P14" s="66"/>
      <c r="Q14" s="62">
        <v>2</v>
      </c>
      <c r="R14" s="66"/>
      <c r="S14" s="99"/>
      <c r="T14" s="47"/>
      <c r="U14" s="46">
        <v>2</v>
      </c>
      <c r="V14" s="65"/>
      <c r="W14" s="53">
        <v>2</v>
      </c>
      <c r="X14" s="47"/>
      <c r="Y14" s="3"/>
    </row>
    <row r="15" spans="1:25" ht="30" customHeight="1">
      <c r="A15" s="29"/>
      <c r="B15" s="45" t="s">
        <v>17</v>
      </c>
      <c r="C15" s="98"/>
      <c r="D15" s="62"/>
      <c r="E15" s="61">
        <v>2</v>
      </c>
      <c r="F15" s="62"/>
      <c r="G15" s="57"/>
      <c r="H15" s="54"/>
      <c r="I15" s="46">
        <v>2</v>
      </c>
      <c r="J15" s="66"/>
      <c r="K15" s="62">
        <v>2</v>
      </c>
      <c r="L15" s="66"/>
      <c r="M15" s="62">
        <v>2</v>
      </c>
      <c r="N15" s="66"/>
      <c r="O15" s="62">
        <v>2</v>
      </c>
      <c r="P15" s="66"/>
      <c r="Q15" s="62">
        <v>2</v>
      </c>
      <c r="R15" s="66"/>
      <c r="S15" s="99">
        <v>2</v>
      </c>
      <c r="T15" s="47"/>
      <c r="U15" s="46">
        <v>2</v>
      </c>
      <c r="V15" s="65"/>
      <c r="W15" s="46">
        <v>2</v>
      </c>
      <c r="X15" s="52"/>
      <c r="Y15" s="3"/>
    </row>
    <row r="16" spans="1:25" ht="30" customHeight="1">
      <c r="A16" s="29"/>
      <c r="B16" s="45" t="s">
        <v>18</v>
      </c>
      <c r="C16" s="98"/>
      <c r="D16" s="62"/>
      <c r="E16" s="46">
        <v>2</v>
      </c>
      <c r="F16" s="47"/>
      <c r="G16" s="46">
        <v>2</v>
      </c>
      <c r="H16" s="47"/>
      <c r="I16" s="46">
        <v>2</v>
      </c>
      <c r="J16" s="66"/>
      <c r="K16" s="62">
        <v>2</v>
      </c>
      <c r="L16" s="66"/>
      <c r="M16" s="62">
        <v>2</v>
      </c>
      <c r="N16" s="66"/>
      <c r="O16" s="62">
        <v>2</v>
      </c>
      <c r="P16" s="66"/>
      <c r="Q16" s="62"/>
      <c r="R16" s="66"/>
      <c r="S16" s="99"/>
      <c r="T16" s="47"/>
      <c r="U16" s="46"/>
      <c r="V16" s="65"/>
      <c r="W16" s="46">
        <v>2</v>
      </c>
      <c r="X16" s="47"/>
      <c r="Y16" s="3"/>
    </row>
    <row r="17" spans="1:25" ht="30" customHeight="1">
      <c r="A17" s="29"/>
      <c r="B17" s="45" t="s">
        <v>19</v>
      </c>
      <c r="C17" s="98"/>
      <c r="D17" s="62"/>
      <c r="E17" s="46">
        <v>2</v>
      </c>
      <c r="F17" s="52"/>
      <c r="G17" s="46">
        <v>2</v>
      </c>
      <c r="H17" s="54"/>
      <c r="I17" s="46"/>
      <c r="J17" s="54"/>
      <c r="K17" s="62">
        <v>2</v>
      </c>
      <c r="L17" s="54"/>
      <c r="M17" s="62">
        <v>2</v>
      </c>
      <c r="N17" s="54"/>
      <c r="O17" s="62">
        <v>2</v>
      </c>
      <c r="P17" s="54"/>
      <c r="Q17" s="62"/>
      <c r="R17" s="54"/>
      <c r="S17" s="99"/>
      <c r="T17" s="54"/>
      <c r="U17" s="46"/>
      <c r="V17" s="56"/>
      <c r="W17" s="53"/>
      <c r="X17" s="52"/>
      <c r="Y17" s="3"/>
    </row>
    <row r="18" spans="1:25" ht="30" customHeight="1">
      <c r="A18" s="29"/>
      <c r="B18" s="45" t="s">
        <v>20</v>
      </c>
      <c r="C18" s="98"/>
      <c r="D18" s="62"/>
      <c r="E18" s="46">
        <v>2</v>
      </c>
      <c r="F18" s="47"/>
      <c r="G18" s="46">
        <v>2</v>
      </c>
      <c r="H18" s="54"/>
      <c r="I18" s="61"/>
      <c r="J18" s="100"/>
      <c r="K18" s="99">
        <v>2</v>
      </c>
      <c r="L18" s="100"/>
      <c r="M18" s="99">
        <v>2</v>
      </c>
      <c r="N18" s="100"/>
      <c r="O18" s="99">
        <v>2</v>
      </c>
      <c r="P18" s="100"/>
      <c r="Q18" s="99"/>
      <c r="R18" s="100"/>
      <c r="S18" s="99">
        <v>2</v>
      </c>
      <c r="T18" s="62"/>
      <c r="U18" s="46"/>
      <c r="V18" s="65"/>
      <c r="W18" s="53"/>
      <c r="X18" s="52"/>
      <c r="Y18" s="3"/>
    </row>
    <row r="19" spans="1:25" ht="30" customHeight="1">
      <c r="A19" s="29"/>
      <c r="B19" s="45" t="s">
        <v>21</v>
      </c>
      <c r="C19" s="98"/>
      <c r="D19" s="62"/>
      <c r="E19" s="46">
        <v>2</v>
      </c>
      <c r="F19" s="52"/>
      <c r="G19" s="46">
        <v>2</v>
      </c>
      <c r="H19" s="54"/>
      <c r="I19" s="61">
        <v>2</v>
      </c>
      <c r="J19" s="86"/>
      <c r="K19" s="99">
        <v>2</v>
      </c>
      <c r="L19" s="86"/>
      <c r="M19" s="99">
        <v>2</v>
      </c>
      <c r="N19" s="86"/>
      <c r="O19" s="99">
        <v>2</v>
      </c>
      <c r="P19" s="86"/>
      <c r="Q19" s="99">
        <v>2</v>
      </c>
      <c r="R19" s="86"/>
      <c r="S19" s="99"/>
      <c r="T19" s="86"/>
      <c r="U19" s="46"/>
      <c r="V19" s="56"/>
      <c r="W19" s="53">
        <v>3</v>
      </c>
      <c r="X19" s="52">
        <v>4</v>
      </c>
      <c r="Y19" s="3"/>
    </row>
    <row r="20" spans="1:25" ht="30" customHeight="1">
      <c r="A20" s="29"/>
      <c r="B20" s="45" t="s">
        <v>22</v>
      </c>
      <c r="C20" s="98"/>
      <c r="D20" s="62"/>
      <c r="E20" s="46">
        <v>2</v>
      </c>
      <c r="F20" s="47"/>
      <c r="G20" s="61">
        <v>2</v>
      </c>
      <c r="H20" s="62"/>
      <c r="I20" s="57"/>
      <c r="J20" s="100"/>
      <c r="K20" s="86">
        <v>2</v>
      </c>
      <c r="L20" s="100"/>
      <c r="M20" s="86">
        <v>2</v>
      </c>
      <c r="N20" s="100"/>
      <c r="O20" s="86">
        <v>2</v>
      </c>
      <c r="P20" s="100"/>
      <c r="Q20" s="86">
        <v>2</v>
      </c>
      <c r="R20" s="100"/>
      <c r="S20" s="86"/>
      <c r="T20" s="62"/>
      <c r="U20" s="63"/>
      <c r="V20" s="65"/>
      <c r="W20" s="53">
        <v>1</v>
      </c>
      <c r="X20" s="47">
        <v>1</v>
      </c>
      <c r="Y20" s="3"/>
    </row>
    <row r="21" spans="1:25" ht="30" customHeight="1">
      <c r="A21" s="29"/>
      <c r="B21" s="45" t="s">
        <v>23</v>
      </c>
      <c r="C21" s="98"/>
      <c r="D21" s="62"/>
      <c r="E21" s="53">
        <v>2</v>
      </c>
      <c r="F21" s="47"/>
      <c r="G21" s="57">
        <v>2</v>
      </c>
      <c r="H21" s="47"/>
      <c r="I21" s="57">
        <v>1</v>
      </c>
      <c r="J21" s="66">
        <v>1</v>
      </c>
      <c r="K21" s="86">
        <v>2</v>
      </c>
      <c r="L21" s="66"/>
      <c r="M21" s="86">
        <v>2</v>
      </c>
      <c r="N21" s="66"/>
      <c r="O21" s="86">
        <v>2</v>
      </c>
      <c r="P21" s="66"/>
      <c r="Q21" s="86">
        <v>2</v>
      </c>
      <c r="R21" s="66"/>
      <c r="S21" s="86">
        <v>2</v>
      </c>
      <c r="T21" s="47"/>
      <c r="U21" s="63">
        <v>2</v>
      </c>
      <c r="V21" s="65"/>
      <c r="W21" s="53">
        <v>1</v>
      </c>
      <c r="X21" s="47">
        <v>1</v>
      </c>
      <c r="Y21" s="3"/>
    </row>
    <row r="22" spans="1:25" ht="30" customHeight="1">
      <c r="A22" s="29"/>
      <c r="B22" s="45" t="s">
        <v>24</v>
      </c>
      <c r="C22" s="98"/>
      <c r="D22" s="62"/>
      <c r="E22" s="46">
        <v>2</v>
      </c>
      <c r="F22" s="47"/>
      <c r="G22" s="46">
        <v>2</v>
      </c>
      <c r="H22" s="54"/>
      <c r="I22" s="46">
        <v>2</v>
      </c>
      <c r="J22" s="66"/>
      <c r="K22" s="62">
        <v>2</v>
      </c>
      <c r="L22" s="66"/>
      <c r="M22" s="62">
        <v>2</v>
      </c>
      <c r="N22" s="66"/>
      <c r="O22" s="62">
        <v>2</v>
      </c>
      <c r="P22" s="66"/>
      <c r="Q22" s="62">
        <v>2</v>
      </c>
      <c r="R22" s="66"/>
      <c r="S22" s="99"/>
      <c r="T22" s="47"/>
      <c r="U22" s="46">
        <v>2</v>
      </c>
      <c r="V22" s="65"/>
      <c r="W22" s="61">
        <v>2</v>
      </c>
      <c r="X22" s="52"/>
      <c r="Y22" s="3"/>
    </row>
    <row r="23" spans="1:25" ht="30" customHeight="1">
      <c r="A23" s="29"/>
      <c r="B23" s="45" t="s">
        <v>25</v>
      </c>
      <c r="C23" s="98"/>
      <c r="D23" s="62"/>
      <c r="E23" s="46">
        <v>2</v>
      </c>
      <c r="F23" s="47"/>
      <c r="G23" s="46">
        <v>2</v>
      </c>
      <c r="H23" s="54"/>
      <c r="I23" s="46"/>
      <c r="J23" s="66"/>
      <c r="K23" s="62">
        <v>2</v>
      </c>
      <c r="L23" s="66"/>
      <c r="M23" s="62">
        <v>2</v>
      </c>
      <c r="N23" s="66"/>
      <c r="O23" s="62">
        <v>2</v>
      </c>
      <c r="P23" s="66"/>
      <c r="Q23" s="62"/>
      <c r="R23" s="66"/>
      <c r="S23" s="99"/>
      <c r="T23" s="47"/>
      <c r="U23" s="46">
        <v>2</v>
      </c>
      <c r="V23" s="65"/>
      <c r="W23" s="46">
        <v>2</v>
      </c>
      <c r="X23" s="52"/>
      <c r="Y23" s="3"/>
    </row>
    <row r="24" spans="1:25" ht="30" customHeight="1">
      <c r="A24" s="29"/>
      <c r="B24" s="45" t="s">
        <v>26</v>
      </c>
      <c r="C24" s="98"/>
      <c r="D24" s="62"/>
      <c r="E24" s="46">
        <v>1</v>
      </c>
      <c r="F24" s="47">
        <v>1</v>
      </c>
      <c r="G24" s="46">
        <v>1</v>
      </c>
      <c r="H24" s="54">
        <v>1</v>
      </c>
      <c r="I24" s="46"/>
      <c r="J24" s="66"/>
      <c r="K24" s="62">
        <v>1</v>
      </c>
      <c r="L24" s="66">
        <v>1</v>
      </c>
      <c r="M24" s="62">
        <v>1</v>
      </c>
      <c r="N24" s="66">
        <v>1</v>
      </c>
      <c r="O24" s="62">
        <v>1</v>
      </c>
      <c r="P24" s="66">
        <v>1</v>
      </c>
      <c r="Q24" s="62">
        <v>1</v>
      </c>
      <c r="R24" s="66">
        <v>1</v>
      </c>
      <c r="S24" s="99"/>
      <c r="T24" s="47"/>
      <c r="U24" s="46"/>
      <c r="V24" s="65"/>
      <c r="W24" s="46">
        <v>1</v>
      </c>
      <c r="X24" s="52">
        <v>1</v>
      </c>
      <c r="Y24" s="3"/>
    </row>
    <row r="25" spans="1:25" ht="30" customHeight="1">
      <c r="A25" s="29"/>
      <c r="B25" s="45" t="s">
        <v>27</v>
      </c>
      <c r="C25" s="98"/>
      <c r="D25" s="62"/>
      <c r="E25" s="46">
        <v>2</v>
      </c>
      <c r="F25" s="47"/>
      <c r="G25" s="46">
        <v>2</v>
      </c>
      <c r="H25" s="54"/>
      <c r="I25" s="46">
        <v>2</v>
      </c>
      <c r="J25" s="66"/>
      <c r="K25" s="62">
        <v>2</v>
      </c>
      <c r="L25" s="66"/>
      <c r="M25" s="62">
        <v>2</v>
      </c>
      <c r="N25" s="66"/>
      <c r="O25" s="62">
        <v>2</v>
      </c>
      <c r="P25" s="66"/>
      <c r="Q25" s="62"/>
      <c r="R25" s="66"/>
      <c r="S25" s="99">
        <v>2</v>
      </c>
      <c r="T25" s="47"/>
      <c r="U25" s="46"/>
      <c r="V25" s="65"/>
      <c r="W25" s="46">
        <v>2</v>
      </c>
      <c r="X25" s="47"/>
      <c r="Y25" s="3"/>
    </row>
    <row r="26" spans="1:25" ht="30" customHeight="1">
      <c r="A26" s="29"/>
      <c r="B26" s="45" t="s">
        <v>28</v>
      </c>
      <c r="C26" s="98"/>
      <c r="D26" s="62"/>
      <c r="E26" s="53">
        <v>2</v>
      </c>
      <c r="F26" s="47"/>
      <c r="G26" s="57">
        <v>2</v>
      </c>
      <c r="H26" s="47"/>
      <c r="I26" s="57">
        <v>2</v>
      </c>
      <c r="J26" s="66"/>
      <c r="K26" s="86">
        <v>2</v>
      </c>
      <c r="L26" s="66"/>
      <c r="M26" s="86">
        <v>2</v>
      </c>
      <c r="N26" s="66"/>
      <c r="O26" s="86">
        <v>2</v>
      </c>
      <c r="P26" s="66"/>
      <c r="Q26" s="86">
        <v>2</v>
      </c>
      <c r="R26" s="66"/>
      <c r="S26" s="86">
        <v>2</v>
      </c>
      <c r="T26" s="47"/>
      <c r="U26" s="57">
        <v>2</v>
      </c>
      <c r="V26" s="65"/>
      <c r="W26" s="53">
        <v>2</v>
      </c>
      <c r="X26" s="47"/>
      <c r="Y26" s="3"/>
    </row>
    <row r="27" spans="1:25" ht="30" customHeight="1">
      <c r="A27" s="29"/>
      <c r="B27" s="45" t="s">
        <v>29</v>
      </c>
      <c r="C27" s="98"/>
      <c r="D27" s="62"/>
      <c r="E27" s="53">
        <v>2</v>
      </c>
      <c r="F27" s="47"/>
      <c r="G27" s="57">
        <v>2</v>
      </c>
      <c r="H27" s="47"/>
      <c r="I27" s="57">
        <v>2</v>
      </c>
      <c r="J27" s="66"/>
      <c r="K27" s="86">
        <v>2</v>
      </c>
      <c r="L27" s="66"/>
      <c r="M27" s="86">
        <v>2</v>
      </c>
      <c r="N27" s="66"/>
      <c r="O27" s="86"/>
      <c r="P27" s="66"/>
      <c r="Q27" s="86"/>
      <c r="R27" s="66"/>
      <c r="S27" s="86"/>
      <c r="T27" s="47"/>
      <c r="U27" s="57"/>
      <c r="V27" s="65"/>
      <c r="W27" s="53">
        <v>2</v>
      </c>
      <c r="X27" s="47"/>
      <c r="Y27" s="3"/>
    </row>
    <row r="28" spans="1:25" ht="30" customHeight="1">
      <c r="A28" s="29"/>
      <c r="B28" s="45" t="s">
        <v>30</v>
      </c>
      <c r="C28" s="98"/>
      <c r="D28" s="62"/>
      <c r="E28" s="46">
        <v>2</v>
      </c>
      <c r="F28" s="47"/>
      <c r="G28" s="57">
        <v>2</v>
      </c>
      <c r="H28" s="47"/>
      <c r="I28" s="57">
        <v>2</v>
      </c>
      <c r="J28" s="66"/>
      <c r="K28" s="86">
        <v>2</v>
      </c>
      <c r="L28" s="66"/>
      <c r="M28" s="86">
        <v>2</v>
      </c>
      <c r="N28" s="66"/>
      <c r="O28" s="86"/>
      <c r="P28" s="66"/>
      <c r="Q28" s="86"/>
      <c r="R28" s="66"/>
      <c r="S28" s="86"/>
      <c r="T28" s="47"/>
      <c r="U28" s="57"/>
      <c r="V28" s="65"/>
      <c r="W28" s="53">
        <v>1</v>
      </c>
      <c r="X28" s="47">
        <v>3</v>
      </c>
      <c r="Y28" s="3"/>
    </row>
    <row r="29" spans="1:25" ht="30" customHeight="1">
      <c r="A29" s="29"/>
      <c r="B29" s="45" t="s">
        <v>31</v>
      </c>
      <c r="C29" s="98"/>
      <c r="D29" s="62"/>
      <c r="E29" s="46">
        <v>2</v>
      </c>
      <c r="F29" s="47"/>
      <c r="G29" s="46">
        <v>2</v>
      </c>
      <c r="H29" s="47"/>
      <c r="I29" s="46"/>
      <c r="J29" s="54"/>
      <c r="K29" s="62">
        <v>2</v>
      </c>
      <c r="L29" s="54"/>
      <c r="M29" s="62">
        <v>2</v>
      </c>
      <c r="N29" s="54"/>
      <c r="O29" s="62"/>
      <c r="P29" s="54"/>
      <c r="Q29" s="62"/>
      <c r="R29" s="54"/>
      <c r="S29" s="99"/>
      <c r="T29" s="54"/>
      <c r="U29" s="46"/>
      <c r="V29" s="56"/>
      <c r="W29" s="46">
        <v>2</v>
      </c>
      <c r="X29" s="52"/>
      <c r="Y29" s="3"/>
    </row>
    <row r="30" spans="1:25" ht="30" customHeight="1">
      <c r="A30" s="29"/>
      <c r="B30" s="45" t="s">
        <v>32</v>
      </c>
      <c r="C30" s="98"/>
      <c r="D30" s="62"/>
      <c r="E30" s="46">
        <v>1</v>
      </c>
      <c r="F30" s="47">
        <v>3</v>
      </c>
      <c r="G30" s="57"/>
      <c r="H30" s="47"/>
      <c r="I30" s="46"/>
      <c r="J30" s="66"/>
      <c r="K30" s="62">
        <v>1</v>
      </c>
      <c r="L30" s="66">
        <v>3</v>
      </c>
      <c r="M30" s="62">
        <v>1</v>
      </c>
      <c r="N30" s="66">
        <v>3</v>
      </c>
      <c r="O30" s="62"/>
      <c r="P30" s="66"/>
      <c r="Q30" s="62"/>
      <c r="R30" s="66"/>
      <c r="S30" s="99"/>
      <c r="T30" s="47"/>
      <c r="U30" s="46">
        <v>1</v>
      </c>
      <c r="V30" s="65">
        <v>3</v>
      </c>
      <c r="W30" s="53">
        <v>1</v>
      </c>
      <c r="X30" s="47">
        <v>3</v>
      </c>
      <c r="Y30" s="3"/>
    </row>
    <row r="31" spans="1:25" ht="30" customHeight="1">
      <c r="A31" s="29"/>
      <c r="B31" s="45" t="s">
        <v>33</v>
      </c>
      <c r="C31" s="98"/>
      <c r="D31" s="62"/>
      <c r="E31" s="46">
        <v>1</v>
      </c>
      <c r="F31" s="47">
        <v>3</v>
      </c>
      <c r="G31" s="57">
        <v>1</v>
      </c>
      <c r="H31" s="47">
        <v>3</v>
      </c>
      <c r="I31" s="57"/>
      <c r="J31" s="66"/>
      <c r="K31" s="86"/>
      <c r="L31" s="66"/>
      <c r="M31" s="86">
        <v>2</v>
      </c>
      <c r="N31" s="66"/>
      <c r="O31" s="86"/>
      <c r="P31" s="66"/>
      <c r="Q31" s="86"/>
      <c r="R31" s="66"/>
      <c r="S31" s="86"/>
      <c r="T31" s="47"/>
      <c r="U31" s="57"/>
      <c r="V31" s="65"/>
      <c r="W31" s="53">
        <v>2</v>
      </c>
      <c r="X31" s="47"/>
      <c r="Y31" s="3"/>
    </row>
    <row r="32" spans="1:25" ht="30" customHeight="1">
      <c r="A32" s="29"/>
      <c r="B32" s="45" t="s">
        <v>34</v>
      </c>
      <c r="C32" s="98"/>
      <c r="D32" s="62"/>
      <c r="E32" s="46">
        <v>2</v>
      </c>
      <c r="F32" s="52"/>
      <c r="G32" s="46">
        <v>2</v>
      </c>
      <c r="H32" s="54"/>
      <c r="I32" s="46">
        <v>2</v>
      </c>
      <c r="J32" s="54"/>
      <c r="K32" s="62">
        <v>2</v>
      </c>
      <c r="L32" s="54"/>
      <c r="M32" s="62">
        <v>2</v>
      </c>
      <c r="N32" s="54"/>
      <c r="O32" s="62">
        <v>2</v>
      </c>
      <c r="P32" s="54"/>
      <c r="Q32" s="62">
        <v>2</v>
      </c>
      <c r="R32" s="54"/>
      <c r="S32" s="99">
        <v>2</v>
      </c>
      <c r="T32" s="54"/>
      <c r="U32" s="46"/>
      <c r="V32" s="56"/>
      <c r="W32" s="53">
        <v>2</v>
      </c>
      <c r="X32" s="52"/>
      <c r="Y32" s="3"/>
    </row>
    <row r="33" spans="1:25" ht="30" customHeight="1">
      <c r="A33" s="29"/>
      <c r="B33" s="45" t="s">
        <v>35</v>
      </c>
      <c r="C33" s="98"/>
      <c r="D33" s="62"/>
      <c r="E33" s="53">
        <v>2</v>
      </c>
      <c r="F33" s="47"/>
      <c r="G33" s="57">
        <v>2</v>
      </c>
      <c r="H33" s="47"/>
      <c r="I33" s="57"/>
      <c r="J33" s="66"/>
      <c r="K33" s="86">
        <v>2</v>
      </c>
      <c r="L33" s="66"/>
      <c r="M33" s="86">
        <v>2</v>
      </c>
      <c r="N33" s="66"/>
      <c r="O33" s="86"/>
      <c r="P33" s="66"/>
      <c r="Q33" s="86"/>
      <c r="R33" s="66"/>
      <c r="S33" s="86"/>
      <c r="T33" s="47"/>
      <c r="U33" s="57">
        <v>2</v>
      </c>
      <c r="V33" s="65"/>
      <c r="W33" s="53">
        <v>2</v>
      </c>
      <c r="X33" s="52"/>
      <c r="Y33" s="3"/>
    </row>
    <row r="34" spans="1:25" ht="30" customHeight="1">
      <c r="A34" s="29"/>
      <c r="B34" s="45" t="s">
        <v>36</v>
      </c>
      <c r="C34" s="98"/>
      <c r="D34" s="62"/>
      <c r="E34" s="46">
        <v>2</v>
      </c>
      <c r="F34" s="52"/>
      <c r="G34" s="46">
        <v>2</v>
      </c>
      <c r="H34" s="47"/>
      <c r="I34" s="46">
        <v>2</v>
      </c>
      <c r="J34" s="54"/>
      <c r="K34" s="62">
        <v>2</v>
      </c>
      <c r="L34" s="54"/>
      <c r="M34" s="62">
        <v>2</v>
      </c>
      <c r="N34" s="54"/>
      <c r="O34" s="62">
        <v>2</v>
      </c>
      <c r="P34" s="54"/>
      <c r="Q34" s="62">
        <v>2</v>
      </c>
      <c r="R34" s="54"/>
      <c r="S34" s="99">
        <v>2</v>
      </c>
      <c r="T34" s="54"/>
      <c r="U34" s="46">
        <v>2</v>
      </c>
      <c r="V34" s="56"/>
      <c r="W34" s="46">
        <v>2</v>
      </c>
      <c r="X34" s="52"/>
      <c r="Y34" s="3"/>
    </row>
    <row r="35" spans="1:25" ht="30" customHeight="1">
      <c r="A35" s="29"/>
      <c r="B35" s="45" t="s">
        <v>37</v>
      </c>
      <c r="C35" s="98"/>
      <c r="D35" s="62"/>
      <c r="E35" s="46">
        <v>2</v>
      </c>
      <c r="F35" s="52"/>
      <c r="G35" s="46">
        <v>2</v>
      </c>
      <c r="H35" s="54"/>
      <c r="I35" s="46">
        <v>2</v>
      </c>
      <c r="J35" s="54"/>
      <c r="K35" s="62">
        <v>2</v>
      </c>
      <c r="L35" s="54"/>
      <c r="M35" s="62">
        <v>2</v>
      </c>
      <c r="N35" s="54"/>
      <c r="O35" s="62">
        <v>2</v>
      </c>
      <c r="P35" s="54"/>
      <c r="Q35" s="62">
        <v>2</v>
      </c>
      <c r="R35" s="54"/>
      <c r="S35" s="99"/>
      <c r="T35" s="54"/>
      <c r="U35" s="46"/>
      <c r="V35" s="56"/>
      <c r="W35" s="53">
        <v>2</v>
      </c>
      <c r="X35" s="52"/>
      <c r="Y35" s="3"/>
    </row>
    <row r="36" spans="1:25" ht="30" customHeight="1">
      <c r="A36" s="29"/>
      <c r="B36" s="45" t="s">
        <v>38</v>
      </c>
      <c r="C36" s="98"/>
      <c r="D36" s="62"/>
      <c r="E36" s="46">
        <v>2</v>
      </c>
      <c r="F36" s="52"/>
      <c r="G36" s="46">
        <v>2</v>
      </c>
      <c r="H36" s="54"/>
      <c r="I36" s="46">
        <v>2</v>
      </c>
      <c r="J36" s="54"/>
      <c r="K36" s="62">
        <v>2</v>
      </c>
      <c r="L36" s="54"/>
      <c r="M36" s="62">
        <v>2</v>
      </c>
      <c r="N36" s="54"/>
      <c r="O36" s="62">
        <v>2</v>
      </c>
      <c r="P36" s="54"/>
      <c r="Q36" s="62">
        <v>2</v>
      </c>
      <c r="R36" s="54"/>
      <c r="S36" s="99"/>
      <c r="T36" s="54"/>
      <c r="U36" s="46"/>
      <c r="V36" s="56"/>
      <c r="W36" s="53">
        <v>2</v>
      </c>
      <c r="X36" s="52"/>
      <c r="Y36" s="3"/>
    </row>
    <row r="37" spans="1:25" ht="30" customHeight="1">
      <c r="A37" s="29"/>
      <c r="B37" s="45" t="s">
        <v>39</v>
      </c>
      <c r="C37" s="98"/>
      <c r="D37" s="62"/>
      <c r="E37" s="46">
        <v>1</v>
      </c>
      <c r="F37" s="47">
        <v>1</v>
      </c>
      <c r="G37" s="57">
        <v>3</v>
      </c>
      <c r="H37" s="47">
        <v>1</v>
      </c>
      <c r="I37" s="57">
        <v>2</v>
      </c>
      <c r="J37" s="66"/>
      <c r="K37" s="86">
        <v>2</v>
      </c>
      <c r="L37" s="66"/>
      <c r="M37" s="86">
        <v>2</v>
      </c>
      <c r="N37" s="66"/>
      <c r="O37" s="86">
        <v>2</v>
      </c>
      <c r="P37" s="66"/>
      <c r="Q37" s="86">
        <v>2</v>
      </c>
      <c r="R37" s="66"/>
      <c r="S37" s="86">
        <v>1</v>
      </c>
      <c r="T37" s="47">
        <v>1</v>
      </c>
      <c r="U37" s="57"/>
      <c r="V37" s="65"/>
      <c r="W37" s="53">
        <v>1</v>
      </c>
      <c r="X37" s="52">
        <v>1</v>
      </c>
      <c r="Y37" s="3"/>
    </row>
    <row r="38" spans="1:25" ht="30" customHeight="1">
      <c r="A38" s="29"/>
      <c r="B38" s="45" t="s">
        <v>40</v>
      </c>
      <c r="C38" s="98"/>
      <c r="D38" s="62"/>
      <c r="E38" s="46">
        <v>3</v>
      </c>
      <c r="F38" s="47">
        <v>4</v>
      </c>
      <c r="G38" s="46">
        <v>3</v>
      </c>
      <c r="H38" s="54">
        <v>4</v>
      </c>
      <c r="I38" s="46">
        <v>3</v>
      </c>
      <c r="J38" s="54">
        <v>4</v>
      </c>
      <c r="K38" s="62">
        <v>3</v>
      </c>
      <c r="L38" s="54">
        <v>4</v>
      </c>
      <c r="M38" s="62">
        <v>3</v>
      </c>
      <c r="N38" s="54">
        <v>4</v>
      </c>
      <c r="O38" s="62">
        <v>3</v>
      </c>
      <c r="P38" s="54">
        <v>4</v>
      </c>
      <c r="Q38" s="62">
        <v>3</v>
      </c>
      <c r="R38" s="54">
        <v>4</v>
      </c>
      <c r="S38" s="99"/>
      <c r="T38" s="54"/>
      <c r="U38" s="46"/>
      <c r="V38" s="56"/>
      <c r="W38" s="53">
        <v>3</v>
      </c>
      <c r="X38" s="52">
        <v>4</v>
      </c>
      <c r="Y38" s="3"/>
    </row>
    <row r="39" spans="1:25" ht="30" customHeight="1">
      <c r="A39" s="29"/>
      <c r="B39" s="45" t="s">
        <v>41</v>
      </c>
      <c r="C39" s="98"/>
      <c r="D39" s="62"/>
      <c r="E39" s="53">
        <v>1</v>
      </c>
      <c r="F39" s="47">
        <v>3</v>
      </c>
      <c r="G39" s="57"/>
      <c r="H39" s="54"/>
      <c r="I39" s="57">
        <v>2</v>
      </c>
      <c r="J39" s="66"/>
      <c r="K39" s="86">
        <v>2</v>
      </c>
      <c r="L39" s="66"/>
      <c r="M39" s="86">
        <v>2</v>
      </c>
      <c r="N39" s="66"/>
      <c r="O39" s="86">
        <v>2</v>
      </c>
      <c r="P39" s="66"/>
      <c r="Q39" s="86"/>
      <c r="R39" s="66"/>
      <c r="S39" s="86"/>
      <c r="T39" s="47"/>
      <c r="U39" s="57"/>
      <c r="V39" s="65"/>
      <c r="W39" s="53"/>
      <c r="X39" s="52"/>
      <c r="Y39" s="3"/>
    </row>
    <row r="40" spans="1:25" ht="30" customHeight="1">
      <c r="A40" s="29"/>
      <c r="B40" s="45" t="s">
        <v>42</v>
      </c>
      <c r="C40" s="98"/>
      <c r="D40" s="62"/>
      <c r="E40" s="53">
        <v>2</v>
      </c>
      <c r="F40" s="47"/>
      <c r="G40" s="57">
        <v>2</v>
      </c>
      <c r="H40" s="47"/>
      <c r="I40" s="57"/>
      <c r="J40" s="66"/>
      <c r="K40" s="86">
        <v>2</v>
      </c>
      <c r="L40" s="66"/>
      <c r="M40" s="86">
        <v>2</v>
      </c>
      <c r="N40" s="66"/>
      <c r="O40" s="86"/>
      <c r="P40" s="66"/>
      <c r="Q40" s="86"/>
      <c r="R40" s="66"/>
      <c r="S40" s="86"/>
      <c r="T40" s="47"/>
      <c r="U40" s="57">
        <v>2</v>
      </c>
      <c r="V40" s="65"/>
      <c r="W40" s="53">
        <v>2</v>
      </c>
      <c r="X40" s="52"/>
      <c r="Y40" s="3"/>
    </row>
    <row r="41" spans="1:25" ht="30" customHeight="1">
      <c r="A41" s="29"/>
      <c r="B41" s="45" t="s">
        <v>43</v>
      </c>
      <c r="C41" s="98"/>
      <c r="D41" s="62"/>
      <c r="E41" s="46">
        <v>2</v>
      </c>
      <c r="F41" s="47"/>
      <c r="G41" s="46">
        <v>2</v>
      </c>
      <c r="H41" s="47"/>
      <c r="I41" s="57">
        <v>2</v>
      </c>
      <c r="J41" s="66"/>
      <c r="K41" s="86">
        <v>2</v>
      </c>
      <c r="L41" s="66"/>
      <c r="M41" s="86">
        <v>2</v>
      </c>
      <c r="N41" s="66"/>
      <c r="O41" s="86">
        <v>2</v>
      </c>
      <c r="P41" s="66"/>
      <c r="Q41" s="86">
        <v>2</v>
      </c>
      <c r="R41" s="66"/>
      <c r="S41" s="86">
        <v>2</v>
      </c>
      <c r="T41" s="47"/>
      <c r="U41" s="57">
        <v>2</v>
      </c>
      <c r="V41" s="65"/>
      <c r="W41" s="53"/>
      <c r="X41" s="52"/>
      <c r="Y41" s="3"/>
    </row>
    <row r="42" spans="1:25" ht="30" customHeight="1">
      <c r="A42" s="29"/>
      <c r="B42" s="45" t="s">
        <v>44</v>
      </c>
      <c r="C42" s="98"/>
      <c r="D42" s="62"/>
      <c r="E42" s="46">
        <v>2</v>
      </c>
      <c r="F42" s="47"/>
      <c r="G42" s="46">
        <v>2</v>
      </c>
      <c r="H42" s="47"/>
      <c r="I42" s="46">
        <v>2</v>
      </c>
      <c r="J42" s="66"/>
      <c r="K42" s="62">
        <v>2</v>
      </c>
      <c r="L42" s="66"/>
      <c r="M42" s="62">
        <v>2</v>
      </c>
      <c r="N42" s="66"/>
      <c r="O42" s="62">
        <v>2</v>
      </c>
      <c r="P42" s="66"/>
      <c r="Q42" s="62"/>
      <c r="R42" s="66"/>
      <c r="S42" s="99"/>
      <c r="T42" s="47"/>
      <c r="U42" s="46"/>
      <c r="V42" s="65"/>
      <c r="W42" s="53"/>
      <c r="X42" s="52"/>
      <c r="Y42" s="3"/>
    </row>
    <row r="43" spans="1:25" ht="30" customHeight="1">
      <c r="A43" s="29"/>
      <c r="B43" s="45" t="s">
        <v>45</v>
      </c>
      <c r="C43" s="98"/>
      <c r="D43" s="62"/>
      <c r="E43" s="53">
        <v>2</v>
      </c>
      <c r="F43" s="47"/>
      <c r="G43" s="57">
        <v>2</v>
      </c>
      <c r="H43" s="47"/>
      <c r="I43" s="57"/>
      <c r="J43" s="66"/>
      <c r="K43" s="86">
        <v>2</v>
      </c>
      <c r="L43" s="66"/>
      <c r="M43" s="86">
        <v>2</v>
      </c>
      <c r="N43" s="66"/>
      <c r="O43" s="86">
        <v>2</v>
      </c>
      <c r="P43" s="66"/>
      <c r="Q43" s="86"/>
      <c r="R43" s="66"/>
      <c r="S43" s="86"/>
      <c r="T43" s="47"/>
      <c r="U43" s="57">
        <v>2</v>
      </c>
      <c r="V43" s="65"/>
      <c r="W43" s="53">
        <v>2</v>
      </c>
      <c r="X43" s="47"/>
      <c r="Y43" s="3"/>
    </row>
    <row r="44" spans="1:25" ht="30" customHeight="1">
      <c r="A44" s="29"/>
      <c r="B44" s="45" t="s">
        <v>46</v>
      </c>
      <c r="C44" s="98"/>
      <c r="D44" s="62"/>
      <c r="E44" s="53">
        <v>1</v>
      </c>
      <c r="F44" s="47">
        <v>1</v>
      </c>
      <c r="G44" s="57">
        <v>2</v>
      </c>
      <c r="H44" s="47"/>
      <c r="I44" s="57"/>
      <c r="J44" s="66"/>
      <c r="K44" s="86">
        <v>2</v>
      </c>
      <c r="L44" s="66"/>
      <c r="M44" s="86">
        <v>2</v>
      </c>
      <c r="N44" s="66"/>
      <c r="O44" s="86">
        <v>2</v>
      </c>
      <c r="P44" s="66"/>
      <c r="Q44" s="86">
        <v>2</v>
      </c>
      <c r="R44" s="66"/>
      <c r="S44" s="86">
        <v>2</v>
      </c>
      <c r="T44" s="47"/>
      <c r="U44" s="57"/>
      <c r="V44" s="65"/>
      <c r="W44" s="53">
        <v>2</v>
      </c>
      <c r="X44" s="47"/>
      <c r="Y44" s="3"/>
    </row>
    <row r="45" spans="1:25" ht="30" customHeight="1">
      <c r="A45" s="29"/>
      <c r="B45" s="45" t="s">
        <v>47</v>
      </c>
      <c r="C45" s="98"/>
      <c r="D45" s="62"/>
      <c r="E45" s="46">
        <v>1</v>
      </c>
      <c r="F45" s="47">
        <v>1</v>
      </c>
      <c r="G45" s="57">
        <v>2</v>
      </c>
      <c r="H45" s="47"/>
      <c r="I45" s="46">
        <v>2</v>
      </c>
      <c r="J45" s="66"/>
      <c r="K45" s="62">
        <v>2</v>
      </c>
      <c r="L45" s="66"/>
      <c r="M45" s="62">
        <v>2</v>
      </c>
      <c r="N45" s="66"/>
      <c r="O45" s="62">
        <v>2</v>
      </c>
      <c r="P45" s="66"/>
      <c r="Q45" s="62">
        <v>2</v>
      </c>
      <c r="R45" s="66"/>
      <c r="S45" s="99"/>
      <c r="T45" s="47"/>
      <c r="U45" s="46"/>
      <c r="V45" s="65"/>
      <c r="W45" s="53"/>
      <c r="X45" s="47"/>
      <c r="Y45" s="3"/>
    </row>
    <row r="46" spans="1:25" ht="30" customHeight="1">
      <c r="A46" s="29"/>
      <c r="B46" s="45" t="s">
        <v>48</v>
      </c>
      <c r="C46" s="98"/>
      <c r="D46" s="62"/>
      <c r="E46" s="46">
        <v>1</v>
      </c>
      <c r="F46" s="52">
        <v>1</v>
      </c>
      <c r="G46" s="46">
        <v>2</v>
      </c>
      <c r="H46" s="54"/>
      <c r="I46" s="46">
        <v>2</v>
      </c>
      <c r="J46" s="54"/>
      <c r="K46" s="62">
        <v>2</v>
      </c>
      <c r="L46" s="54"/>
      <c r="M46" s="62">
        <v>2</v>
      </c>
      <c r="N46" s="54"/>
      <c r="O46" s="62">
        <v>2</v>
      </c>
      <c r="P46" s="54"/>
      <c r="Q46" s="62"/>
      <c r="R46" s="54"/>
      <c r="S46" s="99"/>
      <c r="T46" s="54"/>
      <c r="U46" s="46">
        <v>2</v>
      </c>
      <c r="V46" s="56"/>
      <c r="W46" s="46">
        <v>3</v>
      </c>
      <c r="X46" s="52">
        <v>3</v>
      </c>
      <c r="Y46" s="3"/>
    </row>
    <row r="47" spans="1:25" ht="30" customHeight="1">
      <c r="A47" s="29"/>
      <c r="B47" s="45" t="s">
        <v>49</v>
      </c>
      <c r="C47" s="98"/>
      <c r="D47" s="62"/>
      <c r="E47" s="53">
        <v>2</v>
      </c>
      <c r="F47" s="47"/>
      <c r="G47" s="57">
        <v>2</v>
      </c>
      <c r="H47" s="47"/>
      <c r="I47" s="57">
        <v>2</v>
      </c>
      <c r="J47" s="66"/>
      <c r="K47" s="86">
        <v>2</v>
      </c>
      <c r="L47" s="66"/>
      <c r="M47" s="86">
        <v>2</v>
      </c>
      <c r="N47" s="66"/>
      <c r="O47" s="86">
        <v>2</v>
      </c>
      <c r="P47" s="66"/>
      <c r="Q47" s="86"/>
      <c r="R47" s="66"/>
      <c r="S47" s="86">
        <v>2</v>
      </c>
      <c r="T47" s="47"/>
      <c r="U47" s="57"/>
      <c r="V47" s="65"/>
      <c r="W47" s="53"/>
      <c r="X47" s="52"/>
      <c r="Y47" s="3"/>
    </row>
    <row r="48" spans="1:25" ht="30" customHeight="1">
      <c r="A48" s="29"/>
      <c r="B48" s="45" t="s">
        <v>50</v>
      </c>
      <c r="C48" s="98"/>
      <c r="D48" s="62"/>
      <c r="E48" s="53">
        <v>2</v>
      </c>
      <c r="F48" s="47"/>
      <c r="G48" s="57">
        <v>2</v>
      </c>
      <c r="H48" s="47"/>
      <c r="I48" s="57">
        <v>2</v>
      </c>
      <c r="J48" s="66"/>
      <c r="K48" s="86">
        <v>2</v>
      </c>
      <c r="L48" s="66"/>
      <c r="M48" s="86">
        <v>2</v>
      </c>
      <c r="N48" s="66"/>
      <c r="O48" s="86">
        <v>2</v>
      </c>
      <c r="P48" s="66"/>
      <c r="Q48" s="86"/>
      <c r="R48" s="66"/>
      <c r="S48" s="86">
        <v>2</v>
      </c>
      <c r="T48" s="47"/>
      <c r="U48" s="57"/>
      <c r="V48" s="65"/>
      <c r="W48" s="53"/>
      <c r="X48" s="52"/>
      <c r="Y48" s="3"/>
    </row>
    <row r="49" spans="1:25" ht="30" customHeight="1">
      <c r="A49" s="29"/>
      <c r="B49" s="45" t="s">
        <v>51</v>
      </c>
      <c r="C49" s="98"/>
      <c r="D49" s="62"/>
      <c r="E49" s="53">
        <v>2</v>
      </c>
      <c r="F49" s="47"/>
      <c r="G49" s="61">
        <v>2</v>
      </c>
      <c r="H49" s="47"/>
      <c r="I49" s="61">
        <v>2</v>
      </c>
      <c r="J49" s="66"/>
      <c r="K49" s="99">
        <v>2</v>
      </c>
      <c r="L49" s="66"/>
      <c r="M49" s="99">
        <v>2</v>
      </c>
      <c r="N49" s="66"/>
      <c r="O49" s="99">
        <v>2</v>
      </c>
      <c r="P49" s="66"/>
      <c r="Q49" s="99">
        <v>2</v>
      </c>
      <c r="R49" s="66"/>
      <c r="S49" s="99">
        <v>2</v>
      </c>
      <c r="T49" s="47"/>
      <c r="U49" s="61"/>
      <c r="V49" s="65"/>
      <c r="W49" s="53">
        <v>2</v>
      </c>
      <c r="X49" s="47"/>
      <c r="Y49" s="3"/>
    </row>
    <row r="50" spans="1:25" ht="30" customHeight="1">
      <c r="A50" s="29"/>
      <c r="B50" s="45" t="s">
        <v>52</v>
      </c>
      <c r="C50" s="98"/>
      <c r="D50" s="62"/>
      <c r="E50" s="46">
        <v>1</v>
      </c>
      <c r="F50" s="52">
        <v>1</v>
      </c>
      <c r="G50" s="46">
        <v>2</v>
      </c>
      <c r="H50" s="54"/>
      <c r="I50" s="46"/>
      <c r="J50" s="54"/>
      <c r="K50" s="62"/>
      <c r="L50" s="54"/>
      <c r="M50" s="62">
        <v>2</v>
      </c>
      <c r="N50" s="54"/>
      <c r="O50" s="62">
        <v>2</v>
      </c>
      <c r="P50" s="54"/>
      <c r="Q50" s="62"/>
      <c r="R50" s="54"/>
      <c r="S50" s="99"/>
      <c r="T50" s="54"/>
      <c r="U50" s="46">
        <v>2</v>
      </c>
      <c r="V50" s="56"/>
      <c r="W50" s="53"/>
      <c r="X50" s="52"/>
      <c r="Y50" s="3"/>
    </row>
    <row r="51" spans="1:25" ht="30" customHeight="1">
      <c r="A51" s="29"/>
      <c r="B51" s="45" t="s">
        <v>53</v>
      </c>
      <c r="C51" s="98"/>
      <c r="D51" s="62"/>
      <c r="E51" s="46">
        <v>1</v>
      </c>
      <c r="F51" s="52">
        <v>1</v>
      </c>
      <c r="G51" s="46">
        <v>2</v>
      </c>
      <c r="H51" s="54"/>
      <c r="I51" s="57">
        <v>2</v>
      </c>
      <c r="J51" s="66"/>
      <c r="K51" s="86">
        <v>2</v>
      </c>
      <c r="L51" s="66"/>
      <c r="M51" s="86">
        <v>2</v>
      </c>
      <c r="N51" s="66"/>
      <c r="O51" s="86">
        <v>2</v>
      </c>
      <c r="P51" s="66"/>
      <c r="Q51" s="86"/>
      <c r="R51" s="66"/>
      <c r="S51" s="86"/>
      <c r="T51" s="47"/>
      <c r="U51" s="57"/>
      <c r="V51" s="65"/>
      <c r="W51" s="53"/>
      <c r="X51" s="52"/>
      <c r="Y51" s="3"/>
    </row>
    <row r="52" spans="1:25" ht="30" customHeight="1">
      <c r="A52" s="29"/>
      <c r="B52" s="45" t="s">
        <v>54</v>
      </c>
      <c r="C52" s="98"/>
      <c r="D52" s="62"/>
      <c r="E52" s="46">
        <v>1</v>
      </c>
      <c r="F52" s="58">
        <v>1</v>
      </c>
      <c r="G52" s="46">
        <v>2</v>
      </c>
      <c r="H52" s="54"/>
      <c r="I52" s="46">
        <v>2</v>
      </c>
      <c r="J52" s="66"/>
      <c r="K52" s="62"/>
      <c r="L52" s="66"/>
      <c r="M52" s="62">
        <v>2</v>
      </c>
      <c r="N52" s="66"/>
      <c r="O52" s="62">
        <v>2</v>
      </c>
      <c r="P52" s="66"/>
      <c r="Q52" s="62"/>
      <c r="R52" s="66"/>
      <c r="S52" s="99"/>
      <c r="T52" s="47"/>
      <c r="U52" s="46"/>
      <c r="V52" s="65"/>
      <c r="W52" s="46"/>
      <c r="X52" s="52"/>
      <c r="Y52" s="3"/>
    </row>
    <row r="53" spans="1:25" ht="30" customHeight="1">
      <c r="A53" s="29"/>
      <c r="B53" s="45" t="s">
        <v>55</v>
      </c>
      <c r="C53" s="98"/>
      <c r="D53" s="62"/>
      <c r="E53" s="46">
        <v>1</v>
      </c>
      <c r="F53" s="52">
        <v>1</v>
      </c>
      <c r="G53" s="57">
        <v>1</v>
      </c>
      <c r="H53" s="62">
        <v>1</v>
      </c>
      <c r="I53" s="57">
        <v>1</v>
      </c>
      <c r="J53" s="100">
        <v>1</v>
      </c>
      <c r="K53" s="86">
        <v>1</v>
      </c>
      <c r="L53" s="100">
        <v>1</v>
      </c>
      <c r="M53" s="86">
        <v>1</v>
      </c>
      <c r="N53" s="100">
        <v>1</v>
      </c>
      <c r="O53" s="86">
        <v>1</v>
      </c>
      <c r="P53" s="100">
        <v>1</v>
      </c>
      <c r="Q53" s="86">
        <v>1</v>
      </c>
      <c r="R53" s="100">
        <v>1</v>
      </c>
      <c r="S53" s="86"/>
      <c r="T53" s="62"/>
      <c r="U53" s="57"/>
      <c r="V53" s="65"/>
      <c r="W53" s="53"/>
      <c r="X53" s="52"/>
      <c r="Y53" s="3"/>
    </row>
    <row r="54" spans="1:25" ht="30" customHeight="1">
      <c r="A54" s="29"/>
      <c r="B54" s="45" t="s">
        <v>56</v>
      </c>
      <c r="C54" s="98"/>
      <c r="D54" s="62"/>
      <c r="E54" s="46">
        <v>1</v>
      </c>
      <c r="F54" s="52">
        <v>1</v>
      </c>
      <c r="G54" s="46">
        <v>2</v>
      </c>
      <c r="H54" s="54"/>
      <c r="I54" s="57"/>
      <c r="J54" s="54"/>
      <c r="K54" s="86"/>
      <c r="L54" s="54"/>
      <c r="M54" s="86"/>
      <c r="N54" s="54"/>
      <c r="O54" s="86"/>
      <c r="P54" s="54"/>
      <c r="Q54" s="86"/>
      <c r="R54" s="54"/>
      <c r="S54" s="86"/>
      <c r="T54" s="54"/>
      <c r="U54" s="57"/>
      <c r="V54" s="56"/>
      <c r="W54" s="53"/>
      <c r="X54" s="52"/>
      <c r="Y54" s="3"/>
    </row>
    <row r="55" spans="1:25" ht="30" customHeight="1">
      <c r="A55" s="29"/>
      <c r="B55" s="45" t="s">
        <v>57</v>
      </c>
      <c r="C55" s="98"/>
      <c r="D55" s="62"/>
      <c r="E55" s="46">
        <v>1</v>
      </c>
      <c r="F55" s="52">
        <v>1</v>
      </c>
      <c r="G55" s="46">
        <v>2</v>
      </c>
      <c r="H55" s="54"/>
      <c r="I55" s="57"/>
      <c r="J55" s="54"/>
      <c r="K55" s="86"/>
      <c r="L55" s="54"/>
      <c r="M55" s="86"/>
      <c r="N55" s="54"/>
      <c r="O55" s="86"/>
      <c r="P55" s="54"/>
      <c r="Q55" s="86"/>
      <c r="R55" s="54"/>
      <c r="S55" s="86"/>
      <c r="T55" s="54"/>
      <c r="U55" s="57"/>
      <c r="V55" s="56"/>
      <c r="W55" s="53"/>
      <c r="X55" s="52"/>
      <c r="Y55" s="3"/>
    </row>
    <row r="56" spans="1:25" ht="30" customHeight="1">
      <c r="A56" s="29"/>
      <c r="B56" s="45" t="s">
        <v>58</v>
      </c>
      <c r="C56" s="98"/>
      <c r="D56" s="62"/>
      <c r="E56" s="46">
        <v>1</v>
      </c>
      <c r="F56" s="52">
        <v>1</v>
      </c>
      <c r="G56" s="57">
        <v>1</v>
      </c>
      <c r="H56" s="47">
        <v>1</v>
      </c>
      <c r="I56" s="57">
        <v>1</v>
      </c>
      <c r="J56" s="66">
        <v>1</v>
      </c>
      <c r="K56" s="86">
        <v>1</v>
      </c>
      <c r="L56" s="66">
        <v>1</v>
      </c>
      <c r="M56" s="86">
        <v>1</v>
      </c>
      <c r="N56" s="66">
        <v>1</v>
      </c>
      <c r="O56" s="86">
        <v>1</v>
      </c>
      <c r="P56" s="66">
        <v>1</v>
      </c>
      <c r="Q56" s="86">
        <v>1</v>
      </c>
      <c r="R56" s="66">
        <v>1</v>
      </c>
      <c r="S56" s="86"/>
      <c r="T56" s="47"/>
      <c r="U56" s="57"/>
      <c r="V56" s="65"/>
      <c r="W56" s="53"/>
      <c r="X56" s="52"/>
      <c r="Y56" s="3"/>
    </row>
    <row r="57" spans="1:25" ht="30" customHeight="1">
      <c r="A57" s="29"/>
      <c r="B57" s="45" t="s">
        <v>59</v>
      </c>
      <c r="C57" s="98"/>
      <c r="D57" s="62"/>
      <c r="E57" s="53">
        <v>3</v>
      </c>
      <c r="F57" s="47">
        <v>1</v>
      </c>
      <c r="G57" s="57">
        <v>3</v>
      </c>
      <c r="H57" s="47">
        <v>1</v>
      </c>
      <c r="I57" s="57">
        <v>3</v>
      </c>
      <c r="J57" s="66">
        <v>1</v>
      </c>
      <c r="K57" s="86">
        <v>3</v>
      </c>
      <c r="L57" s="66">
        <v>1</v>
      </c>
      <c r="M57" s="86">
        <v>3</v>
      </c>
      <c r="N57" s="66">
        <v>1</v>
      </c>
      <c r="O57" s="86">
        <v>3</v>
      </c>
      <c r="P57" s="66">
        <v>1</v>
      </c>
      <c r="Q57" s="86">
        <v>3</v>
      </c>
      <c r="R57" s="66">
        <v>1</v>
      </c>
      <c r="S57" s="86">
        <v>3</v>
      </c>
      <c r="T57" s="47">
        <v>1</v>
      </c>
      <c r="U57" s="57"/>
      <c r="V57" s="65"/>
      <c r="W57" s="53"/>
      <c r="X57" s="52"/>
      <c r="Y57" s="3"/>
    </row>
    <row r="58" spans="1:25" ht="30" customHeight="1">
      <c r="A58" s="29"/>
      <c r="B58" s="45" t="s">
        <v>60</v>
      </c>
      <c r="C58" s="98"/>
      <c r="D58" s="62"/>
      <c r="E58" s="53">
        <v>2</v>
      </c>
      <c r="F58" s="47"/>
      <c r="G58" s="57">
        <v>2</v>
      </c>
      <c r="H58" s="47"/>
      <c r="I58" s="57"/>
      <c r="J58" s="66"/>
      <c r="K58" s="86">
        <v>2</v>
      </c>
      <c r="L58" s="66"/>
      <c r="M58" s="86">
        <v>2</v>
      </c>
      <c r="N58" s="66"/>
      <c r="O58" s="86">
        <v>2</v>
      </c>
      <c r="P58" s="66"/>
      <c r="Q58" s="86"/>
      <c r="R58" s="66"/>
      <c r="S58" s="86"/>
      <c r="T58" s="47"/>
      <c r="U58" s="57"/>
      <c r="V58" s="65"/>
      <c r="W58" s="53">
        <v>1</v>
      </c>
      <c r="X58" s="52">
        <v>1</v>
      </c>
      <c r="Y58" s="3"/>
    </row>
    <row r="59" spans="1:25" ht="30" customHeight="1">
      <c r="A59" s="29"/>
      <c r="B59" s="45" t="s">
        <v>61</v>
      </c>
      <c r="C59" s="98"/>
      <c r="D59" s="62"/>
      <c r="E59" s="53">
        <v>2</v>
      </c>
      <c r="F59" s="47"/>
      <c r="G59" s="57">
        <v>2</v>
      </c>
      <c r="H59" s="47"/>
      <c r="I59" s="57"/>
      <c r="J59" s="66"/>
      <c r="K59" s="86">
        <v>2</v>
      </c>
      <c r="L59" s="66"/>
      <c r="M59" s="86">
        <v>2</v>
      </c>
      <c r="N59" s="66"/>
      <c r="O59" s="86">
        <v>2</v>
      </c>
      <c r="P59" s="66"/>
      <c r="Q59" s="86"/>
      <c r="R59" s="66"/>
      <c r="S59" s="86"/>
      <c r="T59" s="47"/>
      <c r="U59" s="57"/>
      <c r="V59" s="65"/>
      <c r="W59" s="53">
        <v>1</v>
      </c>
      <c r="X59" s="52">
        <v>1</v>
      </c>
      <c r="Y59" s="3"/>
    </row>
    <row r="60" spans="1:25" ht="30" customHeight="1">
      <c r="A60" s="29"/>
      <c r="B60" s="45" t="s">
        <v>62</v>
      </c>
      <c r="C60" s="98"/>
      <c r="D60" s="62"/>
      <c r="E60" s="46">
        <v>1</v>
      </c>
      <c r="F60" s="52">
        <v>1</v>
      </c>
      <c r="G60" s="57">
        <v>1</v>
      </c>
      <c r="H60" s="47">
        <v>1</v>
      </c>
      <c r="I60" s="57">
        <v>1</v>
      </c>
      <c r="J60" s="66">
        <v>1</v>
      </c>
      <c r="K60" s="86">
        <v>1</v>
      </c>
      <c r="L60" s="66">
        <v>1</v>
      </c>
      <c r="M60" s="86">
        <v>1</v>
      </c>
      <c r="N60" s="66">
        <v>1</v>
      </c>
      <c r="O60" s="86">
        <v>1</v>
      </c>
      <c r="P60" s="66">
        <v>1</v>
      </c>
      <c r="Q60" s="86">
        <v>1</v>
      </c>
      <c r="R60" s="66">
        <v>1</v>
      </c>
      <c r="S60" s="86"/>
      <c r="T60" s="47"/>
      <c r="U60" s="57"/>
      <c r="V60" s="65"/>
      <c r="W60" s="53"/>
      <c r="X60" s="52"/>
      <c r="Y60" s="3"/>
    </row>
    <row r="61" spans="1:25" ht="30" customHeight="1">
      <c r="A61" s="29"/>
      <c r="B61" s="45" t="s">
        <v>63</v>
      </c>
      <c r="C61" s="98"/>
      <c r="D61" s="62"/>
      <c r="E61" s="53">
        <v>3</v>
      </c>
      <c r="F61" s="47">
        <v>1</v>
      </c>
      <c r="G61" s="57">
        <v>3</v>
      </c>
      <c r="H61" s="47">
        <v>1</v>
      </c>
      <c r="I61" s="57">
        <v>3</v>
      </c>
      <c r="J61" s="66">
        <v>1</v>
      </c>
      <c r="K61" s="86">
        <v>3</v>
      </c>
      <c r="L61" s="66">
        <v>1</v>
      </c>
      <c r="M61" s="86">
        <v>3</v>
      </c>
      <c r="N61" s="66">
        <v>1</v>
      </c>
      <c r="O61" s="86">
        <v>3</v>
      </c>
      <c r="P61" s="66">
        <v>1</v>
      </c>
      <c r="Q61" s="86">
        <v>3</v>
      </c>
      <c r="R61" s="66">
        <v>1</v>
      </c>
      <c r="S61" s="86">
        <v>3</v>
      </c>
      <c r="T61" s="47">
        <v>1</v>
      </c>
      <c r="U61" s="57"/>
      <c r="V61" s="65"/>
      <c r="W61" s="53"/>
      <c r="X61" s="52"/>
      <c r="Y61" s="3"/>
    </row>
    <row r="62" spans="1:25" ht="30" customHeight="1">
      <c r="A62" s="29"/>
      <c r="B62" s="45" t="s">
        <v>64</v>
      </c>
      <c r="C62" s="98"/>
      <c r="D62" s="62"/>
      <c r="E62" s="53">
        <v>3</v>
      </c>
      <c r="F62" s="47">
        <v>1</v>
      </c>
      <c r="G62" s="57">
        <v>3</v>
      </c>
      <c r="H62" s="47">
        <v>3</v>
      </c>
      <c r="I62" s="57"/>
      <c r="J62" s="66"/>
      <c r="K62" s="86">
        <v>2</v>
      </c>
      <c r="L62" s="66"/>
      <c r="M62" s="86">
        <v>2</v>
      </c>
      <c r="N62" s="66"/>
      <c r="O62" s="86">
        <v>2</v>
      </c>
      <c r="P62" s="66"/>
      <c r="Q62" s="86"/>
      <c r="R62" s="66"/>
      <c r="S62" s="86">
        <v>2</v>
      </c>
      <c r="T62" s="47"/>
      <c r="U62" s="57">
        <v>2</v>
      </c>
      <c r="V62" s="65"/>
      <c r="W62" s="53">
        <v>1</v>
      </c>
      <c r="X62" s="52">
        <v>3</v>
      </c>
      <c r="Y62" s="3"/>
    </row>
    <row r="63" spans="1:25" ht="30" customHeight="1">
      <c r="A63" s="29"/>
      <c r="B63" s="45" t="s">
        <v>65</v>
      </c>
      <c r="C63" s="98"/>
      <c r="D63" s="62"/>
      <c r="E63" s="53">
        <v>3</v>
      </c>
      <c r="F63" s="47">
        <v>1</v>
      </c>
      <c r="G63" s="57">
        <v>2</v>
      </c>
      <c r="H63" s="47"/>
      <c r="I63" s="57">
        <v>2</v>
      </c>
      <c r="J63" s="66"/>
      <c r="K63" s="86">
        <v>2</v>
      </c>
      <c r="L63" s="66"/>
      <c r="M63" s="86">
        <v>2</v>
      </c>
      <c r="N63" s="66"/>
      <c r="O63" s="86"/>
      <c r="P63" s="66"/>
      <c r="Q63" s="86"/>
      <c r="R63" s="66"/>
      <c r="S63" s="86"/>
      <c r="T63" s="47"/>
      <c r="U63" s="57">
        <v>2</v>
      </c>
      <c r="V63" s="65"/>
      <c r="W63" s="53">
        <v>2</v>
      </c>
      <c r="X63" s="47"/>
      <c r="Y63" s="3"/>
    </row>
    <row r="64" spans="1:25" ht="30" customHeight="1">
      <c r="A64" s="29"/>
      <c r="B64" s="45" t="s">
        <v>66</v>
      </c>
      <c r="C64" s="98"/>
      <c r="D64" s="62"/>
      <c r="E64" s="53">
        <v>1</v>
      </c>
      <c r="F64" s="47">
        <v>1</v>
      </c>
      <c r="G64" s="57">
        <v>1</v>
      </c>
      <c r="H64" s="47">
        <v>1</v>
      </c>
      <c r="I64" s="57">
        <v>1</v>
      </c>
      <c r="J64" s="66">
        <v>1</v>
      </c>
      <c r="K64" s="86">
        <v>1</v>
      </c>
      <c r="L64" s="66">
        <v>1</v>
      </c>
      <c r="M64" s="86">
        <v>2</v>
      </c>
      <c r="N64" s="66"/>
      <c r="O64" s="86"/>
      <c r="P64" s="66"/>
      <c r="Q64" s="86"/>
      <c r="R64" s="66"/>
      <c r="S64" s="86"/>
      <c r="T64" s="47"/>
      <c r="U64" s="57">
        <v>2</v>
      </c>
      <c r="V64" s="65"/>
      <c r="W64" s="53">
        <v>1</v>
      </c>
      <c r="X64" s="47">
        <v>1</v>
      </c>
      <c r="Y64" s="3"/>
    </row>
    <row r="65" spans="1:25" ht="30" customHeight="1">
      <c r="A65" s="29"/>
      <c r="B65" s="45" t="s">
        <v>67</v>
      </c>
      <c r="C65" s="98"/>
      <c r="D65" s="62"/>
      <c r="E65" s="53">
        <v>2</v>
      </c>
      <c r="F65" s="47"/>
      <c r="G65" s="57">
        <v>2</v>
      </c>
      <c r="H65" s="47"/>
      <c r="I65" s="57">
        <v>2</v>
      </c>
      <c r="J65" s="66"/>
      <c r="K65" s="86">
        <v>2</v>
      </c>
      <c r="L65" s="66"/>
      <c r="M65" s="86">
        <v>2</v>
      </c>
      <c r="N65" s="66"/>
      <c r="O65" s="86">
        <v>2</v>
      </c>
      <c r="P65" s="66"/>
      <c r="Q65" s="86"/>
      <c r="R65" s="66"/>
      <c r="S65" s="86"/>
      <c r="T65" s="47"/>
      <c r="U65" s="57">
        <v>2</v>
      </c>
      <c r="V65" s="65"/>
      <c r="W65" s="53">
        <v>2</v>
      </c>
      <c r="X65" s="47"/>
      <c r="Y65" s="3"/>
    </row>
    <row r="66" spans="1:25" ht="30" customHeight="1">
      <c r="A66" s="29"/>
      <c r="B66" s="45" t="s">
        <v>68</v>
      </c>
      <c r="C66" s="98"/>
      <c r="D66" s="62"/>
      <c r="E66" s="53">
        <v>3</v>
      </c>
      <c r="F66" s="47">
        <v>1</v>
      </c>
      <c r="G66" s="57">
        <v>2</v>
      </c>
      <c r="H66" s="47"/>
      <c r="I66" s="57">
        <v>2</v>
      </c>
      <c r="J66" s="66"/>
      <c r="K66" s="86">
        <v>2</v>
      </c>
      <c r="L66" s="66"/>
      <c r="M66" s="86">
        <v>2</v>
      </c>
      <c r="N66" s="66"/>
      <c r="O66" s="86"/>
      <c r="P66" s="66"/>
      <c r="Q66" s="86"/>
      <c r="R66" s="66"/>
      <c r="S66" s="86"/>
      <c r="T66" s="47"/>
      <c r="U66" s="57">
        <v>2</v>
      </c>
      <c r="V66" s="65"/>
      <c r="W66" s="53">
        <v>2</v>
      </c>
      <c r="X66" s="47"/>
      <c r="Y66" s="3"/>
    </row>
    <row r="67" spans="1:25" ht="30" customHeight="1">
      <c r="A67" s="29"/>
      <c r="B67" s="45" t="s">
        <v>69</v>
      </c>
      <c r="C67" s="98"/>
      <c r="D67" s="62"/>
      <c r="E67" s="53">
        <v>1</v>
      </c>
      <c r="F67" s="47">
        <v>1</v>
      </c>
      <c r="G67" s="57">
        <v>1</v>
      </c>
      <c r="H67" s="47">
        <v>1</v>
      </c>
      <c r="I67" s="57"/>
      <c r="J67" s="54"/>
      <c r="K67" s="86">
        <v>1</v>
      </c>
      <c r="L67" s="54">
        <v>1</v>
      </c>
      <c r="M67" s="86">
        <v>1</v>
      </c>
      <c r="N67" s="54">
        <v>1</v>
      </c>
      <c r="O67" s="86">
        <v>1</v>
      </c>
      <c r="P67" s="54">
        <v>1</v>
      </c>
      <c r="Q67" s="86"/>
      <c r="R67" s="54"/>
      <c r="S67" s="86"/>
      <c r="T67" s="54"/>
      <c r="U67" s="57">
        <v>1</v>
      </c>
      <c r="V67" s="56">
        <v>1</v>
      </c>
      <c r="W67" s="53">
        <v>1</v>
      </c>
      <c r="X67" s="52">
        <v>1</v>
      </c>
      <c r="Y67" s="3"/>
    </row>
    <row r="68" spans="1:25" ht="30" customHeight="1">
      <c r="A68" s="29"/>
      <c r="B68" s="45" t="s">
        <v>70</v>
      </c>
      <c r="C68" s="98"/>
      <c r="D68" s="62"/>
      <c r="E68" s="46">
        <v>1</v>
      </c>
      <c r="F68" s="52">
        <v>1</v>
      </c>
      <c r="G68" s="46">
        <v>1</v>
      </c>
      <c r="H68" s="54">
        <v>1</v>
      </c>
      <c r="I68" s="46">
        <v>3</v>
      </c>
      <c r="J68" s="54"/>
      <c r="K68" s="62">
        <v>1</v>
      </c>
      <c r="L68" s="54">
        <v>1</v>
      </c>
      <c r="M68" s="62">
        <v>1</v>
      </c>
      <c r="N68" s="54">
        <v>1</v>
      </c>
      <c r="O68" s="62"/>
      <c r="P68" s="54"/>
      <c r="Q68" s="62"/>
      <c r="R68" s="54"/>
      <c r="S68" s="99"/>
      <c r="T68" s="54"/>
      <c r="U68" s="46"/>
      <c r="V68" s="56"/>
      <c r="W68" s="53"/>
      <c r="X68" s="52"/>
      <c r="Y68" s="3"/>
    </row>
    <row r="69" spans="1:25" ht="30" customHeight="1">
      <c r="A69" s="29"/>
      <c r="B69" s="45" t="s">
        <v>71</v>
      </c>
      <c r="C69" s="98"/>
      <c r="D69" s="62"/>
      <c r="E69" s="46">
        <v>1</v>
      </c>
      <c r="F69" s="52">
        <v>1</v>
      </c>
      <c r="G69" s="46">
        <v>2</v>
      </c>
      <c r="H69" s="54"/>
      <c r="I69" s="46">
        <v>3</v>
      </c>
      <c r="J69" s="54">
        <v>1</v>
      </c>
      <c r="K69" s="62">
        <v>2</v>
      </c>
      <c r="L69" s="54"/>
      <c r="M69" s="62">
        <v>2</v>
      </c>
      <c r="N69" s="54"/>
      <c r="O69" s="62">
        <v>2</v>
      </c>
      <c r="P69" s="54"/>
      <c r="Q69" s="62">
        <v>2</v>
      </c>
      <c r="R69" s="54"/>
      <c r="S69" s="99">
        <v>2</v>
      </c>
      <c r="T69" s="54"/>
      <c r="U69" s="46">
        <v>2</v>
      </c>
      <c r="V69" s="56"/>
      <c r="W69" s="46">
        <v>2</v>
      </c>
      <c r="X69" s="52"/>
      <c r="Y69" s="3"/>
    </row>
    <row r="70" spans="1:25" ht="30" customHeight="1">
      <c r="A70" s="29"/>
      <c r="B70" s="45" t="s">
        <v>72</v>
      </c>
      <c r="C70" s="98"/>
      <c r="D70" s="62"/>
      <c r="E70" s="53">
        <v>2</v>
      </c>
      <c r="F70" s="47"/>
      <c r="G70" s="57">
        <v>2</v>
      </c>
      <c r="H70" s="47"/>
      <c r="I70" s="57"/>
      <c r="J70" s="66"/>
      <c r="K70" s="86">
        <v>2</v>
      </c>
      <c r="L70" s="66"/>
      <c r="M70" s="86">
        <v>2</v>
      </c>
      <c r="N70" s="66"/>
      <c r="O70" s="86">
        <v>2</v>
      </c>
      <c r="P70" s="66"/>
      <c r="Q70" s="86"/>
      <c r="R70" s="66"/>
      <c r="S70" s="86">
        <v>2</v>
      </c>
      <c r="T70" s="47"/>
      <c r="U70" s="57">
        <v>2</v>
      </c>
      <c r="V70" s="65"/>
      <c r="W70" s="53">
        <v>2</v>
      </c>
      <c r="X70" s="47"/>
      <c r="Y70" s="3"/>
    </row>
    <row r="71" spans="1:25" ht="30" customHeight="1">
      <c r="A71" s="29"/>
      <c r="B71" s="45" t="s">
        <v>73</v>
      </c>
      <c r="C71" s="98"/>
      <c r="D71" s="62"/>
      <c r="E71" s="53">
        <v>1</v>
      </c>
      <c r="F71" s="47">
        <v>3</v>
      </c>
      <c r="G71" s="57">
        <v>1</v>
      </c>
      <c r="H71" s="47">
        <v>3</v>
      </c>
      <c r="I71" s="57"/>
      <c r="J71" s="66"/>
      <c r="K71" s="86">
        <v>2</v>
      </c>
      <c r="L71" s="66"/>
      <c r="M71" s="86">
        <v>2</v>
      </c>
      <c r="N71" s="66"/>
      <c r="O71" s="86">
        <v>2</v>
      </c>
      <c r="P71" s="66"/>
      <c r="Q71" s="86">
        <v>1</v>
      </c>
      <c r="R71" s="66">
        <v>3</v>
      </c>
      <c r="S71" s="86">
        <v>2</v>
      </c>
      <c r="T71" s="47"/>
      <c r="U71" s="57">
        <v>2</v>
      </c>
      <c r="V71" s="65"/>
      <c r="W71" s="53">
        <v>2</v>
      </c>
      <c r="X71" s="47"/>
      <c r="Y71" s="3"/>
    </row>
    <row r="72" spans="1:25" ht="30" customHeight="1">
      <c r="A72" s="29"/>
      <c r="B72" s="45" t="s">
        <v>74</v>
      </c>
      <c r="C72" s="98"/>
      <c r="D72" s="62"/>
      <c r="E72" s="46">
        <v>1</v>
      </c>
      <c r="F72" s="47">
        <v>1</v>
      </c>
      <c r="G72" s="57">
        <v>1</v>
      </c>
      <c r="H72" s="47">
        <v>1</v>
      </c>
      <c r="I72" s="57"/>
      <c r="J72" s="66"/>
      <c r="K72" s="86">
        <v>2</v>
      </c>
      <c r="L72" s="66"/>
      <c r="M72" s="86">
        <v>2</v>
      </c>
      <c r="N72" s="66"/>
      <c r="O72" s="86">
        <v>2</v>
      </c>
      <c r="P72" s="66"/>
      <c r="Q72" s="86">
        <v>1</v>
      </c>
      <c r="R72" s="66">
        <v>1</v>
      </c>
      <c r="S72" s="86">
        <v>2</v>
      </c>
      <c r="T72" s="47"/>
      <c r="U72" s="57">
        <v>2</v>
      </c>
      <c r="V72" s="65"/>
      <c r="W72" s="46">
        <v>2</v>
      </c>
      <c r="X72" s="47"/>
      <c r="Y72" s="3"/>
    </row>
    <row r="73" spans="1:25" ht="30" customHeight="1">
      <c r="A73" s="29"/>
      <c r="B73" s="45" t="s">
        <v>75</v>
      </c>
      <c r="C73" s="98"/>
      <c r="D73" s="62"/>
      <c r="E73" s="53">
        <v>1</v>
      </c>
      <c r="F73" s="47">
        <v>1</v>
      </c>
      <c r="G73" s="57">
        <v>1</v>
      </c>
      <c r="H73" s="47">
        <v>1</v>
      </c>
      <c r="I73" s="57">
        <v>2</v>
      </c>
      <c r="J73" s="66"/>
      <c r="K73" s="86">
        <v>2</v>
      </c>
      <c r="L73" s="66"/>
      <c r="M73" s="86">
        <v>2</v>
      </c>
      <c r="N73" s="66"/>
      <c r="O73" s="86">
        <v>2</v>
      </c>
      <c r="P73" s="66"/>
      <c r="Q73" s="86">
        <v>2</v>
      </c>
      <c r="R73" s="66"/>
      <c r="S73" s="86">
        <v>2</v>
      </c>
      <c r="T73" s="47"/>
      <c r="U73" s="57">
        <v>2</v>
      </c>
      <c r="V73" s="65"/>
      <c r="W73" s="53">
        <v>2</v>
      </c>
      <c r="X73" s="47"/>
      <c r="Y73" s="3"/>
    </row>
    <row r="74" spans="1:25" ht="30" customHeight="1">
      <c r="A74" s="29"/>
      <c r="B74" s="45" t="s">
        <v>76</v>
      </c>
      <c r="C74" s="98"/>
      <c r="D74" s="62"/>
      <c r="E74" s="53">
        <v>2</v>
      </c>
      <c r="F74" s="47"/>
      <c r="G74" s="57">
        <v>2</v>
      </c>
      <c r="H74" s="47"/>
      <c r="I74" s="57"/>
      <c r="J74" s="66"/>
      <c r="K74" s="86">
        <v>2</v>
      </c>
      <c r="L74" s="66"/>
      <c r="M74" s="86">
        <v>2</v>
      </c>
      <c r="N74" s="66"/>
      <c r="O74" s="86">
        <v>2</v>
      </c>
      <c r="P74" s="66"/>
      <c r="Q74" s="86">
        <v>2</v>
      </c>
      <c r="R74" s="66"/>
      <c r="S74" s="86">
        <v>2</v>
      </c>
      <c r="T74" s="47"/>
      <c r="U74" s="57"/>
      <c r="V74" s="65"/>
      <c r="W74" s="53">
        <v>2</v>
      </c>
      <c r="X74" s="47"/>
      <c r="Y74" s="3"/>
    </row>
    <row r="75" spans="1:25" ht="30" customHeight="1">
      <c r="A75" s="29"/>
      <c r="B75" s="45" t="s">
        <v>77</v>
      </c>
      <c r="C75" s="98"/>
      <c r="D75" s="62"/>
      <c r="E75" s="53">
        <v>2</v>
      </c>
      <c r="F75" s="47"/>
      <c r="G75" s="57">
        <v>2</v>
      </c>
      <c r="H75" s="47"/>
      <c r="I75" s="57"/>
      <c r="J75" s="66"/>
      <c r="K75" s="86">
        <v>2</v>
      </c>
      <c r="L75" s="66"/>
      <c r="M75" s="86">
        <v>2</v>
      </c>
      <c r="N75" s="66"/>
      <c r="O75" s="86">
        <v>2</v>
      </c>
      <c r="P75" s="66"/>
      <c r="Q75" s="86">
        <v>2</v>
      </c>
      <c r="R75" s="66"/>
      <c r="S75" s="86">
        <v>2</v>
      </c>
      <c r="T75" s="47"/>
      <c r="U75" s="57"/>
      <c r="V75" s="65"/>
      <c r="W75" s="53">
        <v>2</v>
      </c>
      <c r="X75" s="47"/>
      <c r="Y75" s="3"/>
    </row>
    <row r="76" spans="1:25" ht="30" customHeight="1">
      <c r="A76" s="29"/>
      <c r="B76" s="45" t="s">
        <v>78</v>
      </c>
      <c r="C76" s="98"/>
      <c r="D76" s="62"/>
      <c r="E76" s="46">
        <v>2</v>
      </c>
      <c r="F76" s="52"/>
      <c r="G76" s="46">
        <v>2</v>
      </c>
      <c r="H76" s="54"/>
      <c r="I76" s="46"/>
      <c r="J76" s="54"/>
      <c r="K76" s="62">
        <v>2</v>
      </c>
      <c r="L76" s="54"/>
      <c r="M76" s="62"/>
      <c r="N76" s="54"/>
      <c r="O76" s="62"/>
      <c r="P76" s="54"/>
      <c r="Q76" s="62"/>
      <c r="R76" s="54"/>
      <c r="S76" s="99"/>
      <c r="T76" s="54"/>
      <c r="U76" s="46"/>
      <c r="V76" s="56"/>
      <c r="W76" s="53">
        <v>2</v>
      </c>
      <c r="X76" s="47"/>
      <c r="Y76" s="3"/>
    </row>
    <row r="77" spans="1:25" ht="30" customHeight="1">
      <c r="A77" s="29"/>
      <c r="B77" s="45" t="s">
        <v>79</v>
      </c>
      <c r="C77" s="98"/>
      <c r="D77" s="62"/>
      <c r="E77" s="53">
        <v>1</v>
      </c>
      <c r="F77" s="47">
        <v>3</v>
      </c>
      <c r="G77" s="61">
        <v>1</v>
      </c>
      <c r="H77" s="47">
        <v>3</v>
      </c>
      <c r="I77" s="61"/>
      <c r="J77" s="66"/>
      <c r="K77" s="99">
        <v>1</v>
      </c>
      <c r="L77" s="66">
        <v>3</v>
      </c>
      <c r="M77" s="99">
        <v>1</v>
      </c>
      <c r="N77" s="66">
        <v>3</v>
      </c>
      <c r="O77" s="99"/>
      <c r="P77" s="66"/>
      <c r="Q77" s="99"/>
      <c r="R77" s="66"/>
      <c r="S77" s="99"/>
      <c r="T77" s="47"/>
      <c r="U77" s="61">
        <v>1</v>
      </c>
      <c r="V77" s="65">
        <v>3</v>
      </c>
      <c r="W77" s="53">
        <v>2</v>
      </c>
      <c r="X77" s="52"/>
      <c r="Y77" s="3"/>
    </row>
    <row r="78" spans="1:25" ht="30" customHeight="1">
      <c r="A78" s="29"/>
      <c r="B78" s="45" t="s">
        <v>80</v>
      </c>
      <c r="C78" s="98"/>
      <c r="D78" s="62"/>
      <c r="E78" s="53">
        <v>1</v>
      </c>
      <c r="F78" s="47">
        <v>1</v>
      </c>
      <c r="G78" s="57">
        <v>1</v>
      </c>
      <c r="H78" s="47">
        <v>1</v>
      </c>
      <c r="I78" s="57">
        <v>1</v>
      </c>
      <c r="J78" s="66">
        <v>1</v>
      </c>
      <c r="K78" s="86">
        <v>1</v>
      </c>
      <c r="L78" s="66">
        <v>1</v>
      </c>
      <c r="M78" s="86">
        <v>2</v>
      </c>
      <c r="N78" s="66"/>
      <c r="O78" s="86">
        <v>2</v>
      </c>
      <c r="P78" s="66"/>
      <c r="Q78" s="86">
        <v>1</v>
      </c>
      <c r="R78" s="66">
        <v>1</v>
      </c>
      <c r="S78" s="86">
        <v>1</v>
      </c>
      <c r="T78" s="47">
        <v>1</v>
      </c>
      <c r="U78" s="57"/>
      <c r="V78" s="65"/>
      <c r="W78" s="53">
        <v>1</v>
      </c>
      <c r="X78" s="52">
        <v>1</v>
      </c>
      <c r="Y78" s="3"/>
    </row>
    <row r="79" spans="1:25" ht="30" customHeight="1" thickBot="1">
      <c r="A79" s="67"/>
      <c r="B79" s="68" t="s">
        <v>81</v>
      </c>
      <c r="C79" s="101"/>
      <c r="D79" s="102"/>
      <c r="E79" s="69">
        <v>2</v>
      </c>
      <c r="F79" s="36"/>
      <c r="G79" s="69">
        <v>2</v>
      </c>
      <c r="H79" s="38"/>
      <c r="I79" s="71"/>
      <c r="J79" s="38"/>
      <c r="K79" s="103"/>
      <c r="L79" s="38"/>
      <c r="M79" s="103"/>
      <c r="N79" s="38"/>
      <c r="O79" s="103">
        <v>2</v>
      </c>
      <c r="P79" s="38"/>
      <c r="Q79" s="103">
        <v>2</v>
      </c>
      <c r="R79" s="38"/>
      <c r="S79" s="103"/>
      <c r="T79" s="38"/>
      <c r="U79" s="71"/>
      <c r="V79" s="36"/>
      <c r="W79" s="69">
        <v>2</v>
      </c>
      <c r="X79" s="40"/>
      <c r="Y79" s="3"/>
    </row>
    <row r="80" spans="1:25" ht="17.25">
      <c r="A80" s="15"/>
      <c r="B80" s="19"/>
      <c r="C80" s="60"/>
      <c r="D80" s="60"/>
      <c r="E80" s="60" t="s">
        <v>120</v>
      </c>
      <c r="F80" s="60" t="s">
        <v>121</v>
      </c>
      <c r="G80" s="60"/>
      <c r="H80" s="60"/>
      <c r="I80" s="60"/>
      <c r="J80" s="60"/>
      <c r="K80" s="60" t="s">
        <v>122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15"/>
    </row>
    <row r="81" spans="1:25" ht="17.25">
      <c r="A81" s="15"/>
      <c r="B81" s="19"/>
      <c r="C81" s="60"/>
      <c r="D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15"/>
    </row>
    <row r="82" spans="1:25" ht="17.25">
      <c r="A82" s="15"/>
      <c r="B82" s="19"/>
      <c r="C82" s="60"/>
      <c r="D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15"/>
    </row>
    <row r="83" spans="1:25" ht="17.25">
      <c r="A83" s="15"/>
      <c r="B83" s="19"/>
      <c r="C83" s="60"/>
      <c r="D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15"/>
    </row>
    <row r="84" spans="1:25" ht="17.25">
      <c r="A84" s="15"/>
      <c r="B84" s="1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15"/>
    </row>
    <row r="85" ht="17.25">
      <c r="E85" s="104"/>
    </row>
    <row r="86" ht="17.25">
      <c r="E86" s="104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6"/>
  <sheetViews>
    <sheetView zoomScale="60" zoomScaleNormal="60" zoomScaleSheetLayoutView="50" workbookViewId="0" topLeftCell="A1">
      <pane xSplit="2" ySplit="5" topLeftCell="J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82" sqref="M82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5" width="7.16015625" style="75" customWidth="1"/>
    <col min="6" max="6" width="7.5" style="75" customWidth="1"/>
    <col min="7" max="7" width="7.16015625" style="75" customWidth="1"/>
    <col min="8" max="8" width="8.16015625" style="75" customWidth="1"/>
    <col min="9" max="9" width="6.91015625" style="75" customWidth="1"/>
    <col min="10" max="10" width="9" style="75" customWidth="1"/>
    <col min="11" max="11" width="6.66015625" style="75" customWidth="1"/>
    <col min="12" max="12" width="8.16015625" style="75" customWidth="1"/>
    <col min="13" max="13" width="7.16015625" style="75" customWidth="1"/>
    <col min="14" max="14" width="8.58203125" style="75" customWidth="1"/>
    <col min="15" max="15" width="6.41015625" style="75" customWidth="1"/>
    <col min="16" max="16" width="8.33203125" style="75" customWidth="1"/>
    <col min="17" max="17" width="7.16015625" style="75" customWidth="1"/>
    <col min="18" max="18" width="8.33203125" style="75" customWidth="1"/>
    <col min="19" max="19" width="9.58203125" style="75" customWidth="1"/>
    <col min="20" max="20" width="9.08203125" style="75" customWidth="1"/>
    <col min="21" max="21" width="8.41015625" style="75" customWidth="1"/>
    <col min="22" max="22" width="8.16015625" style="75" customWidth="1"/>
    <col min="23" max="23" width="8.33203125" style="75" customWidth="1"/>
    <col min="24" max="24" width="7.5" style="75" customWidth="1"/>
    <col min="25" max="25" width="1.91015625" style="0" customWidth="1"/>
  </cols>
  <sheetData>
    <row r="1" spans="2:4" ht="17.25">
      <c r="B1" s="19" t="s">
        <v>123</v>
      </c>
      <c r="C1" s="60"/>
      <c r="D1" s="60"/>
    </row>
    <row r="2" spans="1:24" ht="18" thickBot="1">
      <c r="A2" s="15"/>
      <c r="B2" s="15"/>
      <c r="C2" s="41"/>
      <c r="D2" s="41"/>
      <c r="E2" s="39" t="s">
        <v>124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ht="17.25">
      <c r="A3" s="20"/>
      <c r="B3" s="21" t="s">
        <v>1</v>
      </c>
      <c r="C3" s="76" t="s">
        <v>125</v>
      </c>
      <c r="D3" s="77"/>
      <c r="E3" s="76" t="s">
        <v>126</v>
      </c>
      <c r="F3" s="78"/>
      <c r="G3" s="79" t="s">
        <v>127</v>
      </c>
      <c r="H3" s="78"/>
      <c r="I3" s="80"/>
      <c r="J3" s="81"/>
      <c r="K3" s="81"/>
      <c r="L3" s="81"/>
      <c r="M3" s="81" t="s">
        <v>128</v>
      </c>
      <c r="N3" s="81"/>
      <c r="O3" s="81"/>
      <c r="P3" s="81"/>
      <c r="Q3" s="81"/>
      <c r="R3" s="81"/>
      <c r="S3" s="81"/>
      <c r="T3" s="82"/>
      <c r="U3" s="79" t="s">
        <v>129</v>
      </c>
      <c r="V3" s="78"/>
      <c r="W3" s="76" t="s">
        <v>84</v>
      </c>
      <c r="X3" s="83"/>
      <c r="Y3" s="3"/>
    </row>
    <row r="4" spans="1:25" ht="17.25">
      <c r="A4" s="3"/>
      <c r="B4" s="19" t="s">
        <v>4</v>
      </c>
      <c r="C4" s="84"/>
      <c r="D4" s="60"/>
      <c r="E4" s="46"/>
      <c r="F4" s="85"/>
      <c r="G4" s="46"/>
      <c r="H4" s="85"/>
      <c r="I4" s="63" t="s">
        <v>130</v>
      </c>
      <c r="J4" s="86"/>
      <c r="K4" s="87" t="s">
        <v>131</v>
      </c>
      <c r="L4" s="86"/>
      <c r="M4" s="87" t="s">
        <v>132</v>
      </c>
      <c r="N4" s="86"/>
      <c r="O4" s="105" t="s">
        <v>133</v>
      </c>
      <c r="P4" s="86"/>
      <c r="Q4" s="89" t="s">
        <v>134</v>
      </c>
      <c r="R4" s="86"/>
      <c r="S4" s="87" t="s">
        <v>129</v>
      </c>
      <c r="T4" s="90"/>
      <c r="U4" s="53"/>
      <c r="V4" s="85"/>
      <c r="W4" s="46"/>
      <c r="X4" s="85"/>
      <c r="Y4" s="3"/>
    </row>
    <row r="5" spans="1:25" ht="18" thickBot="1">
      <c r="A5" s="4"/>
      <c r="B5" s="1"/>
      <c r="C5" s="69" t="s">
        <v>135</v>
      </c>
      <c r="D5" s="73" t="s">
        <v>136</v>
      </c>
      <c r="E5" s="34" t="s">
        <v>135</v>
      </c>
      <c r="F5" s="35" t="s">
        <v>136</v>
      </c>
      <c r="G5" s="34" t="s">
        <v>135</v>
      </c>
      <c r="H5" s="35" t="s">
        <v>136</v>
      </c>
      <c r="I5" s="34" t="s">
        <v>135</v>
      </c>
      <c r="J5" s="91" t="s">
        <v>136</v>
      </c>
      <c r="K5" s="92" t="s">
        <v>135</v>
      </c>
      <c r="L5" s="91" t="s">
        <v>136</v>
      </c>
      <c r="M5" s="92" t="s">
        <v>135</v>
      </c>
      <c r="N5" s="91" t="s">
        <v>136</v>
      </c>
      <c r="O5" s="92" t="s">
        <v>135</v>
      </c>
      <c r="P5" s="91" t="s">
        <v>136</v>
      </c>
      <c r="Q5" s="92" t="s">
        <v>135</v>
      </c>
      <c r="R5" s="91" t="s">
        <v>136</v>
      </c>
      <c r="S5" s="92" t="s">
        <v>135</v>
      </c>
      <c r="T5" s="35" t="s">
        <v>136</v>
      </c>
      <c r="U5" s="34" t="s">
        <v>135</v>
      </c>
      <c r="V5" s="35" t="s">
        <v>136</v>
      </c>
      <c r="W5" s="34" t="s">
        <v>135</v>
      </c>
      <c r="X5" s="35" t="s">
        <v>136</v>
      </c>
      <c r="Y5" s="3"/>
    </row>
    <row r="6" spans="1:25" ht="30" customHeight="1">
      <c r="A6" s="29"/>
      <c r="B6" s="45" t="s">
        <v>8</v>
      </c>
      <c r="C6" s="93"/>
      <c r="D6" s="62"/>
      <c r="E6" s="46">
        <v>3</v>
      </c>
      <c r="F6" s="52">
        <v>4</v>
      </c>
      <c r="G6" s="46">
        <v>3</v>
      </c>
      <c r="H6" s="48">
        <v>4</v>
      </c>
      <c r="I6" s="94">
        <v>2</v>
      </c>
      <c r="J6" s="95"/>
      <c r="K6" s="96">
        <v>3</v>
      </c>
      <c r="L6" s="95">
        <v>4</v>
      </c>
      <c r="M6" s="96">
        <v>3</v>
      </c>
      <c r="N6" s="95">
        <v>4</v>
      </c>
      <c r="O6" s="96">
        <v>3</v>
      </c>
      <c r="P6" s="95">
        <v>4</v>
      </c>
      <c r="Q6" s="96"/>
      <c r="R6" s="95"/>
      <c r="S6" s="96">
        <v>3</v>
      </c>
      <c r="T6" s="95">
        <v>4</v>
      </c>
      <c r="U6" s="94">
        <v>3</v>
      </c>
      <c r="V6" s="97">
        <v>4</v>
      </c>
      <c r="W6" s="53">
        <v>3</v>
      </c>
      <c r="X6" s="52">
        <v>4</v>
      </c>
      <c r="Y6" s="3"/>
    </row>
    <row r="7" spans="1:25" ht="30" customHeight="1">
      <c r="A7" s="29"/>
      <c r="B7" s="45" t="s">
        <v>9</v>
      </c>
      <c r="C7" s="98" t="s">
        <v>137</v>
      </c>
      <c r="D7" s="62"/>
      <c r="E7" s="46">
        <v>2</v>
      </c>
      <c r="F7" s="47"/>
      <c r="G7" s="46"/>
      <c r="H7" s="47"/>
      <c r="I7" s="46">
        <v>2</v>
      </c>
      <c r="J7" s="66"/>
      <c r="K7" s="62">
        <v>2</v>
      </c>
      <c r="L7" s="66"/>
      <c r="M7" s="62">
        <v>2</v>
      </c>
      <c r="N7" s="66"/>
      <c r="O7" s="62">
        <v>2</v>
      </c>
      <c r="P7" s="66"/>
      <c r="Q7" s="62">
        <v>2</v>
      </c>
      <c r="R7" s="66"/>
      <c r="S7" s="99">
        <v>2</v>
      </c>
      <c r="T7" s="47"/>
      <c r="U7" s="46"/>
      <c r="V7" s="65"/>
      <c r="W7" s="46">
        <v>2</v>
      </c>
      <c r="X7" s="47"/>
      <c r="Y7" s="3"/>
    </row>
    <row r="8" spans="1:25" ht="30" customHeight="1">
      <c r="A8" s="29"/>
      <c r="B8" s="45" t="s">
        <v>10</v>
      </c>
      <c r="C8" s="98"/>
      <c r="D8" s="62"/>
      <c r="E8" s="46">
        <v>2</v>
      </c>
      <c r="F8" s="47"/>
      <c r="G8" s="46">
        <v>2</v>
      </c>
      <c r="H8" s="47"/>
      <c r="I8" s="46">
        <v>2</v>
      </c>
      <c r="J8" s="66"/>
      <c r="K8" s="62">
        <v>2</v>
      </c>
      <c r="L8" s="66"/>
      <c r="M8" s="62">
        <v>2</v>
      </c>
      <c r="N8" s="66"/>
      <c r="O8" s="62">
        <v>2</v>
      </c>
      <c r="P8" s="66"/>
      <c r="Q8" s="62">
        <v>2</v>
      </c>
      <c r="R8" s="66"/>
      <c r="S8" s="99">
        <v>2</v>
      </c>
      <c r="T8" s="47"/>
      <c r="U8" s="46">
        <v>2</v>
      </c>
      <c r="V8" s="65"/>
      <c r="W8" s="46">
        <v>2</v>
      </c>
      <c r="X8" s="47"/>
      <c r="Y8" s="3"/>
    </row>
    <row r="9" spans="1:25" ht="30" customHeight="1">
      <c r="A9" s="29"/>
      <c r="B9" s="45" t="s">
        <v>11</v>
      </c>
      <c r="C9" s="98"/>
      <c r="D9" s="62"/>
      <c r="E9" s="46">
        <v>2</v>
      </c>
      <c r="F9" s="47">
        <v>1</v>
      </c>
      <c r="G9" s="57"/>
      <c r="H9" s="54"/>
      <c r="I9" s="57">
        <v>1</v>
      </c>
      <c r="J9" s="66">
        <v>1</v>
      </c>
      <c r="K9" s="86">
        <v>1</v>
      </c>
      <c r="L9" s="66">
        <v>1</v>
      </c>
      <c r="M9" s="86">
        <v>1</v>
      </c>
      <c r="N9" s="66">
        <v>1</v>
      </c>
      <c r="O9" s="86"/>
      <c r="P9" s="66"/>
      <c r="Q9" s="86"/>
      <c r="R9" s="66"/>
      <c r="S9" s="86"/>
      <c r="T9" s="47"/>
      <c r="U9" s="57">
        <v>1</v>
      </c>
      <c r="V9" s="65">
        <v>1</v>
      </c>
      <c r="W9" s="46">
        <v>1</v>
      </c>
      <c r="X9" s="52">
        <v>1</v>
      </c>
      <c r="Y9" s="3"/>
    </row>
    <row r="10" spans="1:25" ht="30" customHeight="1">
      <c r="A10" s="29"/>
      <c r="B10" s="45" t="s">
        <v>12</v>
      </c>
      <c r="C10" s="98"/>
      <c r="D10" s="62"/>
      <c r="E10" s="46">
        <v>2</v>
      </c>
      <c r="F10" s="47"/>
      <c r="G10" s="46">
        <v>2</v>
      </c>
      <c r="H10" s="54"/>
      <c r="I10" s="46">
        <v>2</v>
      </c>
      <c r="J10" s="54"/>
      <c r="K10" s="62">
        <v>2</v>
      </c>
      <c r="L10" s="54"/>
      <c r="M10" s="62">
        <v>2</v>
      </c>
      <c r="N10" s="54"/>
      <c r="O10" s="62">
        <v>2</v>
      </c>
      <c r="P10" s="54"/>
      <c r="Q10" s="62">
        <v>2</v>
      </c>
      <c r="R10" s="54"/>
      <c r="S10" s="99">
        <v>2</v>
      </c>
      <c r="T10" s="54"/>
      <c r="U10" s="46"/>
      <c r="V10" s="56"/>
      <c r="W10" s="53"/>
      <c r="X10" s="52"/>
      <c r="Y10" s="3"/>
    </row>
    <row r="11" spans="1:25" ht="30" customHeight="1">
      <c r="A11" s="29"/>
      <c r="B11" s="45" t="s">
        <v>13</v>
      </c>
      <c r="C11" s="98"/>
      <c r="D11" s="62"/>
      <c r="E11" s="53">
        <v>1</v>
      </c>
      <c r="F11" s="47">
        <v>1</v>
      </c>
      <c r="G11" s="57">
        <v>1</v>
      </c>
      <c r="H11" s="47">
        <v>1</v>
      </c>
      <c r="I11" s="57">
        <v>1</v>
      </c>
      <c r="J11" s="66">
        <v>1</v>
      </c>
      <c r="K11" s="86">
        <v>1</v>
      </c>
      <c r="L11" s="66">
        <v>1</v>
      </c>
      <c r="M11" s="86">
        <v>1</v>
      </c>
      <c r="N11" s="66">
        <v>1</v>
      </c>
      <c r="O11" s="86"/>
      <c r="P11" s="66"/>
      <c r="Q11" s="86"/>
      <c r="R11" s="66"/>
      <c r="S11" s="86"/>
      <c r="T11" s="47"/>
      <c r="U11" s="57"/>
      <c r="V11" s="65"/>
      <c r="W11" s="53">
        <v>1</v>
      </c>
      <c r="X11" s="47">
        <v>1</v>
      </c>
      <c r="Y11" s="3"/>
    </row>
    <row r="12" spans="1:25" ht="30" customHeight="1">
      <c r="A12" s="29"/>
      <c r="B12" s="45" t="s">
        <v>14</v>
      </c>
      <c r="C12" s="98"/>
      <c r="D12" s="62"/>
      <c r="E12" s="46">
        <v>1</v>
      </c>
      <c r="F12" s="47">
        <v>1</v>
      </c>
      <c r="G12" s="46">
        <v>1</v>
      </c>
      <c r="H12" s="54">
        <v>1</v>
      </c>
      <c r="I12" s="46"/>
      <c r="J12" s="66"/>
      <c r="K12" s="62">
        <v>1</v>
      </c>
      <c r="L12" s="66">
        <v>1</v>
      </c>
      <c r="M12" s="62">
        <v>1</v>
      </c>
      <c r="N12" s="66">
        <v>1</v>
      </c>
      <c r="O12" s="62"/>
      <c r="P12" s="66"/>
      <c r="Q12" s="62"/>
      <c r="R12" s="66"/>
      <c r="S12" s="99"/>
      <c r="T12" s="47"/>
      <c r="U12" s="46"/>
      <c r="V12" s="65"/>
      <c r="W12" s="46"/>
      <c r="X12" s="52"/>
      <c r="Y12" s="3"/>
    </row>
    <row r="13" spans="1:25" ht="30" customHeight="1">
      <c r="A13" s="29"/>
      <c r="B13" s="45" t="s">
        <v>15</v>
      </c>
      <c r="C13" s="98"/>
      <c r="D13" s="62"/>
      <c r="E13" s="46">
        <v>1</v>
      </c>
      <c r="F13" s="52">
        <v>1</v>
      </c>
      <c r="G13" s="46"/>
      <c r="H13" s="54"/>
      <c r="I13" s="46"/>
      <c r="J13" s="66"/>
      <c r="K13" s="62"/>
      <c r="L13" s="66"/>
      <c r="M13" s="62"/>
      <c r="N13" s="66"/>
      <c r="O13" s="62"/>
      <c r="P13" s="66"/>
      <c r="Q13" s="62"/>
      <c r="R13" s="66"/>
      <c r="S13" s="99"/>
      <c r="T13" s="47"/>
      <c r="U13" s="46"/>
      <c r="V13" s="65"/>
      <c r="W13" s="53"/>
      <c r="X13" s="52"/>
      <c r="Y13" s="3"/>
    </row>
    <row r="14" spans="1:25" ht="30" customHeight="1">
      <c r="A14" s="29"/>
      <c r="B14" s="45" t="s">
        <v>16</v>
      </c>
      <c r="C14" s="98"/>
      <c r="D14" s="62"/>
      <c r="E14" s="53">
        <v>1</v>
      </c>
      <c r="F14" s="47">
        <v>1</v>
      </c>
      <c r="G14" s="57">
        <v>1</v>
      </c>
      <c r="H14" s="47">
        <v>1</v>
      </c>
      <c r="I14" s="46"/>
      <c r="J14" s="66"/>
      <c r="K14" s="62"/>
      <c r="L14" s="66"/>
      <c r="M14" s="62"/>
      <c r="N14" s="66"/>
      <c r="O14" s="62"/>
      <c r="P14" s="66"/>
      <c r="Q14" s="62"/>
      <c r="R14" s="66"/>
      <c r="S14" s="99"/>
      <c r="T14" s="47"/>
      <c r="U14" s="46">
        <v>1</v>
      </c>
      <c r="V14" s="65">
        <v>1</v>
      </c>
      <c r="W14" s="53">
        <v>1</v>
      </c>
      <c r="X14" s="47">
        <v>1</v>
      </c>
      <c r="Y14" s="3"/>
    </row>
    <row r="15" spans="1:25" ht="30" customHeight="1">
      <c r="A15" s="29"/>
      <c r="B15" s="45" t="s">
        <v>17</v>
      </c>
      <c r="C15" s="98"/>
      <c r="D15" s="62"/>
      <c r="E15" s="61">
        <v>1</v>
      </c>
      <c r="F15" s="62">
        <v>1</v>
      </c>
      <c r="G15" s="57"/>
      <c r="H15" s="54"/>
      <c r="I15" s="46">
        <v>1</v>
      </c>
      <c r="J15" s="66">
        <v>1</v>
      </c>
      <c r="K15" s="62"/>
      <c r="L15" s="66"/>
      <c r="M15" s="62"/>
      <c r="N15" s="66"/>
      <c r="O15" s="62"/>
      <c r="P15" s="66"/>
      <c r="Q15" s="62"/>
      <c r="R15" s="66"/>
      <c r="S15" s="99"/>
      <c r="T15" s="47"/>
      <c r="U15" s="46"/>
      <c r="V15" s="65"/>
      <c r="W15" s="46"/>
      <c r="X15" s="52"/>
      <c r="Y15" s="3"/>
    </row>
    <row r="16" spans="1:25" ht="30" customHeight="1">
      <c r="A16" s="29"/>
      <c r="B16" s="45" t="s">
        <v>18</v>
      </c>
      <c r="C16" s="98"/>
      <c r="D16" s="62"/>
      <c r="E16" s="46">
        <v>1</v>
      </c>
      <c r="F16" s="47">
        <v>1</v>
      </c>
      <c r="G16" s="46">
        <v>1</v>
      </c>
      <c r="H16" s="47">
        <v>1</v>
      </c>
      <c r="I16" s="46"/>
      <c r="J16" s="66"/>
      <c r="K16" s="62"/>
      <c r="L16" s="66"/>
      <c r="M16" s="62"/>
      <c r="N16" s="66"/>
      <c r="O16" s="62"/>
      <c r="P16" s="66"/>
      <c r="Q16" s="62"/>
      <c r="R16" s="66"/>
      <c r="S16" s="99"/>
      <c r="T16" s="47"/>
      <c r="U16" s="46"/>
      <c r="V16" s="65"/>
      <c r="W16" s="46"/>
      <c r="X16" s="47"/>
      <c r="Y16" s="3"/>
    </row>
    <row r="17" spans="1:25" ht="30" customHeight="1">
      <c r="A17" s="29"/>
      <c r="B17" s="45" t="s">
        <v>19</v>
      </c>
      <c r="C17" s="98"/>
      <c r="D17" s="62"/>
      <c r="E17" s="46">
        <v>1</v>
      </c>
      <c r="F17" s="52">
        <v>4</v>
      </c>
      <c r="G17" s="46">
        <v>1</v>
      </c>
      <c r="H17" s="54">
        <v>4</v>
      </c>
      <c r="I17" s="46"/>
      <c r="J17" s="54"/>
      <c r="K17" s="62">
        <v>1</v>
      </c>
      <c r="L17" s="54">
        <v>4</v>
      </c>
      <c r="M17" s="62">
        <v>1</v>
      </c>
      <c r="N17" s="54">
        <v>4</v>
      </c>
      <c r="O17" s="62"/>
      <c r="P17" s="54"/>
      <c r="Q17" s="62"/>
      <c r="R17" s="54"/>
      <c r="S17" s="99"/>
      <c r="T17" s="54"/>
      <c r="U17" s="46"/>
      <c r="V17" s="56"/>
      <c r="W17" s="53"/>
      <c r="X17" s="52"/>
      <c r="Y17" s="3"/>
    </row>
    <row r="18" spans="1:25" ht="30" customHeight="1">
      <c r="A18" s="29"/>
      <c r="B18" s="45" t="s">
        <v>20</v>
      </c>
      <c r="C18" s="98"/>
      <c r="D18" s="62"/>
      <c r="E18" s="46">
        <v>1</v>
      </c>
      <c r="F18" s="47">
        <v>1</v>
      </c>
      <c r="G18" s="46">
        <v>1</v>
      </c>
      <c r="H18" s="54">
        <v>1</v>
      </c>
      <c r="I18" s="61">
        <v>1</v>
      </c>
      <c r="J18" s="100">
        <v>1</v>
      </c>
      <c r="K18" s="99">
        <v>1</v>
      </c>
      <c r="L18" s="100">
        <v>1</v>
      </c>
      <c r="M18" s="99">
        <v>1</v>
      </c>
      <c r="N18" s="100">
        <v>1</v>
      </c>
      <c r="O18" s="99">
        <v>1</v>
      </c>
      <c r="P18" s="100">
        <v>1</v>
      </c>
      <c r="Q18" s="99"/>
      <c r="R18" s="100"/>
      <c r="S18" s="99">
        <v>1</v>
      </c>
      <c r="T18" s="62">
        <v>1</v>
      </c>
      <c r="U18" s="46"/>
      <c r="V18" s="65"/>
      <c r="W18" s="53"/>
      <c r="X18" s="52"/>
      <c r="Y18" s="3"/>
    </row>
    <row r="19" spans="1:25" ht="30" customHeight="1">
      <c r="A19" s="29"/>
      <c r="B19" s="45" t="s">
        <v>21</v>
      </c>
      <c r="C19" s="98"/>
      <c r="D19" s="62"/>
      <c r="E19" s="46">
        <v>3</v>
      </c>
      <c r="F19" s="52">
        <v>1</v>
      </c>
      <c r="G19" s="46"/>
      <c r="H19" s="54"/>
      <c r="I19" s="61">
        <v>2</v>
      </c>
      <c r="J19" s="86"/>
      <c r="K19" s="99"/>
      <c r="L19" s="86"/>
      <c r="M19" s="99">
        <v>2</v>
      </c>
      <c r="N19" s="86"/>
      <c r="O19" s="99">
        <v>2</v>
      </c>
      <c r="P19" s="86"/>
      <c r="Q19" s="99">
        <v>2</v>
      </c>
      <c r="R19" s="86"/>
      <c r="S19" s="99"/>
      <c r="T19" s="86"/>
      <c r="U19" s="46"/>
      <c r="V19" s="56"/>
      <c r="W19" s="53">
        <v>1</v>
      </c>
      <c r="X19" s="52">
        <v>1</v>
      </c>
      <c r="Y19" s="3"/>
    </row>
    <row r="20" spans="1:25" ht="30" customHeight="1">
      <c r="A20" s="29"/>
      <c r="B20" s="45" t="s">
        <v>22</v>
      </c>
      <c r="C20" s="98"/>
      <c r="D20" s="62"/>
      <c r="E20" s="46">
        <v>1</v>
      </c>
      <c r="F20" s="47">
        <v>1</v>
      </c>
      <c r="G20" s="61"/>
      <c r="H20" s="62"/>
      <c r="I20" s="57"/>
      <c r="J20" s="100"/>
      <c r="K20" s="86"/>
      <c r="L20" s="100"/>
      <c r="M20" s="86"/>
      <c r="N20" s="100"/>
      <c r="O20" s="86"/>
      <c r="P20" s="100"/>
      <c r="Q20" s="86"/>
      <c r="R20" s="100"/>
      <c r="S20" s="86"/>
      <c r="T20" s="62"/>
      <c r="U20" s="63"/>
      <c r="V20" s="65"/>
      <c r="W20" s="53"/>
      <c r="X20" s="47"/>
      <c r="Y20" s="3"/>
    </row>
    <row r="21" spans="1:25" ht="30" customHeight="1">
      <c r="A21" s="29"/>
      <c r="B21" s="45" t="s">
        <v>23</v>
      </c>
      <c r="C21" s="98"/>
      <c r="D21" s="62"/>
      <c r="E21" s="53">
        <v>1</v>
      </c>
      <c r="F21" s="47">
        <v>1</v>
      </c>
      <c r="G21" s="57"/>
      <c r="H21" s="47"/>
      <c r="I21" s="57"/>
      <c r="J21" s="66"/>
      <c r="K21" s="86"/>
      <c r="L21" s="66"/>
      <c r="M21" s="86"/>
      <c r="N21" s="66"/>
      <c r="O21" s="86"/>
      <c r="P21" s="66"/>
      <c r="Q21" s="86"/>
      <c r="R21" s="66"/>
      <c r="S21" s="86"/>
      <c r="T21" s="47"/>
      <c r="U21" s="63"/>
      <c r="V21" s="65"/>
      <c r="W21" s="53"/>
      <c r="X21" s="47"/>
      <c r="Y21" s="3"/>
    </row>
    <row r="22" spans="1:25" ht="30" customHeight="1">
      <c r="A22" s="29"/>
      <c r="B22" s="45" t="s">
        <v>24</v>
      </c>
      <c r="C22" s="98"/>
      <c r="D22" s="62"/>
      <c r="E22" s="46">
        <v>1</v>
      </c>
      <c r="F22" s="47">
        <v>1</v>
      </c>
      <c r="G22" s="46"/>
      <c r="H22" s="54"/>
      <c r="I22" s="46"/>
      <c r="J22" s="66"/>
      <c r="K22" s="62"/>
      <c r="L22" s="66"/>
      <c r="M22" s="62"/>
      <c r="N22" s="66"/>
      <c r="O22" s="62"/>
      <c r="P22" s="66"/>
      <c r="Q22" s="62"/>
      <c r="R22" s="66"/>
      <c r="S22" s="99"/>
      <c r="T22" s="47"/>
      <c r="U22" s="46"/>
      <c r="V22" s="65"/>
      <c r="W22" s="61"/>
      <c r="X22" s="52"/>
      <c r="Y22" s="3"/>
    </row>
    <row r="23" spans="1:25" ht="30" customHeight="1">
      <c r="A23" s="29"/>
      <c r="B23" s="45" t="s">
        <v>25</v>
      </c>
      <c r="C23" s="98"/>
      <c r="D23" s="62"/>
      <c r="E23" s="46">
        <v>1</v>
      </c>
      <c r="F23" s="47">
        <v>1</v>
      </c>
      <c r="G23" s="46">
        <v>1</v>
      </c>
      <c r="H23" s="54">
        <v>1</v>
      </c>
      <c r="I23" s="46"/>
      <c r="J23" s="66"/>
      <c r="K23" s="62"/>
      <c r="L23" s="66"/>
      <c r="M23" s="62">
        <v>1</v>
      </c>
      <c r="N23" s="66">
        <v>1</v>
      </c>
      <c r="O23" s="62">
        <v>1</v>
      </c>
      <c r="P23" s="66">
        <v>1</v>
      </c>
      <c r="Q23" s="62"/>
      <c r="R23" s="66"/>
      <c r="S23" s="99"/>
      <c r="T23" s="47"/>
      <c r="U23" s="46">
        <v>1</v>
      </c>
      <c r="V23" s="65">
        <v>1</v>
      </c>
      <c r="W23" s="46">
        <v>1</v>
      </c>
      <c r="X23" s="52">
        <v>1</v>
      </c>
      <c r="Y23" s="3"/>
    </row>
    <row r="24" spans="1:25" ht="30" customHeight="1">
      <c r="A24" s="29"/>
      <c r="B24" s="45" t="s">
        <v>26</v>
      </c>
      <c r="C24" s="98"/>
      <c r="D24" s="62"/>
      <c r="E24" s="46">
        <v>1</v>
      </c>
      <c r="F24" s="47">
        <v>1</v>
      </c>
      <c r="G24" s="46">
        <v>1</v>
      </c>
      <c r="H24" s="54">
        <v>1</v>
      </c>
      <c r="I24" s="46"/>
      <c r="J24" s="66"/>
      <c r="K24" s="62">
        <v>1</v>
      </c>
      <c r="L24" s="66">
        <v>1</v>
      </c>
      <c r="M24" s="62">
        <v>1</v>
      </c>
      <c r="N24" s="66">
        <v>1</v>
      </c>
      <c r="O24" s="62">
        <v>1</v>
      </c>
      <c r="P24" s="66">
        <v>1</v>
      </c>
      <c r="Q24" s="62">
        <v>1</v>
      </c>
      <c r="R24" s="66">
        <v>1</v>
      </c>
      <c r="S24" s="99"/>
      <c r="T24" s="47"/>
      <c r="U24" s="46"/>
      <c r="V24" s="65"/>
      <c r="W24" s="46">
        <v>1</v>
      </c>
      <c r="X24" s="52">
        <v>1</v>
      </c>
      <c r="Y24" s="3"/>
    </row>
    <row r="25" spans="1:25" ht="30" customHeight="1">
      <c r="A25" s="29"/>
      <c r="B25" s="45" t="s">
        <v>27</v>
      </c>
      <c r="C25" s="98"/>
      <c r="D25" s="62"/>
      <c r="E25" s="46">
        <v>1</v>
      </c>
      <c r="F25" s="47">
        <v>1</v>
      </c>
      <c r="G25" s="46"/>
      <c r="H25" s="54"/>
      <c r="I25" s="46">
        <v>1</v>
      </c>
      <c r="J25" s="66">
        <v>1</v>
      </c>
      <c r="K25" s="62">
        <v>1</v>
      </c>
      <c r="L25" s="66">
        <v>1</v>
      </c>
      <c r="M25" s="62">
        <v>1</v>
      </c>
      <c r="N25" s="66">
        <v>1</v>
      </c>
      <c r="O25" s="62">
        <v>1</v>
      </c>
      <c r="P25" s="66">
        <v>1</v>
      </c>
      <c r="Q25" s="62"/>
      <c r="R25" s="66"/>
      <c r="S25" s="99"/>
      <c r="T25" s="47"/>
      <c r="U25" s="46"/>
      <c r="V25" s="65"/>
      <c r="W25" s="46"/>
      <c r="X25" s="47"/>
      <c r="Y25" s="3"/>
    </row>
    <row r="26" spans="1:25" ht="30" customHeight="1">
      <c r="A26" s="29"/>
      <c r="B26" s="45" t="s">
        <v>28</v>
      </c>
      <c r="C26" s="98"/>
      <c r="D26" s="62"/>
      <c r="E26" s="53">
        <v>1</v>
      </c>
      <c r="F26" s="47">
        <v>1</v>
      </c>
      <c r="G26" s="57">
        <v>1</v>
      </c>
      <c r="H26" s="47">
        <v>1</v>
      </c>
      <c r="I26" s="57"/>
      <c r="J26" s="66"/>
      <c r="K26" s="86">
        <v>1</v>
      </c>
      <c r="L26" s="66">
        <v>1</v>
      </c>
      <c r="M26" s="86">
        <v>1</v>
      </c>
      <c r="N26" s="66">
        <v>1</v>
      </c>
      <c r="O26" s="86">
        <v>1</v>
      </c>
      <c r="P26" s="66">
        <v>1</v>
      </c>
      <c r="Q26" s="86"/>
      <c r="R26" s="66"/>
      <c r="S26" s="86"/>
      <c r="T26" s="47"/>
      <c r="U26" s="57"/>
      <c r="V26" s="65"/>
      <c r="W26" s="53"/>
      <c r="X26" s="47"/>
      <c r="Y26" s="3"/>
    </row>
    <row r="27" spans="1:25" ht="30" customHeight="1">
      <c r="A27" s="29"/>
      <c r="B27" s="45" t="s">
        <v>29</v>
      </c>
      <c r="C27" s="98"/>
      <c r="D27" s="62"/>
      <c r="E27" s="53">
        <v>2</v>
      </c>
      <c r="F27" s="47"/>
      <c r="G27" s="57">
        <v>2</v>
      </c>
      <c r="H27" s="47"/>
      <c r="I27" s="57">
        <v>2</v>
      </c>
      <c r="J27" s="66"/>
      <c r="K27" s="86">
        <v>2</v>
      </c>
      <c r="L27" s="66"/>
      <c r="M27" s="86">
        <v>2</v>
      </c>
      <c r="N27" s="66"/>
      <c r="O27" s="86"/>
      <c r="P27" s="66"/>
      <c r="Q27" s="86"/>
      <c r="R27" s="66"/>
      <c r="S27" s="86"/>
      <c r="T27" s="47"/>
      <c r="U27" s="57"/>
      <c r="V27" s="65"/>
      <c r="W27" s="53">
        <v>2</v>
      </c>
      <c r="X27" s="47"/>
      <c r="Y27" s="3"/>
    </row>
    <row r="28" spans="1:25" ht="30" customHeight="1">
      <c r="A28" s="29"/>
      <c r="B28" s="45" t="s">
        <v>30</v>
      </c>
      <c r="C28" s="98"/>
      <c r="D28" s="62"/>
      <c r="E28" s="46">
        <v>1</v>
      </c>
      <c r="F28" s="47">
        <v>4</v>
      </c>
      <c r="G28" s="57">
        <v>1</v>
      </c>
      <c r="H28" s="47">
        <v>4</v>
      </c>
      <c r="I28" s="57">
        <v>1</v>
      </c>
      <c r="J28" s="66">
        <v>4</v>
      </c>
      <c r="K28" s="86">
        <v>1</v>
      </c>
      <c r="L28" s="66">
        <v>4</v>
      </c>
      <c r="M28" s="86">
        <v>1</v>
      </c>
      <c r="N28" s="66">
        <v>4</v>
      </c>
      <c r="O28" s="86"/>
      <c r="P28" s="66"/>
      <c r="Q28" s="86"/>
      <c r="R28" s="66"/>
      <c r="S28" s="86"/>
      <c r="T28" s="47"/>
      <c r="U28" s="57"/>
      <c r="V28" s="65"/>
      <c r="W28" s="53">
        <v>1</v>
      </c>
      <c r="X28" s="47">
        <v>3</v>
      </c>
      <c r="Y28" s="3"/>
    </row>
    <row r="29" spans="1:25" ht="30" customHeight="1">
      <c r="A29" s="29"/>
      <c r="B29" s="45" t="s">
        <v>31</v>
      </c>
      <c r="C29" s="98"/>
      <c r="D29" s="62"/>
      <c r="E29" s="46">
        <v>1</v>
      </c>
      <c r="F29" s="47">
        <v>4</v>
      </c>
      <c r="G29" s="46">
        <v>1</v>
      </c>
      <c r="H29" s="47">
        <v>4</v>
      </c>
      <c r="I29" s="46"/>
      <c r="J29" s="54"/>
      <c r="K29" s="62">
        <v>1</v>
      </c>
      <c r="L29" s="54">
        <v>4</v>
      </c>
      <c r="M29" s="62">
        <v>1</v>
      </c>
      <c r="N29" s="54">
        <v>4</v>
      </c>
      <c r="O29" s="62"/>
      <c r="P29" s="54"/>
      <c r="Q29" s="62"/>
      <c r="R29" s="54"/>
      <c r="S29" s="99"/>
      <c r="T29" s="54"/>
      <c r="U29" s="46"/>
      <c r="V29" s="56"/>
      <c r="W29" s="46">
        <v>1</v>
      </c>
      <c r="X29" s="52">
        <v>4</v>
      </c>
      <c r="Y29" s="3"/>
    </row>
    <row r="30" spans="1:25" ht="30" customHeight="1">
      <c r="A30" s="29"/>
      <c r="B30" s="45" t="s">
        <v>32</v>
      </c>
      <c r="C30" s="98"/>
      <c r="D30" s="62"/>
      <c r="E30" s="46">
        <v>1</v>
      </c>
      <c r="F30" s="47">
        <v>3</v>
      </c>
      <c r="G30" s="57"/>
      <c r="H30" s="47"/>
      <c r="I30" s="46"/>
      <c r="J30" s="66"/>
      <c r="K30" s="62">
        <v>1</v>
      </c>
      <c r="L30" s="66">
        <v>3</v>
      </c>
      <c r="M30" s="62">
        <v>1</v>
      </c>
      <c r="N30" s="66">
        <v>3</v>
      </c>
      <c r="O30" s="62"/>
      <c r="P30" s="66"/>
      <c r="Q30" s="62"/>
      <c r="R30" s="66"/>
      <c r="S30" s="99"/>
      <c r="T30" s="47"/>
      <c r="U30" s="46">
        <v>1</v>
      </c>
      <c r="V30" s="65">
        <v>3</v>
      </c>
      <c r="W30" s="53">
        <v>1</v>
      </c>
      <c r="X30" s="47">
        <v>3</v>
      </c>
      <c r="Y30" s="3"/>
    </row>
    <row r="31" spans="1:25" ht="30" customHeight="1">
      <c r="A31" s="29"/>
      <c r="B31" s="45" t="s">
        <v>33</v>
      </c>
      <c r="C31" s="98"/>
      <c r="D31" s="62"/>
      <c r="E31" s="46">
        <v>1</v>
      </c>
      <c r="F31" s="47">
        <v>1</v>
      </c>
      <c r="G31" s="57">
        <v>1</v>
      </c>
      <c r="H31" s="47">
        <v>3</v>
      </c>
      <c r="I31" s="57"/>
      <c r="J31" s="66"/>
      <c r="K31" s="86"/>
      <c r="L31" s="66"/>
      <c r="M31" s="86"/>
      <c r="N31" s="66"/>
      <c r="O31" s="86"/>
      <c r="P31" s="66"/>
      <c r="Q31" s="86"/>
      <c r="R31" s="66"/>
      <c r="S31" s="86"/>
      <c r="T31" s="47"/>
      <c r="U31" s="57"/>
      <c r="V31" s="65"/>
      <c r="W31" s="53">
        <v>2</v>
      </c>
      <c r="X31" s="47"/>
      <c r="Y31" s="3"/>
    </row>
    <row r="32" spans="1:25" ht="30" customHeight="1">
      <c r="A32" s="29"/>
      <c r="B32" s="45" t="s">
        <v>34</v>
      </c>
      <c r="C32" s="98"/>
      <c r="D32" s="62"/>
      <c r="E32" s="46">
        <v>2</v>
      </c>
      <c r="F32" s="52"/>
      <c r="G32" s="46">
        <v>2</v>
      </c>
      <c r="H32" s="54"/>
      <c r="I32" s="46">
        <v>2</v>
      </c>
      <c r="J32" s="54"/>
      <c r="K32" s="62">
        <v>2</v>
      </c>
      <c r="L32" s="54"/>
      <c r="M32" s="62">
        <v>2</v>
      </c>
      <c r="N32" s="54"/>
      <c r="O32" s="62">
        <v>2</v>
      </c>
      <c r="P32" s="54"/>
      <c r="Q32" s="62">
        <v>2</v>
      </c>
      <c r="R32" s="54"/>
      <c r="S32" s="99"/>
      <c r="T32" s="54"/>
      <c r="U32" s="46"/>
      <c r="V32" s="56"/>
      <c r="W32" s="53">
        <v>2</v>
      </c>
      <c r="X32" s="52"/>
      <c r="Y32" s="3"/>
    </row>
    <row r="33" spans="1:25" ht="30" customHeight="1">
      <c r="A33" s="29"/>
      <c r="B33" s="45" t="s">
        <v>35</v>
      </c>
      <c r="C33" s="98"/>
      <c r="D33" s="62"/>
      <c r="E33" s="53">
        <v>1</v>
      </c>
      <c r="F33" s="47">
        <v>3</v>
      </c>
      <c r="G33" s="57">
        <v>2</v>
      </c>
      <c r="H33" s="47"/>
      <c r="I33" s="57"/>
      <c r="J33" s="66"/>
      <c r="K33" s="86">
        <v>2</v>
      </c>
      <c r="L33" s="66"/>
      <c r="M33" s="86">
        <v>2</v>
      </c>
      <c r="N33" s="66"/>
      <c r="O33" s="86"/>
      <c r="P33" s="66"/>
      <c r="Q33" s="86"/>
      <c r="R33" s="66"/>
      <c r="S33" s="86"/>
      <c r="T33" s="47"/>
      <c r="U33" s="57">
        <v>2</v>
      </c>
      <c r="V33" s="65"/>
      <c r="W33" s="53">
        <v>2</v>
      </c>
      <c r="X33" s="52"/>
      <c r="Y33" s="3"/>
    </row>
    <row r="34" spans="1:25" ht="30" customHeight="1">
      <c r="A34" s="29"/>
      <c r="B34" s="45" t="s">
        <v>36</v>
      </c>
      <c r="C34" s="98"/>
      <c r="D34" s="62"/>
      <c r="E34" s="46">
        <v>1</v>
      </c>
      <c r="F34" s="52">
        <v>1</v>
      </c>
      <c r="G34" s="46">
        <v>1</v>
      </c>
      <c r="H34" s="47">
        <v>1</v>
      </c>
      <c r="I34" s="46">
        <v>1</v>
      </c>
      <c r="J34" s="54">
        <v>1</v>
      </c>
      <c r="K34" s="62">
        <v>1</v>
      </c>
      <c r="L34" s="54">
        <v>1</v>
      </c>
      <c r="M34" s="62">
        <v>1</v>
      </c>
      <c r="N34" s="54">
        <v>1</v>
      </c>
      <c r="O34" s="62">
        <v>1</v>
      </c>
      <c r="P34" s="54">
        <v>1</v>
      </c>
      <c r="Q34" s="62">
        <v>1</v>
      </c>
      <c r="R34" s="54">
        <v>1</v>
      </c>
      <c r="S34" s="99"/>
      <c r="T34" s="54"/>
      <c r="U34" s="46">
        <v>1</v>
      </c>
      <c r="V34" s="56">
        <v>1</v>
      </c>
      <c r="W34" s="46">
        <v>1</v>
      </c>
      <c r="X34" s="52">
        <v>1</v>
      </c>
      <c r="Y34" s="3"/>
    </row>
    <row r="35" spans="1:25" ht="30" customHeight="1">
      <c r="A35" s="29"/>
      <c r="B35" s="45" t="s">
        <v>37</v>
      </c>
      <c r="C35" s="98"/>
      <c r="D35" s="62"/>
      <c r="E35" s="46">
        <v>2</v>
      </c>
      <c r="F35" s="52"/>
      <c r="G35" s="46">
        <v>2</v>
      </c>
      <c r="H35" s="54"/>
      <c r="I35" s="46">
        <v>2</v>
      </c>
      <c r="J35" s="54"/>
      <c r="K35" s="62">
        <v>2</v>
      </c>
      <c r="L35" s="54"/>
      <c r="M35" s="62">
        <v>2</v>
      </c>
      <c r="N35" s="54"/>
      <c r="O35" s="62">
        <v>2</v>
      </c>
      <c r="P35" s="54"/>
      <c r="Q35" s="62">
        <v>2</v>
      </c>
      <c r="R35" s="54"/>
      <c r="S35" s="99"/>
      <c r="T35" s="54"/>
      <c r="U35" s="46"/>
      <c r="V35" s="56"/>
      <c r="W35" s="53">
        <v>2</v>
      </c>
      <c r="X35" s="52"/>
      <c r="Y35" s="3"/>
    </row>
    <row r="36" spans="1:25" ht="30" customHeight="1">
      <c r="A36" s="29"/>
      <c r="B36" s="45" t="s">
        <v>38</v>
      </c>
      <c r="C36" s="98"/>
      <c r="D36" s="62"/>
      <c r="E36" s="46">
        <v>2</v>
      </c>
      <c r="F36" s="52"/>
      <c r="G36" s="46">
        <v>2</v>
      </c>
      <c r="H36" s="54"/>
      <c r="I36" s="46">
        <v>2</v>
      </c>
      <c r="J36" s="54"/>
      <c r="K36" s="62">
        <v>2</v>
      </c>
      <c r="L36" s="54"/>
      <c r="M36" s="62">
        <v>2</v>
      </c>
      <c r="N36" s="54"/>
      <c r="O36" s="62">
        <v>2</v>
      </c>
      <c r="P36" s="54"/>
      <c r="Q36" s="62">
        <v>2</v>
      </c>
      <c r="R36" s="54"/>
      <c r="S36" s="99"/>
      <c r="T36" s="54"/>
      <c r="U36" s="46"/>
      <c r="V36" s="56"/>
      <c r="W36" s="53">
        <v>2</v>
      </c>
      <c r="X36" s="52"/>
      <c r="Y36" s="3"/>
    </row>
    <row r="37" spans="1:25" ht="30" customHeight="1">
      <c r="A37" s="29"/>
      <c r="B37" s="45" t="s">
        <v>39</v>
      </c>
      <c r="C37" s="98"/>
      <c r="D37" s="62"/>
      <c r="E37" s="46">
        <v>1</v>
      </c>
      <c r="F37" s="47">
        <v>1</v>
      </c>
      <c r="G37" s="57">
        <v>3</v>
      </c>
      <c r="H37" s="47">
        <v>1</v>
      </c>
      <c r="I37" s="57">
        <v>2</v>
      </c>
      <c r="J37" s="66"/>
      <c r="K37" s="86">
        <v>2</v>
      </c>
      <c r="L37" s="66"/>
      <c r="M37" s="86">
        <v>2</v>
      </c>
      <c r="N37" s="66"/>
      <c r="O37" s="86">
        <v>2</v>
      </c>
      <c r="P37" s="66"/>
      <c r="Q37" s="86">
        <v>2</v>
      </c>
      <c r="R37" s="66"/>
      <c r="S37" s="86">
        <v>1</v>
      </c>
      <c r="T37" s="47">
        <v>1</v>
      </c>
      <c r="U37" s="57"/>
      <c r="V37" s="65"/>
      <c r="W37" s="53">
        <v>1</v>
      </c>
      <c r="X37" s="52">
        <v>1</v>
      </c>
      <c r="Y37" s="3"/>
    </row>
    <row r="38" spans="1:25" ht="30" customHeight="1">
      <c r="A38" s="29"/>
      <c r="B38" s="45" t="s">
        <v>40</v>
      </c>
      <c r="C38" s="98"/>
      <c r="D38" s="62"/>
      <c r="E38" s="46">
        <v>1</v>
      </c>
      <c r="F38" s="47">
        <v>1</v>
      </c>
      <c r="G38" s="46">
        <v>1</v>
      </c>
      <c r="H38" s="54">
        <v>1</v>
      </c>
      <c r="I38" s="46">
        <v>1</v>
      </c>
      <c r="J38" s="54">
        <v>1</v>
      </c>
      <c r="K38" s="62">
        <v>1</v>
      </c>
      <c r="L38" s="54">
        <v>1</v>
      </c>
      <c r="M38" s="62">
        <v>1</v>
      </c>
      <c r="N38" s="54">
        <v>1</v>
      </c>
      <c r="O38" s="62">
        <v>1</v>
      </c>
      <c r="P38" s="54">
        <v>1</v>
      </c>
      <c r="Q38" s="62">
        <v>1</v>
      </c>
      <c r="R38" s="54">
        <v>1</v>
      </c>
      <c r="S38" s="99"/>
      <c r="T38" s="54"/>
      <c r="U38" s="46"/>
      <c r="V38" s="56"/>
      <c r="W38" s="53">
        <v>1</v>
      </c>
      <c r="X38" s="52">
        <v>1</v>
      </c>
      <c r="Y38" s="3"/>
    </row>
    <row r="39" spans="1:25" ht="30" customHeight="1">
      <c r="A39" s="29"/>
      <c r="B39" s="45" t="s">
        <v>41</v>
      </c>
      <c r="C39" s="98"/>
      <c r="D39" s="62"/>
      <c r="E39" s="53">
        <v>1</v>
      </c>
      <c r="F39" s="47">
        <v>1</v>
      </c>
      <c r="G39" s="57"/>
      <c r="H39" s="54"/>
      <c r="I39" s="57">
        <v>2</v>
      </c>
      <c r="J39" s="66"/>
      <c r="K39" s="86">
        <v>2</v>
      </c>
      <c r="L39" s="66"/>
      <c r="M39" s="86">
        <v>2</v>
      </c>
      <c r="N39" s="66"/>
      <c r="O39" s="86">
        <v>2</v>
      </c>
      <c r="P39" s="66"/>
      <c r="Q39" s="86"/>
      <c r="R39" s="66"/>
      <c r="S39" s="86"/>
      <c r="T39" s="47"/>
      <c r="U39" s="57"/>
      <c r="V39" s="65"/>
      <c r="W39" s="53"/>
      <c r="X39" s="52"/>
      <c r="Y39" s="3"/>
    </row>
    <row r="40" spans="1:25" ht="30" customHeight="1">
      <c r="A40" s="29"/>
      <c r="B40" s="45" t="s">
        <v>42</v>
      </c>
      <c r="C40" s="98"/>
      <c r="D40" s="62"/>
      <c r="E40" s="53"/>
      <c r="F40" s="47"/>
      <c r="G40" s="57"/>
      <c r="H40" s="47"/>
      <c r="I40" s="57"/>
      <c r="J40" s="66"/>
      <c r="K40" s="86"/>
      <c r="L40" s="66"/>
      <c r="M40" s="86"/>
      <c r="N40" s="66"/>
      <c r="O40" s="86"/>
      <c r="P40" s="66"/>
      <c r="Q40" s="86"/>
      <c r="R40" s="66"/>
      <c r="S40" s="86"/>
      <c r="T40" s="47"/>
      <c r="U40" s="57"/>
      <c r="V40" s="65"/>
      <c r="W40" s="53"/>
      <c r="X40" s="52"/>
      <c r="Y40" s="3"/>
    </row>
    <row r="41" spans="1:25" ht="30" customHeight="1">
      <c r="A41" s="29"/>
      <c r="B41" s="45" t="s">
        <v>43</v>
      </c>
      <c r="C41" s="98"/>
      <c r="D41" s="62"/>
      <c r="E41" s="46">
        <v>1</v>
      </c>
      <c r="F41" s="47">
        <v>1</v>
      </c>
      <c r="G41" s="46">
        <v>1</v>
      </c>
      <c r="H41" s="47">
        <v>1</v>
      </c>
      <c r="I41" s="57">
        <v>1</v>
      </c>
      <c r="J41" s="66">
        <v>1</v>
      </c>
      <c r="K41" s="86">
        <v>1</v>
      </c>
      <c r="L41" s="66">
        <v>1</v>
      </c>
      <c r="M41" s="86">
        <v>1</v>
      </c>
      <c r="N41" s="66">
        <v>1</v>
      </c>
      <c r="O41" s="86">
        <v>1</v>
      </c>
      <c r="P41" s="66">
        <v>1</v>
      </c>
      <c r="Q41" s="86">
        <v>1</v>
      </c>
      <c r="R41" s="66">
        <v>1</v>
      </c>
      <c r="S41" s="86">
        <v>1</v>
      </c>
      <c r="T41" s="47">
        <v>1</v>
      </c>
      <c r="U41" s="57">
        <v>1</v>
      </c>
      <c r="V41" s="65">
        <v>1</v>
      </c>
      <c r="W41" s="53"/>
      <c r="X41" s="52"/>
      <c r="Y41" s="3"/>
    </row>
    <row r="42" spans="1:25" ht="30" customHeight="1">
      <c r="A42" s="29"/>
      <c r="B42" s="45" t="s">
        <v>44</v>
      </c>
      <c r="C42" s="98"/>
      <c r="D42" s="62"/>
      <c r="E42" s="46">
        <v>1</v>
      </c>
      <c r="F42" s="47">
        <v>1</v>
      </c>
      <c r="G42" s="46"/>
      <c r="H42" s="47"/>
      <c r="I42" s="46"/>
      <c r="J42" s="66"/>
      <c r="K42" s="62"/>
      <c r="L42" s="66"/>
      <c r="M42" s="62"/>
      <c r="N42" s="66"/>
      <c r="O42" s="62"/>
      <c r="P42" s="66"/>
      <c r="Q42" s="62"/>
      <c r="R42" s="66"/>
      <c r="S42" s="99"/>
      <c r="T42" s="47"/>
      <c r="U42" s="46"/>
      <c r="V42" s="65"/>
      <c r="W42" s="53"/>
      <c r="X42" s="52"/>
      <c r="Y42" s="3"/>
    </row>
    <row r="43" spans="1:25" ht="30" customHeight="1">
      <c r="A43" s="29"/>
      <c r="B43" s="45" t="s">
        <v>45</v>
      </c>
      <c r="C43" s="98"/>
      <c r="D43" s="62"/>
      <c r="E43" s="53">
        <v>1</v>
      </c>
      <c r="F43" s="47">
        <v>1</v>
      </c>
      <c r="G43" s="57">
        <v>1</v>
      </c>
      <c r="H43" s="47">
        <v>1</v>
      </c>
      <c r="I43" s="57"/>
      <c r="J43" s="66"/>
      <c r="K43" s="86"/>
      <c r="L43" s="66"/>
      <c r="M43" s="86"/>
      <c r="N43" s="66"/>
      <c r="O43" s="86"/>
      <c r="P43" s="66"/>
      <c r="Q43" s="86"/>
      <c r="R43" s="66"/>
      <c r="S43" s="86"/>
      <c r="T43" s="47"/>
      <c r="U43" s="57">
        <v>1</v>
      </c>
      <c r="V43" s="65">
        <v>1</v>
      </c>
      <c r="W43" s="53">
        <v>1</v>
      </c>
      <c r="X43" s="47">
        <v>1</v>
      </c>
      <c r="Y43" s="3"/>
    </row>
    <row r="44" spans="1:25" ht="30" customHeight="1">
      <c r="A44" s="29"/>
      <c r="B44" s="45" t="s">
        <v>46</v>
      </c>
      <c r="C44" s="98"/>
      <c r="D44" s="62"/>
      <c r="E44" s="53">
        <v>1</v>
      </c>
      <c r="F44" s="47">
        <v>1</v>
      </c>
      <c r="G44" s="57">
        <v>2</v>
      </c>
      <c r="H44" s="47"/>
      <c r="I44" s="57">
        <v>2</v>
      </c>
      <c r="J44" s="66"/>
      <c r="K44" s="86">
        <v>2</v>
      </c>
      <c r="L44" s="66"/>
      <c r="M44" s="86">
        <v>2</v>
      </c>
      <c r="N44" s="66"/>
      <c r="O44" s="86">
        <v>2</v>
      </c>
      <c r="P44" s="66"/>
      <c r="Q44" s="86">
        <v>2</v>
      </c>
      <c r="R44" s="66"/>
      <c r="S44" s="86">
        <v>2</v>
      </c>
      <c r="T44" s="47"/>
      <c r="U44" s="57"/>
      <c r="V44" s="65"/>
      <c r="W44" s="53"/>
      <c r="X44" s="47"/>
      <c r="Y44" s="3"/>
    </row>
    <row r="45" spans="1:25" ht="30" customHeight="1">
      <c r="A45" s="29"/>
      <c r="B45" s="45" t="s">
        <v>47</v>
      </c>
      <c r="C45" s="98"/>
      <c r="D45" s="62"/>
      <c r="E45" s="46">
        <v>1</v>
      </c>
      <c r="F45" s="47">
        <v>1</v>
      </c>
      <c r="G45" s="57">
        <v>2</v>
      </c>
      <c r="H45" s="47"/>
      <c r="I45" s="46">
        <v>2</v>
      </c>
      <c r="J45" s="66"/>
      <c r="K45" s="62">
        <v>2</v>
      </c>
      <c r="L45" s="66"/>
      <c r="M45" s="62">
        <v>2</v>
      </c>
      <c r="N45" s="66"/>
      <c r="O45" s="62">
        <v>2</v>
      </c>
      <c r="P45" s="66"/>
      <c r="Q45" s="62">
        <v>2</v>
      </c>
      <c r="R45" s="66"/>
      <c r="S45" s="99"/>
      <c r="T45" s="47"/>
      <c r="U45" s="46"/>
      <c r="V45" s="65"/>
      <c r="W45" s="53"/>
      <c r="X45" s="47"/>
      <c r="Y45" s="3"/>
    </row>
    <row r="46" spans="1:25" ht="30" customHeight="1">
      <c r="A46" s="29"/>
      <c r="B46" s="45" t="s">
        <v>48</v>
      </c>
      <c r="C46" s="98"/>
      <c r="D46" s="62"/>
      <c r="E46" s="46">
        <v>1</v>
      </c>
      <c r="F46" s="52">
        <v>1</v>
      </c>
      <c r="G46" s="46"/>
      <c r="H46" s="54"/>
      <c r="I46" s="46"/>
      <c r="J46" s="54"/>
      <c r="K46" s="62"/>
      <c r="L46" s="54"/>
      <c r="M46" s="62"/>
      <c r="N46" s="54"/>
      <c r="O46" s="62"/>
      <c r="P46" s="54"/>
      <c r="Q46" s="62"/>
      <c r="R46" s="54"/>
      <c r="S46" s="99"/>
      <c r="T46" s="54"/>
      <c r="U46" s="46"/>
      <c r="V46" s="56"/>
      <c r="W46" s="46"/>
      <c r="X46" s="52"/>
      <c r="Y46" s="3"/>
    </row>
    <row r="47" spans="1:25" ht="30" customHeight="1">
      <c r="A47" s="29"/>
      <c r="B47" s="45" t="s">
        <v>49</v>
      </c>
      <c r="C47" s="98"/>
      <c r="D47" s="62"/>
      <c r="E47" s="53">
        <v>1</v>
      </c>
      <c r="F47" s="47">
        <v>1</v>
      </c>
      <c r="G47" s="57">
        <v>1</v>
      </c>
      <c r="H47" s="47">
        <v>1</v>
      </c>
      <c r="I47" s="57"/>
      <c r="J47" s="66"/>
      <c r="K47" s="86"/>
      <c r="L47" s="66"/>
      <c r="M47" s="86"/>
      <c r="N47" s="66"/>
      <c r="O47" s="86"/>
      <c r="P47" s="66"/>
      <c r="Q47" s="86"/>
      <c r="R47" s="66"/>
      <c r="S47" s="86"/>
      <c r="T47" s="47"/>
      <c r="U47" s="57"/>
      <c r="V47" s="65"/>
      <c r="W47" s="53"/>
      <c r="X47" s="52"/>
      <c r="Y47" s="3"/>
    </row>
    <row r="48" spans="1:25" ht="30" customHeight="1">
      <c r="A48" s="29"/>
      <c r="B48" s="45" t="s">
        <v>50</v>
      </c>
      <c r="C48" s="98"/>
      <c r="D48" s="62"/>
      <c r="E48" s="53">
        <v>1</v>
      </c>
      <c r="F48" s="47">
        <v>1</v>
      </c>
      <c r="G48" s="57">
        <v>1</v>
      </c>
      <c r="H48" s="47">
        <v>1</v>
      </c>
      <c r="I48" s="57">
        <v>1</v>
      </c>
      <c r="J48" s="66">
        <v>1</v>
      </c>
      <c r="K48" s="86">
        <v>1</v>
      </c>
      <c r="L48" s="66">
        <v>1</v>
      </c>
      <c r="M48" s="86">
        <v>1</v>
      </c>
      <c r="N48" s="66">
        <v>1</v>
      </c>
      <c r="O48" s="86">
        <v>1</v>
      </c>
      <c r="P48" s="66">
        <v>1</v>
      </c>
      <c r="Q48" s="86"/>
      <c r="R48" s="66"/>
      <c r="S48" s="86">
        <v>1</v>
      </c>
      <c r="T48" s="47">
        <v>1</v>
      </c>
      <c r="U48" s="57"/>
      <c r="V48" s="65"/>
      <c r="W48" s="53"/>
      <c r="X48" s="52"/>
      <c r="Y48" s="3"/>
    </row>
    <row r="49" spans="1:25" ht="30" customHeight="1">
      <c r="A49" s="29"/>
      <c r="B49" s="45" t="s">
        <v>51</v>
      </c>
      <c r="C49" s="98"/>
      <c r="D49" s="62"/>
      <c r="E49" s="53">
        <v>1</v>
      </c>
      <c r="F49" s="47">
        <v>1</v>
      </c>
      <c r="G49" s="61">
        <v>1</v>
      </c>
      <c r="H49" s="47">
        <v>1</v>
      </c>
      <c r="I49" s="61">
        <v>1</v>
      </c>
      <c r="J49" s="66">
        <v>1</v>
      </c>
      <c r="K49" s="99">
        <v>1</v>
      </c>
      <c r="L49" s="66">
        <v>1</v>
      </c>
      <c r="M49" s="99">
        <v>1</v>
      </c>
      <c r="N49" s="66">
        <v>1</v>
      </c>
      <c r="O49" s="99">
        <v>1</v>
      </c>
      <c r="P49" s="66">
        <v>1</v>
      </c>
      <c r="Q49" s="99">
        <v>1</v>
      </c>
      <c r="R49" s="66">
        <v>1</v>
      </c>
      <c r="S49" s="99">
        <v>1</v>
      </c>
      <c r="T49" s="47">
        <v>1</v>
      </c>
      <c r="U49" s="61"/>
      <c r="V49" s="65"/>
      <c r="W49" s="53">
        <v>1</v>
      </c>
      <c r="X49" s="47">
        <v>1</v>
      </c>
      <c r="Y49" s="3"/>
    </row>
    <row r="50" spans="1:25" ht="30" customHeight="1">
      <c r="A50" s="29"/>
      <c r="B50" s="45" t="s">
        <v>52</v>
      </c>
      <c r="C50" s="98"/>
      <c r="D50" s="62"/>
      <c r="E50" s="46">
        <v>1</v>
      </c>
      <c r="F50" s="52">
        <v>1</v>
      </c>
      <c r="G50" s="46"/>
      <c r="H50" s="54"/>
      <c r="I50" s="46"/>
      <c r="J50" s="54"/>
      <c r="K50" s="62"/>
      <c r="L50" s="54"/>
      <c r="M50" s="62"/>
      <c r="N50" s="54"/>
      <c r="O50" s="62"/>
      <c r="P50" s="54"/>
      <c r="Q50" s="62"/>
      <c r="R50" s="54"/>
      <c r="S50" s="99"/>
      <c r="T50" s="54"/>
      <c r="U50" s="46"/>
      <c r="V50" s="56"/>
      <c r="W50" s="53"/>
      <c r="X50" s="52"/>
      <c r="Y50" s="3"/>
    </row>
    <row r="51" spans="1:25" ht="30" customHeight="1">
      <c r="A51" s="29"/>
      <c r="B51" s="45" t="s">
        <v>53</v>
      </c>
      <c r="C51" s="98"/>
      <c r="D51" s="62"/>
      <c r="E51" s="46">
        <v>1</v>
      </c>
      <c r="F51" s="52">
        <v>1</v>
      </c>
      <c r="G51" s="46">
        <v>1</v>
      </c>
      <c r="H51" s="54">
        <v>1</v>
      </c>
      <c r="I51" s="57"/>
      <c r="J51" s="66"/>
      <c r="K51" s="86"/>
      <c r="L51" s="66"/>
      <c r="M51" s="86"/>
      <c r="N51" s="66"/>
      <c r="O51" s="86"/>
      <c r="P51" s="66"/>
      <c r="Q51" s="86"/>
      <c r="R51" s="66"/>
      <c r="S51" s="86"/>
      <c r="T51" s="47"/>
      <c r="U51" s="57"/>
      <c r="V51" s="65"/>
      <c r="W51" s="53"/>
      <c r="X51" s="52"/>
      <c r="Y51" s="3"/>
    </row>
    <row r="52" spans="1:25" ht="30" customHeight="1">
      <c r="A52" s="29"/>
      <c r="B52" s="45" t="s">
        <v>54</v>
      </c>
      <c r="C52" s="98"/>
      <c r="D52" s="62"/>
      <c r="E52" s="46">
        <v>1</v>
      </c>
      <c r="F52" s="58">
        <v>1</v>
      </c>
      <c r="G52" s="46"/>
      <c r="H52" s="54"/>
      <c r="I52" s="46"/>
      <c r="J52" s="66"/>
      <c r="K52" s="62"/>
      <c r="L52" s="66"/>
      <c r="M52" s="62"/>
      <c r="N52" s="66"/>
      <c r="O52" s="62"/>
      <c r="P52" s="66"/>
      <c r="Q52" s="62"/>
      <c r="R52" s="66"/>
      <c r="S52" s="99"/>
      <c r="T52" s="47"/>
      <c r="U52" s="46"/>
      <c r="V52" s="65"/>
      <c r="W52" s="46"/>
      <c r="X52" s="52"/>
      <c r="Y52" s="3"/>
    </row>
    <row r="53" spans="1:25" ht="30" customHeight="1">
      <c r="A53" s="29"/>
      <c r="B53" s="45" t="s">
        <v>55</v>
      </c>
      <c r="C53" s="98"/>
      <c r="D53" s="62"/>
      <c r="E53" s="46">
        <v>1</v>
      </c>
      <c r="F53" s="52">
        <v>1</v>
      </c>
      <c r="G53" s="57">
        <v>1</v>
      </c>
      <c r="H53" s="62">
        <v>1</v>
      </c>
      <c r="I53" s="57">
        <v>1</v>
      </c>
      <c r="J53" s="100">
        <v>1</v>
      </c>
      <c r="K53" s="86">
        <v>1</v>
      </c>
      <c r="L53" s="100">
        <v>1</v>
      </c>
      <c r="M53" s="86">
        <v>1</v>
      </c>
      <c r="N53" s="100">
        <v>1</v>
      </c>
      <c r="O53" s="86">
        <v>1</v>
      </c>
      <c r="P53" s="100">
        <v>1</v>
      </c>
      <c r="Q53" s="86"/>
      <c r="R53" s="100"/>
      <c r="S53" s="86"/>
      <c r="T53" s="62"/>
      <c r="U53" s="57"/>
      <c r="V53" s="65"/>
      <c r="W53" s="53"/>
      <c r="X53" s="52"/>
      <c r="Y53" s="3"/>
    </row>
    <row r="54" spans="1:25" ht="30" customHeight="1">
      <c r="A54" s="29"/>
      <c r="B54" s="45" t="s">
        <v>56</v>
      </c>
      <c r="C54" s="98"/>
      <c r="D54" s="62"/>
      <c r="E54" s="46"/>
      <c r="F54" s="52"/>
      <c r="G54" s="46"/>
      <c r="H54" s="54"/>
      <c r="I54" s="57"/>
      <c r="J54" s="54"/>
      <c r="K54" s="86"/>
      <c r="L54" s="54"/>
      <c r="M54" s="86"/>
      <c r="N54" s="54"/>
      <c r="O54" s="86"/>
      <c r="P54" s="54"/>
      <c r="Q54" s="86"/>
      <c r="R54" s="54"/>
      <c r="S54" s="86"/>
      <c r="T54" s="54"/>
      <c r="U54" s="57"/>
      <c r="V54" s="56"/>
      <c r="W54" s="53"/>
      <c r="X54" s="52"/>
      <c r="Y54" s="3"/>
    </row>
    <row r="55" spans="1:25" ht="30" customHeight="1">
      <c r="A55" s="29"/>
      <c r="B55" s="45" t="s">
        <v>57</v>
      </c>
      <c r="C55" s="98"/>
      <c r="D55" s="62"/>
      <c r="E55" s="46"/>
      <c r="F55" s="52"/>
      <c r="G55" s="46"/>
      <c r="H55" s="54"/>
      <c r="I55" s="57"/>
      <c r="J55" s="54"/>
      <c r="K55" s="86"/>
      <c r="L55" s="54"/>
      <c r="M55" s="86"/>
      <c r="N55" s="54"/>
      <c r="O55" s="86"/>
      <c r="P55" s="54"/>
      <c r="Q55" s="86"/>
      <c r="R55" s="54"/>
      <c r="S55" s="86"/>
      <c r="T55" s="54"/>
      <c r="U55" s="57"/>
      <c r="V55" s="56"/>
      <c r="W55" s="53"/>
      <c r="X55" s="52"/>
      <c r="Y55" s="3"/>
    </row>
    <row r="56" spans="1:25" ht="30" customHeight="1">
      <c r="A56" s="29"/>
      <c r="B56" s="45" t="s">
        <v>58</v>
      </c>
      <c r="C56" s="98"/>
      <c r="D56" s="62"/>
      <c r="E56" s="46">
        <v>1</v>
      </c>
      <c r="F56" s="52">
        <v>1</v>
      </c>
      <c r="G56" s="57">
        <v>1</v>
      </c>
      <c r="H56" s="47">
        <v>1</v>
      </c>
      <c r="I56" s="57">
        <v>1</v>
      </c>
      <c r="J56" s="66">
        <v>1</v>
      </c>
      <c r="K56" s="86">
        <v>1</v>
      </c>
      <c r="L56" s="66">
        <v>1</v>
      </c>
      <c r="M56" s="86">
        <v>1</v>
      </c>
      <c r="N56" s="66">
        <v>1</v>
      </c>
      <c r="O56" s="86">
        <v>1</v>
      </c>
      <c r="P56" s="66">
        <v>1</v>
      </c>
      <c r="Q56" s="86"/>
      <c r="R56" s="66"/>
      <c r="S56" s="86"/>
      <c r="T56" s="47"/>
      <c r="U56" s="57"/>
      <c r="V56" s="65"/>
      <c r="W56" s="53"/>
      <c r="X56" s="52"/>
      <c r="Y56" s="3"/>
    </row>
    <row r="57" spans="1:25" ht="30" customHeight="1">
      <c r="A57" s="29"/>
      <c r="B57" s="45" t="s">
        <v>59</v>
      </c>
      <c r="C57" s="98"/>
      <c r="D57" s="62"/>
      <c r="E57" s="53">
        <v>1</v>
      </c>
      <c r="F57" s="47">
        <v>1</v>
      </c>
      <c r="G57" s="57"/>
      <c r="H57" s="47"/>
      <c r="I57" s="57">
        <v>1</v>
      </c>
      <c r="J57" s="66">
        <v>1</v>
      </c>
      <c r="K57" s="86">
        <v>1</v>
      </c>
      <c r="L57" s="66">
        <v>1</v>
      </c>
      <c r="M57" s="86">
        <v>1</v>
      </c>
      <c r="N57" s="66">
        <v>1</v>
      </c>
      <c r="O57" s="86">
        <v>1</v>
      </c>
      <c r="P57" s="66">
        <v>1</v>
      </c>
      <c r="Q57" s="86">
        <v>1</v>
      </c>
      <c r="R57" s="66">
        <v>1</v>
      </c>
      <c r="S57" s="86">
        <v>1</v>
      </c>
      <c r="T57" s="47">
        <v>1</v>
      </c>
      <c r="U57" s="57"/>
      <c r="V57" s="65"/>
      <c r="W57" s="53"/>
      <c r="X57" s="52"/>
      <c r="Y57" s="3"/>
    </row>
    <row r="58" spans="1:25" ht="30" customHeight="1">
      <c r="A58" s="29"/>
      <c r="B58" s="45" t="s">
        <v>60</v>
      </c>
      <c r="C58" s="98"/>
      <c r="D58" s="62"/>
      <c r="E58" s="53">
        <v>1</v>
      </c>
      <c r="F58" s="47">
        <v>1</v>
      </c>
      <c r="G58" s="57">
        <v>1</v>
      </c>
      <c r="H58" s="47">
        <v>1</v>
      </c>
      <c r="I58" s="57"/>
      <c r="J58" s="66"/>
      <c r="K58" s="86"/>
      <c r="L58" s="66"/>
      <c r="M58" s="86"/>
      <c r="N58" s="66"/>
      <c r="O58" s="86"/>
      <c r="P58" s="66"/>
      <c r="Q58" s="86"/>
      <c r="R58" s="66"/>
      <c r="S58" s="86"/>
      <c r="T58" s="47"/>
      <c r="U58" s="57"/>
      <c r="V58" s="65"/>
      <c r="W58" s="53"/>
      <c r="X58" s="52"/>
      <c r="Y58" s="3"/>
    </row>
    <row r="59" spans="1:25" ht="30" customHeight="1">
      <c r="A59" s="29"/>
      <c r="B59" s="45" t="s">
        <v>61</v>
      </c>
      <c r="C59" s="98"/>
      <c r="D59" s="62"/>
      <c r="E59" s="53">
        <v>1</v>
      </c>
      <c r="F59" s="47">
        <v>1</v>
      </c>
      <c r="G59" s="57">
        <v>1</v>
      </c>
      <c r="H59" s="47">
        <v>1</v>
      </c>
      <c r="I59" s="57"/>
      <c r="J59" s="66"/>
      <c r="K59" s="86"/>
      <c r="L59" s="66"/>
      <c r="M59" s="86"/>
      <c r="N59" s="66"/>
      <c r="O59" s="86"/>
      <c r="P59" s="66"/>
      <c r="Q59" s="86"/>
      <c r="R59" s="66"/>
      <c r="S59" s="86"/>
      <c r="T59" s="47"/>
      <c r="U59" s="57"/>
      <c r="V59" s="65"/>
      <c r="W59" s="53"/>
      <c r="X59" s="52"/>
      <c r="Y59" s="3"/>
    </row>
    <row r="60" spans="1:25" ht="30" customHeight="1">
      <c r="A60" s="29"/>
      <c r="B60" s="45" t="s">
        <v>62</v>
      </c>
      <c r="C60" s="98"/>
      <c r="D60" s="62"/>
      <c r="E60" s="46">
        <v>1</v>
      </c>
      <c r="F60" s="52">
        <v>1</v>
      </c>
      <c r="G60" s="57">
        <v>1</v>
      </c>
      <c r="H60" s="47">
        <v>1</v>
      </c>
      <c r="I60" s="57">
        <v>1</v>
      </c>
      <c r="J60" s="66">
        <v>1</v>
      </c>
      <c r="K60" s="86">
        <v>1</v>
      </c>
      <c r="L60" s="66">
        <v>1</v>
      </c>
      <c r="M60" s="86">
        <v>1</v>
      </c>
      <c r="N60" s="66">
        <v>1</v>
      </c>
      <c r="O60" s="86">
        <v>1</v>
      </c>
      <c r="P60" s="66">
        <v>1</v>
      </c>
      <c r="Q60" s="86"/>
      <c r="R60" s="66"/>
      <c r="S60" s="86"/>
      <c r="T60" s="47"/>
      <c r="U60" s="57"/>
      <c r="V60" s="65"/>
      <c r="W60" s="53"/>
      <c r="X60" s="52"/>
      <c r="Y60" s="3"/>
    </row>
    <row r="61" spans="1:25" ht="30" customHeight="1">
      <c r="A61" s="29"/>
      <c r="B61" s="45" t="s">
        <v>63</v>
      </c>
      <c r="C61" s="98"/>
      <c r="D61" s="62"/>
      <c r="E61" s="53">
        <v>1</v>
      </c>
      <c r="F61" s="47">
        <v>1</v>
      </c>
      <c r="G61" s="57"/>
      <c r="H61" s="47"/>
      <c r="I61" s="57">
        <v>1</v>
      </c>
      <c r="J61" s="66">
        <v>1</v>
      </c>
      <c r="K61" s="86">
        <v>1</v>
      </c>
      <c r="L61" s="66">
        <v>1</v>
      </c>
      <c r="M61" s="86">
        <v>1</v>
      </c>
      <c r="N61" s="66">
        <v>1</v>
      </c>
      <c r="O61" s="86">
        <v>1</v>
      </c>
      <c r="P61" s="66">
        <v>1</v>
      </c>
      <c r="Q61" s="86">
        <v>1</v>
      </c>
      <c r="R61" s="66">
        <v>1</v>
      </c>
      <c r="S61" s="86">
        <v>1</v>
      </c>
      <c r="T61" s="47">
        <v>1</v>
      </c>
      <c r="U61" s="57"/>
      <c r="V61" s="65"/>
      <c r="W61" s="53"/>
      <c r="X61" s="52"/>
      <c r="Y61" s="3"/>
    </row>
    <row r="62" spans="1:25" ht="30" customHeight="1">
      <c r="A62" s="29"/>
      <c r="B62" s="45" t="s">
        <v>64</v>
      </c>
      <c r="C62" s="98"/>
      <c r="D62" s="62"/>
      <c r="E62" s="53">
        <v>1</v>
      </c>
      <c r="F62" s="47">
        <v>1</v>
      </c>
      <c r="G62" s="57"/>
      <c r="H62" s="47"/>
      <c r="I62" s="57"/>
      <c r="J62" s="66"/>
      <c r="K62" s="86"/>
      <c r="L62" s="66"/>
      <c r="M62" s="86"/>
      <c r="N62" s="66"/>
      <c r="O62" s="86"/>
      <c r="P62" s="66"/>
      <c r="Q62" s="86"/>
      <c r="R62" s="66"/>
      <c r="S62" s="86"/>
      <c r="T62" s="47"/>
      <c r="U62" s="57"/>
      <c r="V62" s="65"/>
      <c r="W62" s="53"/>
      <c r="X62" s="52"/>
      <c r="Y62" s="3"/>
    </row>
    <row r="63" spans="1:25" ht="30" customHeight="1">
      <c r="A63" s="29"/>
      <c r="B63" s="45" t="s">
        <v>65</v>
      </c>
      <c r="C63" s="98"/>
      <c r="D63" s="62"/>
      <c r="E63" s="53">
        <v>1</v>
      </c>
      <c r="F63" s="47">
        <v>1</v>
      </c>
      <c r="G63" s="57"/>
      <c r="H63" s="47"/>
      <c r="I63" s="57"/>
      <c r="J63" s="66"/>
      <c r="K63" s="86"/>
      <c r="L63" s="66"/>
      <c r="M63" s="86"/>
      <c r="N63" s="66"/>
      <c r="O63" s="86"/>
      <c r="P63" s="66"/>
      <c r="Q63" s="86"/>
      <c r="R63" s="66"/>
      <c r="S63" s="86"/>
      <c r="T63" s="47"/>
      <c r="U63" s="57"/>
      <c r="V63" s="65"/>
      <c r="W63" s="53"/>
      <c r="X63" s="47"/>
      <c r="Y63" s="3"/>
    </row>
    <row r="64" spans="1:25" ht="30" customHeight="1">
      <c r="A64" s="29"/>
      <c r="B64" s="45" t="s">
        <v>66</v>
      </c>
      <c r="C64" s="98"/>
      <c r="D64" s="62"/>
      <c r="E64" s="53">
        <v>1</v>
      </c>
      <c r="F64" s="47">
        <v>1</v>
      </c>
      <c r="G64" s="57"/>
      <c r="H64" s="47"/>
      <c r="I64" s="57"/>
      <c r="J64" s="66"/>
      <c r="K64" s="86"/>
      <c r="L64" s="66"/>
      <c r="M64" s="86"/>
      <c r="N64" s="66"/>
      <c r="O64" s="86"/>
      <c r="P64" s="66"/>
      <c r="Q64" s="86"/>
      <c r="R64" s="66"/>
      <c r="S64" s="86"/>
      <c r="T64" s="47"/>
      <c r="U64" s="57"/>
      <c r="V64" s="65"/>
      <c r="W64" s="53"/>
      <c r="X64" s="47"/>
      <c r="Y64" s="3"/>
    </row>
    <row r="65" spans="1:25" ht="30" customHeight="1">
      <c r="A65" s="29"/>
      <c r="B65" s="45" t="s">
        <v>67</v>
      </c>
      <c r="C65" s="98"/>
      <c r="D65" s="62"/>
      <c r="E65" s="53"/>
      <c r="F65" s="47"/>
      <c r="G65" s="57"/>
      <c r="H65" s="47"/>
      <c r="I65" s="57"/>
      <c r="J65" s="66"/>
      <c r="K65" s="86"/>
      <c r="L65" s="66"/>
      <c r="M65" s="86"/>
      <c r="N65" s="66"/>
      <c r="O65" s="86"/>
      <c r="P65" s="66"/>
      <c r="Q65" s="86"/>
      <c r="R65" s="66"/>
      <c r="S65" s="86"/>
      <c r="T65" s="47"/>
      <c r="U65" s="57"/>
      <c r="V65" s="65"/>
      <c r="W65" s="53"/>
      <c r="X65" s="47"/>
      <c r="Y65" s="3"/>
    </row>
    <row r="66" spans="1:25" ht="30" customHeight="1">
      <c r="A66" s="29"/>
      <c r="B66" s="45" t="s">
        <v>68</v>
      </c>
      <c r="C66" s="98"/>
      <c r="D66" s="62"/>
      <c r="E66" s="53">
        <v>1</v>
      </c>
      <c r="F66" s="47">
        <v>1</v>
      </c>
      <c r="G66" s="57"/>
      <c r="H66" s="47"/>
      <c r="I66" s="57"/>
      <c r="J66" s="66"/>
      <c r="K66" s="86"/>
      <c r="L66" s="66"/>
      <c r="M66" s="86"/>
      <c r="N66" s="66"/>
      <c r="O66" s="86"/>
      <c r="P66" s="66"/>
      <c r="Q66" s="86"/>
      <c r="R66" s="66"/>
      <c r="S66" s="86"/>
      <c r="T66" s="47"/>
      <c r="U66" s="57"/>
      <c r="V66" s="65"/>
      <c r="W66" s="53"/>
      <c r="X66" s="47"/>
      <c r="Y66" s="3"/>
    </row>
    <row r="67" spans="1:25" ht="30" customHeight="1">
      <c r="A67" s="29"/>
      <c r="B67" s="45" t="s">
        <v>69</v>
      </c>
      <c r="C67" s="98"/>
      <c r="D67" s="62"/>
      <c r="E67" s="53">
        <v>1</v>
      </c>
      <c r="F67" s="47">
        <v>1</v>
      </c>
      <c r="G67" s="57">
        <v>1</v>
      </c>
      <c r="H67" s="47">
        <v>1</v>
      </c>
      <c r="I67" s="57"/>
      <c r="J67" s="54"/>
      <c r="K67" s="86">
        <v>1</v>
      </c>
      <c r="L67" s="54">
        <v>1</v>
      </c>
      <c r="M67" s="86">
        <v>1</v>
      </c>
      <c r="N67" s="54">
        <v>1</v>
      </c>
      <c r="O67" s="86">
        <v>1</v>
      </c>
      <c r="P67" s="54">
        <v>1</v>
      </c>
      <c r="Q67" s="86"/>
      <c r="R67" s="54"/>
      <c r="S67" s="86"/>
      <c r="T67" s="54"/>
      <c r="U67" s="57">
        <v>1</v>
      </c>
      <c r="V67" s="56">
        <v>1</v>
      </c>
      <c r="W67" s="53">
        <v>1</v>
      </c>
      <c r="X67" s="52">
        <v>1</v>
      </c>
      <c r="Y67" s="3"/>
    </row>
    <row r="68" spans="1:25" ht="30" customHeight="1">
      <c r="A68" s="29"/>
      <c r="B68" s="45" t="s">
        <v>70</v>
      </c>
      <c r="C68" s="98"/>
      <c r="D68" s="62"/>
      <c r="E68" s="46">
        <v>1</v>
      </c>
      <c r="F68" s="52">
        <v>1</v>
      </c>
      <c r="G68" s="46">
        <v>2</v>
      </c>
      <c r="H68" s="54"/>
      <c r="I68" s="46">
        <v>1</v>
      </c>
      <c r="J68" s="54">
        <v>1</v>
      </c>
      <c r="K68" s="62">
        <v>1</v>
      </c>
      <c r="L68" s="54">
        <v>1</v>
      </c>
      <c r="M68" s="62">
        <v>2</v>
      </c>
      <c r="N68" s="54"/>
      <c r="O68" s="62"/>
      <c r="P68" s="54"/>
      <c r="Q68" s="62"/>
      <c r="R68" s="54"/>
      <c r="S68" s="99"/>
      <c r="T68" s="54"/>
      <c r="U68" s="46"/>
      <c r="V68" s="56"/>
      <c r="W68" s="53"/>
      <c r="X68" s="52"/>
      <c r="Y68" s="3"/>
    </row>
    <row r="69" spans="1:25" ht="30" customHeight="1">
      <c r="A69" s="29"/>
      <c r="B69" s="45" t="s">
        <v>71</v>
      </c>
      <c r="C69" s="98"/>
      <c r="D69" s="62"/>
      <c r="E69" s="46">
        <v>2</v>
      </c>
      <c r="F69" s="52"/>
      <c r="G69" s="46">
        <v>2</v>
      </c>
      <c r="H69" s="54"/>
      <c r="I69" s="46">
        <v>2</v>
      </c>
      <c r="J69" s="54"/>
      <c r="K69" s="62">
        <v>2</v>
      </c>
      <c r="L69" s="54"/>
      <c r="M69" s="62">
        <v>2</v>
      </c>
      <c r="N69" s="54"/>
      <c r="O69" s="62">
        <v>2</v>
      </c>
      <c r="P69" s="54"/>
      <c r="Q69" s="62">
        <v>2</v>
      </c>
      <c r="R69" s="54"/>
      <c r="S69" s="99">
        <v>2</v>
      </c>
      <c r="T69" s="54"/>
      <c r="U69" s="46">
        <v>2</v>
      </c>
      <c r="V69" s="56"/>
      <c r="W69" s="46">
        <v>2</v>
      </c>
      <c r="X69" s="52"/>
      <c r="Y69" s="3"/>
    </row>
    <row r="70" spans="1:25" ht="30" customHeight="1">
      <c r="A70" s="29"/>
      <c r="B70" s="45" t="s">
        <v>72</v>
      </c>
      <c r="C70" s="98"/>
      <c r="D70" s="62"/>
      <c r="E70" s="53">
        <v>2</v>
      </c>
      <c r="F70" s="47">
        <v>1</v>
      </c>
      <c r="G70" s="57">
        <v>1</v>
      </c>
      <c r="H70" s="47">
        <v>1</v>
      </c>
      <c r="I70" s="57">
        <v>2</v>
      </c>
      <c r="J70" s="66"/>
      <c r="K70" s="86">
        <v>2</v>
      </c>
      <c r="L70" s="66"/>
      <c r="M70" s="86">
        <v>2</v>
      </c>
      <c r="N70" s="66"/>
      <c r="O70" s="86">
        <v>2</v>
      </c>
      <c r="P70" s="66"/>
      <c r="Q70" s="86">
        <v>2</v>
      </c>
      <c r="R70" s="66"/>
      <c r="S70" s="86">
        <v>2</v>
      </c>
      <c r="T70" s="47"/>
      <c r="U70" s="57">
        <v>2</v>
      </c>
      <c r="V70" s="65"/>
      <c r="W70" s="53">
        <v>2</v>
      </c>
      <c r="X70" s="47"/>
      <c r="Y70" s="3"/>
    </row>
    <row r="71" spans="1:25" ht="30" customHeight="1">
      <c r="A71" s="29"/>
      <c r="B71" s="45" t="s">
        <v>73</v>
      </c>
      <c r="C71" s="98"/>
      <c r="D71" s="62"/>
      <c r="E71" s="53">
        <v>1</v>
      </c>
      <c r="F71" s="47">
        <v>1</v>
      </c>
      <c r="G71" s="57">
        <v>1</v>
      </c>
      <c r="H71" s="47">
        <v>1</v>
      </c>
      <c r="I71" s="57"/>
      <c r="J71" s="66"/>
      <c r="K71" s="86"/>
      <c r="L71" s="66"/>
      <c r="M71" s="86">
        <v>1</v>
      </c>
      <c r="N71" s="66">
        <v>1</v>
      </c>
      <c r="O71" s="86">
        <v>1</v>
      </c>
      <c r="P71" s="66">
        <v>1</v>
      </c>
      <c r="Q71" s="86">
        <v>1</v>
      </c>
      <c r="R71" s="66">
        <v>1</v>
      </c>
      <c r="S71" s="86"/>
      <c r="T71" s="47"/>
      <c r="U71" s="57"/>
      <c r="V71" s="65"/>
      <c r="W71" s="53"/>
      <c r="X71" s="47"/>
      <c r="Y71" s="3"/>
    </row>
    <row r="72" spans="1:25" ht="30" customHeight="1">
      <c r="A72" s="29"/>
      <c r="B72" s="45" t="s">
        <v>74</v>
      </c>
      <c r="C72" s="98"/>
      <c r="D72" s="62"/>
      <c r="E72" s="46">
        <v>1</v>
      </c>
      <c r="F72" s="47">
        <v>1</v>
      </c>
      <c r="G72" s="57">
        <v>1</v>
      </c>
      <c r="H72" s="47">
        <v>1</v>
      </c>
      <c r="I72" s="57"/>
      <c r="J72" s="66"/>
      <c r="K72" s="86">
        <v>1</v>
      </c>
      <c r="L72" s="66">
        <v>1</v>
      </c>
      <c r="M72" s="86">
        <v>1</v>
      </c>
      <c r="N72" s="66">
        <v>1</v>
      </c>
      <c r="O72" s="86">
        <v>1</v>
      </c>
      <c r="P72" s="66">
        <v>1</v>
      </c>
      <c r="Q72" s="86"/>
      <c r="R72" s="66"/>
      <c r="S72" s="86"/>
      <c r="T72" s="47"/>
      <c r="U72" s="57"/>
      <c r="V72" s="65"/>
      <c r="W72" s="46"/>
      <c r="X72" s="47"/>
      <c r="Y72" s="3"/>
    </row>
    <row r="73" spans="1:25" ht="30" customHeight="1">
      <c r="A73" s="29"/>
      <c r="B73" s="45" t="s">
        <v>75</v>
      </c>
      <c r="C73" s="98"/>
      <c r="D73" s="62"/>
      <c r="E73" s="53">
        <v>1</v>
      </c>
      <c r="F73" s="47">
        <v>1</v>
      </c>
      <c r="G73" s="57">
        <v>1</v>
      </c>
      <c r="H73" s="47">
        <v>1</v>
      </c>
      <c r="I73" s="57"/>
      <c r="J73" s="66"/>
      <c r="K73" s="86"/>
      <c r="L73" s="66"/>
      <c r="M73" s="86"/>
      <c r="N73" s="66"/>
      <c r="O73" s="86"/>
      <c r="P73" s="66"/>
      <c r="Q73" s="86"/>
      <c r="R73" s="66"/>
      <c r="S73" s="86"/>
      <c r="T73" s="47"/>
      <c r="U73" s="57"/>
      <c r="V73" s="65"/>
      <c r="W73" s="53"/>
      <c r="X73" s="47"/>
      <c r="Y73" s="3"/>
    </row>
    <row r="74" spans="1:25" ht="30" customHeight="1">
      <c r="A74" s="29"/>
      <c r="B74" s="45" t="s">
        <v>76</v>
      </c>
      <c r="C74" s="98"/>
      <c r="D74" s="62"/>
      <c r="E74" s="53">
        <v>1</v>
      </c>
      <c r="F74" s="47">
        <v>1</v>
      </c>
      <c r="G74" s="57">
        <v>1</v>
      </c>
      <c r="H74" s="47">
        <v>1</v>
      </c>
      <c r="I74" s="57"/>
      <c r="J74" s="66"/>
      <c r="K74" s="86"/>
      <c r="L74" s="66"/>
      <c r="M74" s="86"/>
      <c r="N74" s="66"/>
      <c r="O74" s="86"/>
      <c r="P74" s="66"/>
      <c r="Q74" s="86"/>
      <c r="R74" s="66"/>
      <c r="S74" s="86"/>
      <c r="T74" s="47"/>
      <c r="U74" s="57"/>
      <c r="V74" s="65"/>
      <c r="W74" s="53"/>
      <c r="X74" s="47"/>
      <c r="Y74" s="3"/>
    </row>
    <row r="75" spans="1:25" ht="30" customHeight="1">
      <c r="A75" s="29"/>
      <c r="B75" s="45" t="s">
        <v>77</v>
      </c>
      <c r="C75" s="98"/>
      <c r="D75" s="62"/>
      <c r="E75" s="53">
        <v>1</v>
      </c>
      <c r="F75" s="47">
        <v>1</v>
      </c>
      <c r="G75" s="57">
        <v>1</v>
      </c>
      <c r="H75" s="47">
        <v>1</v>
      </c>
      <c r="I75" s="57"/>
      <c r="J75" s="66"/>
      <c r="K75" s="86"/>
      <c r="L75" s="66"/>
      <c r="M75" s="86"/>
      <c r="N75" s="66"/>
      <c r="O75" s="86"/>
      <c r="P75" s="66"/>
      <c r="Q75" s="86"/>
      <c r="R75" s="66"/>
      <c r="S75" s="86"/>
      <c r="T75" s="47"/>
      <c r="U75" s="57"/>
      <c r="V75" s="65"/>
      <c r="W75" s="53">
        <v>1</v>
      </c>
      <c r="X75" s="47">
        <v>1</v>
      </c>
      <c r="Y75" s="3"/>
    </row>
    <row r="76" spans="1:25" ht="30" customHeight="1">
      <c r="A76" s="29"/>
      <c r="B76" s="45" t="s">
        <v>78</v>
      </c>
      <c r="C76" s="98"/>
      <c r="D76" s="62"/>
      <c r="E76" s="46">
        <v>1</v>
      </c>
      <c r="F76" s="52">
        <v>4</v>
      </c>
      <c r="G76" s="46"/>
      <c r="H76" s="54"/>
      <c r="I76" s="46"/>
      <c r="J76" s="54"/>
      <c r="K76" s="62"/>
      <c r="L76" s="54"/>
      <c r="M76" s="62"/>
      <c r="N76" s="54"/>
      <c r="O76" s="62"/>
      <c r="P76" s="54"/>
      <c r="Q76" s="62"/>
      <c r="R76" s="54"/>
      <c r="S76" s="99"/>
      <c r="T76" s="54"/>
      <c r="U76" s="46"/>
      <c r="V76" s="56"/>
      <c r="W76" s="53"/>
      <c r="X76" s="47"/>
      <c r="Y76" s="3"/>
    </row>
    <row r="77" spans="1:25" ht="30" customHeight="1">
      <c r="A77" s="29"/>
      <c r="B77" s="45" t="s">
        <v>79</v>
      </c>
      <c r="C77" s="98"/>
      <c r="D77" s="62"/>
      <c r="E77" s="53">
        <v>1</v>
      </c>
      <c r="F77" s="47">
        <v>3</v>
      </c>
      <c r="G77" s="61">
        <v>1</v>
      </c>
      <c r="H77" s="47">
        <v>3</v>
      </c>
      <c r="I77" s="61"/>
      <c r="J77" s="66"/>
      <c r="K77" s="99">
        <v>1</v>
      </c>
      <c r="L77" s="66">
        <v>3</v>
      </c>
      <c r="M77" s="99">
        <v>1</v>
      </c>
      <c r="N77" s="66">
        <v>3</v>
      </c>
      <c r="O77" s="99"/>
      <c r="P77" s="66"/>
      <c r="Q77" s="99"/>
      <c r="R77" s="66"/>
      <c r="S77" s="99"/>
      <c r="T77" s="47"/>
      <c r="U77" s="61">
        <v>1</v>
      </c>
      <c r="V77" s="65">
        <v>3</v>
      </c>
      <c r="W77" s="53">
        <v>2</v>
      </c>
      <c r="X77" s="52"/>
      <c r="Y77" s="3"/>
    </row>
    <row r="78" spans="1:25" ht="30" customHeight="1">
      <c r="A78" s="29"/>
      <c r="B78" s="45" t="s">
        <v>80</v>
      </c>
      <c r="C78" s="98"/>
      <c r="D78" s="62"/>
      <c r="E78" s="53">
        <v>1</v>
      </c>
      <c r="F78" s="47">
        <v>1</v>
      </c>
      <c r="G78" s="57"/>
      <c r="H78" s="47"/>
      <c r="I78" s="57"/>
      <c r="J78" s="66"/>
      <c r="K78" s="86"/>
      <c r="L78" s="66"/>
      <c r="M78" s="86"/>
      <c r="N78" s="66"/>
      <c r="O78" s="86"/>
      <c r="P78" s="66"/>
      <c r="Q78" s="86"/>
      <c r="R78" s="66"/>
      <c r="S78" s="86"/>
      <c r="T78" s="47"/>
      <c r="U78" s="57"/>
      <c r="V78" s="65"/>
      <c r="W78" s="53"/>
      <c r="X78" s="52"/>
      <c r="Y78" s="3"/>
    </row>
    <row r="79" spans="1:25" ht="30" customHeight="1" thickBot="1">
      <c r="A79" s="67"/>
      <c r="B79" s="68" t="s">
        <v>81</v>
      </c>
      <c r="C79" s="101"/>
      <c r="D79" s="102"/>
      <c r="E79" s="69"/>
      <c r="F79" s="36"/>
      <c r="G79" s="69"/>
      <c r="H79" s="38"/>
      <c r="I79" s="71"/>
      <c r="J79" s="38"/>
      <c r="K79" s="103"/>
      <c r="L79" s="38"/>
      <c r="M79" s="103"/>
      <c r="N79" s="38"/>
      <c r="O79" s="103"/>
      <c r="P79" s="38"/>
      <c r="Q79" s="103"/>
      <c r="R79" s="38"/>
      <c r="S79" s="103"/>
      <c r="T79" s="38"/>
      <c r="U79" s="71"/>
      <c r="V79" s="36"/>
      <c r="W79" s="69"/>
      <c r="X79" s="40"/>
      <c r="Y79" s="3"/>
    </row>
    <row r="80" spans="1:25" ht="30" customHeight="1">
      <c r="A80" s="15"/>
      <c r="B80" s="19"/>
      <c r="C80" s="60" t="s">
        <v>138</v>
      </c>
      <c r="F80" s="60" t="s">
        <v>139</v>
      </c>
      <c r="G80" s="60"/>
      <c r="H80" s="60"/>
      <c r="I80" s="60"/>
      <c r="J80" s="60"/>
      <c r="M80" s="60" t="s">
        <v>140</v>
      </c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15"/>
    </row>
    <row r="81" spans="1:25" ht="17.25">
      <c r="A81" s="15"/>
      <c r="B81" s="19"/>
      <c r="D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15"/>
    </row>
    <row r="82" spans="1:25" ht="17.25">
      <c r="A82" s="15"/>
      <c r="B82" s="19"/>
      <c r="C82" s="60"/>
      <c r="D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15"/>
    </row>
    <row r="83" spans="1:25" ht="17.25">
      <c r="A83" s="15"/>
      <c r="B83" s="19"/>
      <c r="C83" s="60"/>
      <c r="D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15"/>
    </row>
    <row r="84" spans="1:25" ht="17.25">
      <c r="A84" s="15"/>
      <c r="B84" s="1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15"/>
    </row>
    <row r="85" ht="17.25">
      <c r="E85" s="104"/>
    </row>
    <row r="86" ht="17.25">
      <c r="E86" s="104"/>
    </row>
  </sheetData>
  <printOptions/>
  <pageMargins left="0.7874015748031497" right="0.7874015748031497" top="0.7874015748031497" bottom="0.7874015748031497" header="0" footer="0"/>
  <pageSetup horizontalDpi="400" verticalDpi="4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8"/>
  <sheetViews>
    <sheetView showGridLines="0" zoomScale="60" zoomScaleNormal="60" workbookViewId="0" topLeftCell="A1">
      <selection activeCell="G12" sqref="G12"/>
    </sheetView>
  </sheetViews>
  <sheetFormatPr defaultColWidth="10.66015625" defaultRowHeight="18"/>
  <cols>
    <col min="1" max="1" width="3.33203125" style="0" customWidth="1"/>
    <col min="2" max="2" width="18.66015625" style="0" customWidth="1"/>
    <col min="3" max="12" width="9.66015625" style="75" customWidth="1"/>
    <col min="13" max="13" width="4.08203125" style="0" customWidth="1"/>
    <col min="14" max="25" width="9.66015625" style="75" customWidth="1"/>
    <col min="26" max="27" width="9.66015625" style="0" customWidth="1"/>
  </cols>
  <sheetData>
    <row r="1" ht="17.25">
      <c r="B1" s="5" t="s">
        <v>141</v>
      </c>
    </row>
    <row r="2" spans="1:27" ht="18" thickBot="1">
      <c r="A2" s="1"/>
      <c r="B2" s="106" t="s">
        <v>142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5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"/>
      <c r="AA2" s="15"/>
    </row>
    <row r="3" spans="1:27" ht="17.25">
      <c r="A3" s="3"/>
      <c r="B3" s="19" t="s">
        <v>1</v>
      </c>
      <c r="C3" s="46" t="s">
        <v>143</v>
      </c>
      <c r="D3" s="85"/>
      <c r="E3" s="85"/>
      <c r="F3" s="85"/>
      <c r="G3" s="85"/>
      <c r="H3" s="85"/>
      <c r="I3" s="85"/>
      <c r="J3" s="85"/>
      <c r="K3" s="85"/>
      <c r="L3" s="96"/>
      <c r="M3" s="15"/>
      <c r="N3" s="97"/>
      <c r="O3" s="85"/>
      <c r="P3" s="85"/>
      <c r="Q3" s="85"/>
      <c r="R3" s="85"/>
      <c r="S3" s="85"/>
      <c r="T3" s="85"/>
      <c r="U3" s="85"/>
      <c r="V3" s="84" t="s">
        <v>129</v>
      </c>
      <c r="W3" s="83"/>
      <c r="X3" s="84" t="s">
        <v>84</v>
      </c>
      <c r="Y3" s="41"/>
      <c r="Z3" s="107" t="s">
        <v>144</v>
      </c>
      <c r="AA3" s="19"/>
    </row>
    <row r="4" spans="1:27" ht="30" customHeight="1">
      <c r="A4" s="3"/>
      <c r="B4" s="19" t="s">
        <v>4</v>
      </c>
      <c r="C4" s="108" t="s">
        <v>125</v>
      </c>
      <c r="D4" s="109"/>
      <c r="E4" s="110" t="s">
        <v>126</v>
      </c>
      <c r="F4" s="109"/>
      <c r="G4" s="110" t="s">
        <v>127</v>
      </c>
      <c r="H4" s="109"/>
      <c r="I4" s="65" t="s">
        <v>128</v>
      </c>
      <c r="J4" s="87"/>
      <c r="K4" s="111"/>
      <c r="L4" s="86"/>
      <c r="M4" s="15"/>
      <c r="N4" s="65"/>
      <c r="O4" s="85"/>
      <c r="P4" s="111"/>
      <c r="Q4" s="85"/>
      <c r="R4" s="65"/>
      <c r="S4" s="85"/>
      <c r="T4" s="111"/>
      <c r="U4" s="85"/>
      <c r="V4" s="112"/>
      <c r="W4" s="113"/>
      <c r="X4" s="112"/>
      <c r="Y4" s="113"/>
      <c r="Z4" s="114" t="s">
        <v>145</v>
      </c>
      <c r="AA4" s="19"/>
    </row>
    <row r="5" spans="1:27" ht="17.25">
      <c r="A5" s="3"/>
      <c r="B5" s="19"/>
      <c r="C5" s="46"/>
      <c r="D5" s="115"/>
      <c r="E5" s="47"/>
      <c r="F5" s="115"/>
      <c r="G5" s="47"/>
      <c r="H5" s="115"/>
      <c r="I5" s="116" t="s">
        <v>130</v>
      </c>
      <c r="J5" s="87"/>
      <c r="K5" s="116" t="s">
        <v>131</v>
      </c>
      <c r="L5" s="86"/>
      <c r="M5" s="15"/>
      <c r="N5" s="116" t="s">
        <v>132</v>
      </c>
      <c r="O5" s="86"/>
      <c r="P5" s="116" t="s">
        <v>133</v>
      </c>
      <c r="Q5" s="87"/>
      <c r="R5" s="116" t="s">
        <v>134</v>
      </c>
      <c r="S5" s="87"/>
      <c r="T5" s="65" t="s">
        <v>129</v>
      </c>
      <c r="U5" s="87"/>
      <c r="V5" s="46"/>
      <c r="W5" s="117"/>
      <c r="X5" s="53"/>
      <c r="Y5" s="117"/>
      <c r="Z5" s="114"/>
      <c r="AA5" s="19"/>
    </row>
    <row r="6" spans="1:27" ht="17.25">
      <c r="A6" s="3"/>
      <c r="B6" s="15"/>
      <c r="C6" s="84" t="s">
        <v>146</v>
      </c>
      <c r="D6" s="118" t="s">
        <v>147</v>
      </c>
      <c r="E6" s="118" t="s">
        <v>146</v>
      </c>
      <c r="F6" s="118" t="s">
        <v>147</v>
      </c>
      <c r="G6" s="118" t="s">
        <v>146</v>
      </c>
      <c r="H6" s="118" t="s">
        <v>147</v>
      </c>
      <c r="I6" s="119" t="s">
        <v>146</v>
      </c>
      <c r="J6" s="119" t="s">
        <v>147</v>
      </c>
      <c r="K6" s="119" t="s">
        <v>146</v>
      </c>
      <c r="L6" s="120" t="s">
        <v>147</v>
      </c>
      <c r="M6" s="19"/>
      <c r="N6" s="120" t="s">
        <v>146</v>
      </c>
      <c r="O6" s="119" t="s">
        <v>147</v>
      </c>
      <c r="P6" s="119" t="s">
        <v>146</v>
      </c>
      <c r="Q6" s="119" t="s">
        <v>147</v>
      </c>
      <c r="R6" s="119" t="s">
        <v>146</v>
      </c>
      <c r="S6" s="119" t="s">
        <v>147</v>
      </c>
      <c r="T6" s="119" t="s">
        <v>146</v>
      </c>
      <c r="U6" s="119" t="s">
        <v>147</v>
      </c>
      <c r="V6" s="121" t="s">
        <v>146</v>
      </c>
      <c r="W6" s="119" t="s">
        <v>147</v>
      </c>
      <c r="X6" s="84" t="s">
        <v>146</v>
      </c>
      <c r="Y6" s="119" t="s">
        <v>147</v>
      </c>
      <c r="Z6" s="122"/>
      <c r="AA6" s="15"/>
    </row>
    <row r="7" spans="1:27" ht="18" thickBot="1">
      <c r="A7" s="4"/>
      <c r="B7" s="1"/>
      <c r="C7" s="34" t="s">
        <v>148</v>
      </c>
      <c r="D7" s="123"/>
      <c r="E7" s="91" t="s">
        <v>148</v>
      </c>
      <c r="F7" s="123"/>
      <c r="G7" s="91" t="s">
        <v>149</v>
      </c>
      <c r="H7" s="123"/>
      <c r="I7" s="35" t="s">
        <v>149</v>
      </c>
      <c r="J7" s="124"/>
      <c r="K7" s="47" t="s">
        <v>149</v>
      </c>
      <c r="L7" s="48"/>
      <c r="M7" s="15"/>
      <c r="N7" s="91" t="s">
        <v>149</v>
      </c>
      <c r="O7" s="124"/>
      <c r="P7" s="35" t="s">
        <v>149</v>
      </c>
      <c r="Q7" s="124"/>
      <c r="R7" s="35" t="s">
        <v>149</v>
      </c>
      <c r="S7" s="124"/>
      <c r="T7" s="35" t="s">
        <v>149</v>
      </c>
      <c r="U7" s="124"/>
      <c r="V7" s="125" t="s">
        <v>149</v>
      </c>
      <c r="W7" s="124"/>
      <c r="X7" s="34" t="s">
        <v>150</v>
      </c>
      <c r="Y7" s="124"/>
      <c r="Z7" s="126"/>
      <c r="AA7" s="15"/>
    </row>
    <row r="8" spans="1:27" ht="18" customHeight="1">
      <c r="A8" s="29"/>
      <c r="B8" s="45" t="s">
        <v>8</v>
      </c>
      <c r="C8" s="46">
        <v>10</v>
      </c>
      <c r="D8" s="52"/>
      <c r="E8" s="47">
        <v>6</v>
      </c>
      <c r="F8" s="47">
        <v>3</v>
      </c>
      <c r="G8" s="47">
        <v>6</v>
      </c>
      <c r="H8" s="47">
        <v>3</v>
      </c>
      <c r="I8" s="47">
        <v>6</v>
      </c>
      <c r="J8" s="52">
        <v>1</v>
      </c>
      <c r="K8" s="52">
        <v>6</v>
      </c>
      <c r="L8" s="48">
        <v>1</v>
      </c>
      <c r="M8" s="15"/>
      <c r="N8" s="48">
        <v>6</v>
      </c>
      <c r="O8" s="52">
        <v>1</v>
      </c>
      <c r="P8" s="52">
        <v>6</v>
      </c>
      <c r="Q8" s="52">
        <v>1</v>
      </c>
      <c r="R8" s="52">
        <v>10</v>
      </c>
      <c r="S8" s="52"/>
      <c r="T8" s="52">
        <v>10</v>
      </c>
      <c r="U8" s="52"/>
      <c r="V8" s="98">
        <v>6</v>
      </c>
      <c r="W8" s="52">
        <v>1</v>
      </c>
      <c r="X8" s="46">
        <v>10</v>
      </c>
      <c r="Y8" s="52"/>
      <c r="Z8" s="127">
        <v>13</v>
      </c>
      <c r="AA8" s="128"/>
    </row>
    <row r="9" spans="1:27" ht="18" customHeight="1">
      <c r="A9" s="29"/>
      <c r="B9" s="45" t="s">
        <v>9</v>
      </c>
      <c r="C9" s="46">
        <v>10</v>
      </c>
      <c r="D9" s="52"/>
      <c r="E9" s="47">
        <v>5</v>
      </c>
      <c r="F9" s="47">
        <v>1</v>
      </c>
      <c r="G9" s="47">
        <v>10</v>
      </c>
      <c r="H9" s="47">
        <v>1</v>
      </c>
      <c r="I9" s="47">
        <v>6</v>
      </c>
      <c r="J9" s="47">
        <v>1</v>
      </c>
      <c r="K9" s="47">
        <v>4</v>
      </c>
      <c r="L9" s="66">
        <v>1</v>
      </c>
      <c r="M9" s="128"/>
      <c r="N9" s="66">
        <v>4</v>
      </c>
      <c r="O9" s="47">
        <v>1</v>
      </c>
      <c r="P9" s="47">
        <v>6</v>
      </c>
      <c r="Q9" s="47">
        <v>1</v>
      </c>
      <c r="R9" s="47">
        <v>6</v>
      </c>
      <c r="S9" s="47">
        <v>1</v>
      </c>
      <c r="T9" s="47">
        <v>4</v>
      </c>
      <c r="U9" s="47">
        <v>1</v>
      </c>
      <c r="V9" s="98">
        <v>10</v>
      </c>
      <c r="W9" s="52"/>
      <c r="X9" s="46">
        <v>1</v>
      </c>
      <c r="Y9" s="47">
        <v>1</v>
      </c>
      <c r="Z9" s="127">
        <v>9</v>
      </c>
      <c r="AA9" s="128"/>
    </row>
    <row r="10" spans="1:27" ht="18" customHeight="1">
      <c r="A10" s="29"/>
      <c r="B10" s="45" t="s">
        <v>10</v>
      </c>
      <c r="C10" s="46">
        <v>10</v>
      </c>
      <c r="D10" s="52"/>
      <c r="E10" s="47">
        <v>5</v>
      </c>
      <c r="F10" s="47">
        <v>1</v>
      </c>
      <c r="G10" s="47">
        <v>8</v>
      </c>
      <c r="H10" s="47">
        <v>1</v>
      </c>
      <c r="I10" s="47">
        <v>7</v>
      </c>
      <c r="J10" s="47">
        <v>1</v>
      </c>
      <c r="K10" s="47">
        <v>7</v>
      </c>
      <c r="L10" s="66">
        <v>1</v>
      </c>
      <c r="M10" s="128"/>
      <c r="N10" s="66">
        <v>7</v>
      </c>
      <c r="O10" s="47">
        <v>1</v>
      </c>
      <c r="P10" s="47">
        <v>1</v>
      </c>
      <c r="Q10" s="47">
        <v>4</v>
      </c>
      <c r="R10" s="47">
        <v>1</v>
      </c>
      <c r="S10" s="47">
        <v>4</v>
      </c>
      <c r="T10" s="47">
        <v>10</v>
      </c>
      <c r="U10" s="47"/>
      <c r="V10" s="98">
        <v>8</v>
      </c>
      <c r="W10" s="52">
        <v>1</v>
      </c>
      <c r="X10" s="46">
        <v>9</v>
      </c>
      <c r="Y10" s="47">
        <v>2</v>
      </c>
      <c r="Z10" s="127">
        <v>8</v>
      </c>
      <c r="AA10" s="128"/>
    </row>
    <row r="11" spans="1:27" ht="18" customHeight="1">
      <c r="A11" s="29"/>
      <c r="B11" s="45" t="s">
        <v>11</v>
      </c>
      <c r="C11" s="46">
        <v>10</v>
      </c>
      <c r="D11" s="52"/>
      <c r="E11" s="47">
        <v>6</v>
      </c>
      <c r="F11" s="47">
        <v>1</v>
      </c>
      <c r="G11" s="47">
        <v>10</v>
      </c>
      <c r="H11" s="47"/>
      <c r="I11" s="47">
        <v>7</v>
      </c>
      <c r="J11" s="47">
        <v>1</v>
      </c>
      <c r="K11" s="47">
        <v>6</v>
      </c>
      <c r="L11" s="66">
        <v>1</v>
      </c>
      <c r="M11" s="128"/>
      <c r="N11" s="66">
        <v>6</v>
      </c>
      <c r="O11" s="47">
        <v>1</v>
      </c>
      <c r="P11" s="47">
        <v>10</v>
      </c>
      <c r="Q11" s="47"/>
      <c r="R11" s="47">
        <v>10</v>
      </c>
      <c r="S11" s="47"/>
      <c r="T11" s="47">
        <v>10</v>
      </c>
      <c r="U11" s="47"/>
      <c r="V11" s="98">
        <v>7</v>
      </c>
      <c r="W11" s="47">
        <v>1</v>
      </c>
      <c r="X11" s="46">
        <v>8</v>
      </c>
      <c r="Y11" s="52">
        <v>2</v>
      </c>
      <c r="Z11" s="127">
        <v>11</v>
      </c>
      <c r="AA11" s="128"/>
    </row>
    <row r="12" spans="1:27" ht="18" customHeight="1">
      <c r="A12" s="29"/>
      <c r="B12" s="45" t="s">
        <v>12</v>
      </c>
      <c r="C12" s="46">
        <v>10</v>
      </c>
      <c r="D12" s="52"/>
      <c r="E12" s="47">
        <v>6</v>
      </c>
      <c r="F12" s="47">
        <v>1</v>
      </c>
      <c r="G12" s="47">
        <v>7</v>
      </c>
      <c r="H12" s="47">
        <v>1</v>
      </c>
      <c r="I12" s="47">
        <v>7</v>
      </c>
      <c r="J12" s="47">
        <v>1</v>
      </c>
      <c r="K12" s="47">
        <v>7</v>
      </c>
      <c r="L12" s="66">
        <v>1</v>
      </c>
      <c r="M12" s="128"/>
      <c r="N12" s="66">
        <v>7</v>
      </c>
      <c r="O12" s="47">
        <v>1</v>
      </c>
      <c r="P12" s="47">
        <v>7</v>
      </c>
      <c r="Q12" s="47">
        <v>1</v>
      </c>
      <c r="R12" s="47">
        <v>7</v>
      </c>
      <c r="S12" s="47">
        <v>1</v>
      </c>
      <c r="T12" s="47">
        <v>7</v>
      </c>
      <c r="U12" s="47">
        <v>1</v>
      </c>
      <c r="V12" s="98">
        <v>10</v>
      </c>
      <c r="W12" s="52"/>
      <c r="X12" s="46">
        <v>10</v>
      </c>
      <c r="Y12" s="52"/>
      <c r="Z12" s="127">
        <v>20</v>
      </c>
      <c r="AA12" s="128"/>
    </row>
    <row r="13" spans="1:27" ht="18" customHeight="1">
      <c r="A13" s="29"/>
      <c r="B13" s="45" t="s">
        <v>13</v>
      </c>
      <c r="C13" s="46">
        <v>10</v>
      </c>
      <c r="D13" s="52"/>
      <c r="E13" s="47">
        <v>6</v>
      </c>
      <c r="F13" s="47">
        <v>1</v>
      </c>
      <c r="G13" s="47">
        <v>8</v>
      </c>
      <c r="H13" s="47">
        <v>1</v>
      </c>
      <c r="I13" s="47">
        <v>6</v>
      </c>
      <c r="J13" s="47">
        <v>1</v>
      </c>
      <c r="K13" s="47">
        <v>6</v>
      </c>
      <c r="L13" s="66">
        <v>1</v>
      </c>
      <c r="M13" s="128"/>
      <c r="N13" s="66">
        <v>6</v>
      </c>
      <c r="O13" s="47">
        <v>1</v>
      </c>
      <c r="P13" s="47">
        <v>10</v>
      </c>
      <c r="Q13" s="47"/>
      <c r="R13" s="47">
        <v>10</v>
      </c>
      <c r="S13" s="47"/>
      <c r="T13" s="47">
        <v>10</v>
      </c>
      <c r="U13" s="47"/>
      <c r="V13" s="98">
        <v>10</v>
      </c>
      <c r="W13" s="52"/>
      <c r="X13" s="46">
        <v>8</v>
      </c>
      <c r="Y13" s="47">
        <v>1</v>
      </c>
      <c r="Z13" s="127">
        <v>14</v>
      </c>
      <c r="AA13" s="128"/>
    </row>
    <row r="14" spans="1:27" ht="18" customHeight="1">
      <c r="A14" s="29"/>
      <c r="B14" s="45" t="s">
        <v>14</v>
      </c>
      <c r="C14" s="46">
        <v>10</v>
      </c>
      <c r="D14" s="52"/>
      <c r="E14" s="47">
        <v>6</v>
      </c>
      <c r="F14" s="47">
        <v>1</v>
      </c>
      <c r="G14" s="47">
        <v>6</v>
      </c>
      <c r="H14" s="47">
        <v>1</v>
      </c>
      <c r="I14" s="47">
        <v>6</v>
      </c>
      <c r="J14" s="47">
        <v>1</v>
      </c>
      <c r="K14" s="47">
        <v>6</v>
      </c>
      <c r="L14" s="66" t="s">
        <v>151</v>
      </c>
      <c r="M14" s="129"/>
      <c r="N14" s="66">
        <v>6</v>
      </c>
      <c r="O14" s="47" t="s">
        <v>151</v>
      </c>
      <c r="P14" s="47">
        <v>10</v>
      </c>
      <c r="Q14" s="47">
        <v>4</v>
      </c>
      <c r="R14" s="47">
        <v>10</v>
      </c>
      <c r="S14" s="47"/>
      <c r="T14" s="47">
        <v>10</v>
      </c>
      <c r="U14" s="47"/>
      <c r="V14" s="98">
        <v>6</v>
      </c>
      <c r="W14" s="47">
        <v>1</v>
      </c>
      <c r="X14" s="46">
        <v>10</v>
      </c>
      <c r="Y14" s="47"/>
      <c r="Z14" s="127">
        <v>5</v>
      </c>
      <c r="AA14" s="128"/>
    </row>
    <row r="15" spans="1:27" ht="18" customHeight="1">
      <c r="A15" s="29"/>
      <c r="B15" s="45" t="s">
        <v>15</v>
      </c>
      <c r="C15" s="46">
        <v>10</v>
      </c>
      <c r="D15" s="52"/>
      <c r="E15" s="47">
        <v>6</v>
      </c>
      <c r="F15" s="47">
        <v>1</v>
      </c>
      <c r="G15" s="47">
        <v>7</v>
      </c>
      <c r="H15" s="47">
        <v>1</v>
      </c>
      <c r="I15" s="47">
        <v>7</v>
      </c>
      <c r="J15" s="47">
        <v>1</v>
      </c>
      <c r="K15" s="47">
        <v>7</v>
      </c>
      <c r="L15" s="66">
        <v>1</v>
      </c>
      <c r="M15" s="128"/>
      <c r="N15" s="66">
        <v>7</v>
      </c>
      <c r="O15" s="47">
        <v>1</v>
      </c>
      <c r="P15" s="47">
        <v>4</v>
      </c>
      <c r="Q15" s="47">
        <v>4</v>
      </c>
      <c r="R15" s="47">
        <v>10</v>
      </c>
      <c r="S15" s="47"/>
      <c r="T15" s="47">
        <v>10</v>
      </c>
      <c r="U15" s="47"/>
      <c r="V15" s="98">
        <v>10</v>
      </c>
      <c r="W15" s="47"/>
      <c r="X15" s="46">
        <v>10</v>
      </c>
      <c r="Y15" s="52"/>
      <c r="Z15" s="127">
        <v>11</v>
      </c>
      <c r="AA15" s="128"/>
    </row>
    <row r="16" spans="1:27" ht="18" customHeight="1">
      <c r="A16" s="29"/>
      <c r="B16" s="45" t="s">
        <v>16</v>
      </c>
      <c r="C16" s="46">
        <v>10</v>
      </c>
      <c r="D16" s="52"/>
      <c r="E16" s="47">
        <v>6</v>
      </c>
      <c r="F16" s="47">
        <v>1</v>
      </c>
      <c r="G16" s="47">
        <v>5</v>
      </c>
      <c r="H16" s="47">
        <v>1</v>
      </c>
      <c r="I16" s="47">
        <v>10</v>
      </c>
      <c r="J16" s="47"/>
      <c r="K16" s="47">
        <v>7</v>
      </c>
      <c r="L16" s="66">
        <v>1</v>
      </c>
      <c r="M16" s="128"/>
      <c r="N16" s="66">
        <v>7</v>
      </c>
      <c r="O16" s="47">
        <v>1</v>
      </c>
      <c r="P16" s="47">
        <v>7</v>
      </c>
      <c r="Q16" s="47">
        <v>1</v>
      </c>
      <c r="R16" s="47">
        <v>6</v>
      </c>
      <c r="S16" s="47">
        <v>4</v>
      </c>
      <c r="T16" s="47">
        <v>10</v>
      </c>
      <c r="U16" s="47"/>
      <c r="V16" s="98">
        <v>10</v>
      </c>
      <c r="W16" s="47"/>
      <c r="X16" s="46">
        <v>8</v>
      </c>
      <c r="Y16" s="47">
        <v>1</v>
      </c>
      <c r="Z16" s="127">
        <v>10</v>
      </c>
      <c r="AA16" s="128"/>
    </row>
    <row r="17" spans="1:27" ht="18" customHeight="1">
      <c r="A17" s="29"/>
      <c r="B17" s="45" t="s">
        <v>17</v>
      </c>
      <c r="C17" s="46">
        <v>10</v>
      </c>
      <c r="D17" s="52"/>
      <c r="E17" s="47">
        <v>6</v>
      </c>
      <c r="F17" s="47">
        <v>1</v>
      </c>
      <c r="G17" s="47">
        <v>10</v>
      </c>
      <c r="H17" s="52"/>
      <c r="I17" s="47">
        <v>9</v>
      </c>
      <c r="J17" s="47">
        <v>4</v>
      </c>
      <c r="K17" s="47">
        <v>7</v>
      </c>
      <c r="L17" s="66">
        <v>1</v>
      </c>
      <c r="M17" s="128"/>
      <c r="N17" s="66">
        <v>7</v>
      </c>
      <c r="O17" s="47">
        <v>1</v>
      </c>
      <c r="P17" s="47">
        <v>7</v>
      </c>
      <c r="Q17" s="47">
        <v>1</v>
      </c>
      <c r="R17" s="47">
        <v>4</v>
      </c>
      <c r="S17" s="47">
        <v>4</v>
      </c>
      <c r="T17" s="47">
        <v>4</v>
      </c>
      <c r="U17" s="47">
        <v>4</v>
      </c>
      <c r="V17" s="98">
        <v>7</v>
      </c>
      <c r="W17" s="47">
        <v>1</v>
      </c>
      <c r="X17" s="46">
        <v>7</v>
      </c>
      <c r="Y17" s="47">
        <v>1</v>
      </c>
      <c r="Z17" s="127">
        <v>17</v>
      </c>
      <c r="AA17" s="128"/>
    </row>
    <row r="18" spans="1:27" ht="18" customHeight="1">
      <c r="A18" s="29"/>
      <c r="B18" s="45" t="s">
        <v>18</v>
      </c>
      <c r="C18" s="46">
        <v>10</v>
      </c>
      <c r="D18" s="52"/>
      <c r="E18" s="47">
        <v>6</v>
      </c>
      <c r="F18" s="47">
        <v>1</v>
      </c>
      <c r="G18" s="47">
        <v>7</v>
      </c>
      <c r="H18" s="47">
        <v>1</v>
      </c>
      <c r="I18" s="47">
        <v>8</v>
      </c>
      <c r="J18" s="47">
        <v>1</v>
      </c>
      <c r="K18" s="47">
        <v>7</v>
      </c>
      <c r="L18" s="66">
        <v>1</v>
      </c>
      <c r="M18" s="128"/>
      <c r="N18" s="66">
        <v>7</v>
      </c>
      <c r="O18" s="47">
        <v>1</v>
      </c>
      <c r="P18" s="47">
        <v>1</v>
      </c>
      <c r="Q18" s="47">
        <v>4</v>
      </c>
      <c r="R18" s="47">
        <v>10</v>
      </c>
      <c r="S18" s="47"/>
      <c r="T18" s="47">
        <v>10</v>
      </c>
      <c r="U18" s="47"/>
      <c r="V18" s="98">
        <v>10</v>
      </c>
      <c r="W18" s="52"/>
      <c r="X18" s="46">
        <v>7</v>
      </c>
      <c r="Y18" s="47">
        <v>1</v>
      </c>
      <c r="Z18" s="127">
        <v>7</v>
      </c>
      <c r="AA18" s="128"/>
    </row>
    <row r="19" spans="1:27" ht="18" customHeight="1">
      <c r="A19" s="29"/>
      <c r="B19" s="45" t="s">
        <v>19</v>
      </c>
      <c r="C19" s="46">
        <v>10</v>
      </c>
      <c r="D19" s="52"/>
      <c r="E19" s="47">
        <v>5</v>
      </c>
      <c r="F19" s="47">
        <v>1</v>
      </c>
      <c r="G19" s="47">
        <v>7</v>
      </c>
      <c r="H19" s="47">
        <v>1</v>
      </c>
      <c r="I19" s="47">
        <v>10</v>
      </c>
      <c r="J19" s="47"/>
      <c r="K19" s="47">
        <v>7</v>
      </c>
      <c r="L19" s="66">
        <v>1</v>
      </c>
      <c r="M19" s="128"/>
      <c r="N19" s="66">
        <v>7</v>
      </c>
      <c r="O19" s="47">
        <v>1</v>
      </c>
      <c r="P19" s="47">
        <v>7</v>
      </c>
      <c r="Q19" s="47">
        <v>1</v>
      </c>
      <c r="R19" s="47">
        <v>10</v>
      </c>
      <c r="S19" s="47"/>
      <c r="T19" s="47">
        <v>10</v>
      </c>
      <c r="U19" s="47"/>
      <c r="V19" s="98">
        <v>10</v>
      </c>
      <c r="W19" s="52"/>
      <c r="X19" s="46">
        <v>10</v>
      </c>
      <c r="Y19" s="52"/>
      <c r="Z19" s="127">
        <v>12</v>
      </c>
      <c r="AA19" s="128"/>
    </row>
    <row r="20" spans="1:27" ht="18" customHeight="1">
      <c r="A20" s="29"/>
      <c r="B20" s="45" t="s">
        <v>20</v>
      </c>
      <c r="C20" s="46">
        <v>10</v>
      </c>
      <c r="D20" s="52"/>
      <c r="E20" s="47">
        <v>6</v>
      </c>
      <c r="F20" s="47">
        <v>1</v>
      </c>
      <c r="G20" s="47">
        <v>7</v>
      </c>
      <c r="H20" s="47">
        <v>1</v>
      </c>
      <c r="I20" s="47">
        <v>6</v>
      </c>
      <c r="J20" s="47">
        <v>1</v>
      </c>
      <c r="K20" s="47">
        <v>7</v>
      </c>
      <c r="L20" s="66">
        <v>1</v>
      </c>
      <c r="M20" s="128"/>
      <c r="N20" s="66">
        <v>7</v>
      </c>
      <c r="O20" s="47">
        <v>1</v>
      </c>
      <c r="P20" s="47">
        <v>7</v>
      </c>
      <c r="Q20" s="47">
        <v>1</v>
      </c>
      <c r="R20" s="47">
        <v>10</v>
      </c>
      <c r="S20" s="47"/>
      <c r="T20" s="47">
        <v>7</v>
      </c>
      <c r="U20" s="47">
        <v>1</v>
      </c>
      <c r="V20" s="98">
        <v>10</v>
      </c>
      <c r="W20" s="52"/>
      <c r="X20" s="46">
        <v>10</v>
      </c>
      <c r="Y20" s="52"/>
      <c r="Z20" s="127">
        <v>16</v>
      </c>
      <c r="AA20" s="128"/>
    </row>
    <row r="21" spans="1:27" ht="18" customHeight="1">
      <c r="A21" s="29"/>
      <c r="B21" s="45" t="s">
        <v>21</v>
      </c>
      <c r="C21" s="46">
        <v>10</v>
      </c>
      <c r="D21" s="52"/>
      <c r="E21" s="47">
        <v>6</v>
      </c>
      <c r="F21" s="47">
        <v>1</v>
      </c>
      <c r="G21" s="47">
        <v>4</v>
      </c>
      <c r="H21" s="47">
        <v>1</v>
      </c>
      <c r="I21" s="47">
        <v>7</v>
      </c>
      <c r="J21" s="47">
        <v>1</v>
      </c>
      <c r="K21" s="47">
        <v>4</v>
      </c>
      <c r="L21" s="66">
        <v>1</v>
      </c>
      <c r="M21" s="128"/>
      <c r="N21" s="66">
        <v>6</v>
      </c>
      <c r="O21" s="47">
        <v>1</v>
      </c>
      <c r="P21" s="47">
        <v>9</v>
      </c>
      <c r="Q21" s="47">
        <v>4</v>
      </c>
      <c r="R21" s="47">
        <v>9</v>
      </c>
      <c r="S21" s="47">
        <v>4</v>
      </c>
      <c r="T21" s="47">
        <v>10</v>
      </c>
      <c r="U21" s="47"/>
      <c r="V21" s="98">
        <v>10</v>
      </c>
      <c r="W21" s="52"/>
      <c r="X21" s="46">
        <v>10</v>
      </c>
      <c r="Y21" s="52"/>
      <c r="Z21" s="127">
        <v>14</v>
      </c>
      <c r="AA21" s="128"/>
    </row>
    <row r="22" spans="1:27" ht="18" customHeight="1">
      <c r="A22" s="29"/>
      <c r="B22" s="45" t="s">
        <v>22</v>
      </c>
      <c r="C22" s="46">
        <v>10</v>
      </c>
      <c r="D22" s="52"/>
      <c r="E22" s="47">
        <v>6</v>
      </c>
      <c r="F22" s="47">
        <v>1</v>
      </c>
      <c r="G22" s="47">
        <v>4</v>
      </c>
      <c r="H22" s="47">
        <v>1</v>
      </c>
      <c r="I22" s="47">
        <v>10</v>
      </c>
      <c r="J22" s="47"/>
      <c r="K22" s="47">
        <v>7</v>
      </c>
      <c r="L22" s="66">
        <v>1</v>
      </c>
      <c r="M22" s="128"/>
      <c r="N22" s="66">
        <v>7</v>
      </c>
      <c r="O22" s="47">
        <v>1</v>
      </c>
      <c r="P22" s="47">
        <v>7</v>
      </c>
      <c r="Q22" s="47">
        <v>4</v>
      </c>
      <c r="R22" s="47">
        <v>9</v>
      </c>
      <c r="S22" s="47">
        <v>4</v>
      </c>
      <c r="T22" s="47">
        <v>10</v>
      </c>
      <c r="U22" s="47"/>
      <c r="V22" s="98">
        <v>10</v>
      </c>
      <c r="W22" s="52"/>
      <c r="X22" s="46">
        <v>9</v>
      </c>
      <c r="Y22" s="47">
        <v>4</v>
      </c>
      <c r="Z22" s="127">
        <v>9</v>
      </c>
      <c r="AA22" s="128"/>
    </row>
    <row r="23" spans="1:27" ht="18" customHeight="1">
      <c r="A23" s="29"/>
      <c r="B23" s="45" t="s">
        <v>23</v>
      </c>
      <c r="C23" s="46">
        <v>10</v>
      </c>
      <c r="D23" s="52"/>
      <c r="E23" s="47">
        <v>6</v>
      </c>
      <c r="F23" s="47">
        <v>1</v>
      </c>
      <c r="G23" s="47">
        <v>7</v>
      </c>
      <c r="H23" s="47">
        <v>1</v>
      </c>
      <c r="I23" s="47">
        <v>10</v>
      </c>
      <c r="J23" s="47"/>
      <c r="K23" s="47">
        <v>7</v>
      </c>
      <c r="L23" s="66">
        <v>1</v>
      </c>
      <c r="M23" s="128"/>
      <c r="N23" s="66">
        <v>7</v>
      </c>
      <c r="O23" s="47">
        <v>1</v>
      </c>
      <c r="P23" s="47">
        <v>7</v>
      </c>
      <c r="Q23" s="47">
        <v>1</v>
      </c>
      <c r="R23" s="47">
        <v>6</v>
      </c>
      <c r="S23" s="47">
        <v>1</v>
      </c>
      <c r="T23" s="47">
        <v>10</v>
      </c>
      <c r="U23" s="47"/>
      <c r="V23" s="98">
        <v>7</v>
      </c>
      <c r="W23" s="52">
        <v>1</v>
      </c>
      <c r="X23" s="46">
        <v>7</v>
      </c>
      <c r="Y23" s="52">
        <v>1</v>
      </c>
      <c r="Z23" s="127">
        <v>20</v>
      </c>
      <c r="AA23" s="128"/>
    </row>
    <row r="24" spans="1:27" ht="18" customHeight="1">
      <c r="A24" s="29"/>
      <c r="B24" s="45" t="s">
        <v>24</v>
      </c>
      <c r="C24" s="46">
        <v>10</v>
      </c>
      <c r="D24" s="52"/>
      <c r="E24" s="47">
        <v>6</v>
      </c>
      <c r="F24" s="47">
        <v>1</v>
      </c>
      <c r="G24" s="47">
        <v>7</v>
      </c>
      <c r="H24" s="47">
        <v>1</v>
      </c>
      <c r="I24" s="47">
        <v>7</v>
      </c>
      <c r="J24" s="47">
        <v>1</v>
      </c>
      <c r="K24" s="47">
        <v>7</v>
      </c>
      <c r="L24" s="66">
        <v>1</v>
      </c>
      <c r="M24" s="128"/>
      <c r="N24" s="66">
        <v>7</v>
      </c>
      <c r="O24" s="47">
        <v>1</v>
      </c>
      <c r="P24" s="47">
        <v>4</v>
      </c>
      <c r="Q24" s="47">
        <v>1</v>
      </c>
      <c r="R24" s="47">
        <v>4</v>
      </c>
      <c r="S24" s="47">
        <v>1</v>
      </c>
      <c r="T24" s="47">
        <v>10</v>
      </c>
      <c r="U24" s="47"/>
      <c r="V24" s="98">
        <v>7</v>
      </c>
      <c r="W24" s="52">
        <v>1</v>
      </c>
      <c r="X24" s="46">
        <v>7</v>
      </c>
      <c r="Y24" s="52">
        <v>1</v>
      </c>
      <c r="Z24" s="127">
        <v>11</v>
      </c>
      <c r="AA24" s="128"/>
    </row>
    <row r="25" spans="1:27" ht="18" customHeight="1">
      <c r="A25" s="29"/>
      <c r="B25" s="45" t="s">
        <v>25</v>
      </c>
      <c r="C25" s="46">
        <v>10</v>
      </c>
      <c r="D25" s="52"/>
      <c r="E25" s="47">
        <v>6</v>
      </c>
      <c r="F25" s="47">
        <v>1</v>
      </c>
      <c r="G25" s="47">
        <v>6</v>
      </c>
      <c r="H25" s="47">
        <v>1</v>
      </c>
      <c r="I25" s="47">
        <v>10</v>
      </c>
      <c r="J25" s="52"/>
      <c r="K25" s="52">
        <v>6</v>
      </c>
      <c r="L25" s="48">
        <v>1</v>
      </c>
      <c r="M25" s="15"/>
      <c r="N25" s="48">
        <v>6</v>
      </c>
      <c r="O25" s="52">
        <v>1</v>
      </c>
      <c r="P25" s="52">
        <v>6</v>
      </c>
      <c r="Q25" s="52">
        <v>1</v>
      </c>
      <c r="R25" s="52">
        <v>10</v>
      </c>
      <c r="S25" s="52"/>
      <c r="T25" s="52">
        <v>10</v>
      </c>
      <c r="U25" s="52"/>
      <c r="V25" s="98">
        <v>9</v>
      </c>
      <c r="W25" s="47">
        <v>1</v>
      </c>
      <c r="X25" s="46">
        <v>9</v>
      </c>
      <c r="Y25" s="47">
        <v>1</v>
      </c>
      <c r="Z25" s="127">
        <v>7</v>
      </c>
      <c r="AA25" s="128"/>
    </row>
    <row r="26" spans="1:27" ht="18" customHeight="1">
      <c r="A26" s="29"/>
      <c r="B26" s="45" t="s">
        <v>26</v>
      </c>
      <c r="C26" s="46">
        <v>10</v>
      </c>
      <c r="D26" s="52"/>
      <c r="E26" s="47">
        <v>6</v>
      </c>
      <c r="F26" s="47">
        <v>4</v>
      </c>
      <c r="G26" s="47">
        <v>7</v>
      </c>
      <c r="H26" s="47">
        <v>1</v>
      </c>
      <c r="I26" s="47">
        <v>10</v>
      </c>
      <c r="J26" s="47"/>
      <c r="K26" s="47">
        <v>7</v>
      </c>
      <c r="L26" s="66">
        <v>1</v>
      </c>
      <c r="M26" s="128"/>
      <c r="N26" s="66">
        <v>7</v>
      </c>
      <c r="O26" s="47">
        <v>1</v>
      </c>
      <c r="P26" s="47">
        <v>6</v>
      </c>
      <c r="Q26" s="47">
        <v>1</v>
      </c>
      <c r="R26" s="47">
        <v>6</v>
      </c>
      <c r="S26" s="47">
        <v>1</v>
      </c>
      <c r="T26" s="47">
        <v>10</v>
      </c>
      <c r="U26" s="47"/>
      <c r="V26" s="98">
        <v>10</v>
      </c>
      <c r="W26" s="52"/>
      <c r="X26" s="46">
        <v>7</v>
      </c>
      <c r="Y26" s="47">
        <v>1</v>
      </c>
      <c r="Z26" s="127">
        <v>15</v>
      </c>
      <c r="AA26" s="128"/>
    </row>
    <row r="27" spans="1:27" ht="18" customHeight="1">
      <c r="A27" s="29"/>
      <c r="B27" s="45" t="s">
        <v>27</v>
      </c>
      <c r="C27" s="46">
        <v>10</v>
      </c>
      <c r="D27" s="52"/>
      <c r="E27" s="47">
        <v>6</v>
      </c>
      <c r="F27" s="47">
        <v>1</v>
      </c>
      <c r="G27" s="47">
        <v>7</v>
      </c>
      <c r="H27" s="47">
        <v>1</v>
      </c>
      <c r="I27" s="47">
        <v>10</v>
      </c>
      <c r="J27" s="47"/>
      <c r="K27" s="47">
        <v>7</v>
      </c>
      <c r="L27" s="66">
        <v>1</v>
      </c>
      <c r="M27" s="128"/>
      <c r="N27" s="66">
        <v>7</v>
      </c>
      <c r="O27" s="47">
        <v>1</v>
      </c>
      <c r="P27" s="47">
        <v>7</v>
      </c>
      <c r="Q27" s="47">
        <v>1</v>
      </c>
      <c r="R27" s="47">
        <v>10</v>
      </c>
      <c r="S27" s="47"/>
      <c r="T27" s="47">
        <v>7</v>
      </c>
      <c r="U27" s="47">
        <v>1</v>
      </c>
      <c r="V27" s="98">
        <v>10</v>
      </c>
      <c r="W27" s="52"/>
      <c r="X27" s="46">
        <v>7</v>
      </c>
      <c r="Y27" s="47">
        <v>1</v>
      </c>
      <c r="Z27" s="127">
        <v>9</v>
      </c>
      <c r="AA27" s="128"/>
    </row>
    <row r="28" spans="1:27" ht="18" customHeight="1">
      <c r="A28" s="29"/>
      <c r="B28" s="45" t="s">
        <v>28</v>
      </c>
      <c r="C28" s="46">
        <v>10</v>
      </c>
      <c r="D28" s="52"/>
      <c r="E28" s="47">
        <v>6</v>
      </c>
      <c r="F28" s="47">
        <v>1</v>
      </c>
      <c r="G28" s="47">
        <v>4</v>
      </c>
      <c r="H28" s="47">
        <v>1</v>
      </c>
      <c r="I28" s="47">
        <v>10</v>
      </c>
      <c r="J28" s="47"/>
      <c r="K28" s="47">
        <v>4</v>
      </c>
      <c r="L28" s="66">
        <v>4</v>
      </c>
      <c r="M28" s="128"/>
      <c r="N28" s="66">
        <v>4</v>
      </c>
      <c r="O28" s="47">
        <v>4</v>
      </c>
      <c r="P28" s="47">
        <v>4</v>
      </c>
      <c r="Q28" s="47">
        <v>4</v>
      </c>
      <c r="R28" s="47">
        <v>9</v>
      </c>
      <c r="S28" s="47">
        <v>4</v>
      </c>
      <c r="T28" s="47">
        <v>4</v>
      </c>
      <c r="U28" s="47">
        <v>4</v>
      </c>
      <c r="V28" s="98">
        <v>8</v>
      </c>
      <c r="W28" s="52">
        <v>1</v>
      </c>
      <c r="X28" s="46">
        <v>8</v>
      </c>
      <c r="Y28" s="47">
        <v>4</v>
      </c>
      <c r="Z28" s="127">
        <v>11</v>
      </c>
      <c r="AA28" s="128"/>
    </row>
    <row r="29" spans="1:27" ht="18" customHeight="1">
      <c r="A29" s="29"/>
      <c r="B29" s="45" t="s">
        <v>29</v>
      </c>
      <c r="C29" s="46">
        <v>10</v>
      </c>
      <c r="D29" s="52"/>
      <c r="E29" s="47">
        <v>5</v>
      </c>
      <c r="F29" s="47">
        <v>1</v>
      </c>
      <c r="G29" s="47">
        <v>10</v>
      </c>
      <c r="H29" s="52">
        <v>1</v>
      </c>
      <c r="I29" s="47">
        <v>4</v>
      </c>
      <c r="J29" s="47">
        <v>1</v>
      </c>
      <c r="K29" s="47">
        <v>4</v>
      </c>
      <c r="L29" s="66">
        <v>1</v>
      </c>
      <c r="M29" s="128"/>
      <c r="N29" s="66">
        <v>4</v>
      </c>
      <c r="O29" s="47">
        <v>1</v>
      </c>
      <c r="P29" s="47">
        <v>10</v>
      </c>
      <c r="Q29" s="47"/>
      <c r="R29" s="47">
        <v>10</v>
      </c>
      <c r="S29" s="47"/>
      <c r="T29" s="47">
        <v>10</v>
      </c>
      <c r="U29" s="47"/>
      <c r="V29" s="98">
        <v>9</v>
      </c>
      <c r="W29" s="52">
        <v>4</v>
      </c>
      <c r="X29" s="46">
        <v>4</v>
      </c>
      <c r="Y29" s="47">
        <v>1</v>
      </c>
      <c r="Z29" s="127">
        <v>6</v>
      </c>
      <c r="AA29" s="128"/>
    </row>
    <row r="30" spans="1:27" ht="18" customHeight="1">
      <c r="A30" s="29"/>
      <c r="B30" s="45" t="s">
        <v>30</v>
      </c>
      <c r="C30" s="46">
        <v>10</v>
      </c>
      <c r="D30" s="52"/>
      <c r="E30" s="47">
        <v>6</v>
      </c>
      <c r="F30" s="47">
        <v>1</v>
      </c>
      <c r="G30" s="47">
        <v>4</v>
      </c>
      <c r="H30" s="47">
        <v>1</v>
      </c>
      <c r="I30" s="47">
        <v>9</v>
      </c>
      <c r="J30" s="47">
        <v>1</v>
      </c>
      <c r="K30" s="47">
        <v>6</v>
      </c>
      <c r="L30" s="66">
        <v>1</v>
      </c>
      <c r="M30" s="128"/>
      <c r="N30" s="66">
        <v>6</v>
      </c>
      <c r="O30" s="47">
        <v>1</v>
      </c>
      <c r="P30" s="47">
        <v>10</v>
      </c>
      <c r="Q30" s="47"/>
      <c r="R30" s="47">
        <v>10</v>
      </c>
      <c r="S30" s="47"/>
      <c r="T30" s="47">
        <v>10</v>
      </c>
      <c r="U30" s="47">
        <v>1</v>
      </c>
      <c r="V30" s="98">
        <v>10</v>
      </c>
      <c r="W30" s="52"/>
      <c r="X30" s="46">
        <v>6</v>
      </c>
      <c r="Y30" s="47">
        <v>1</v>
      </c>
      <c r="Z30" s="127">
        <v>6</v>
      </c>
      <c r="AA30" s="128"/>
    </row>
    <row r="31" spans="1:27" ht="18" customHeight="1">
      <c r="A31" s="29"/>
      <c r="B31" s="45" t="s">
        <v>31</v>
      </c>
      <c r="C31" s="46">
        <v>10</v>
      </c>
      <c r="D31" s="52"/>
      <c r="E31" s="47">
        <v>5</v>
      </c>
      <c r="F31" s="47">
        <v>1</v>
      </c>
      <c r="G31" s="47">
        <v>4</v>
      </c>
      <c r="H31" s="47">
        <v>1</v>
      </c>
      <c r="I31" s="47">
        <v>10</v>
      </c>
      <c r="J31" s="47"/>
      <c r="K31" s="47">
        <v>2</v>
      </c>
      <c r="L31" s="66">
        <v>1</v>
      </c>
      <c r="M31" s="128"/>
      <c r="N31" s="66">
        <v>2</v>
      </c>
      <c r="O31" s="47">
        <v>1</v>
      </c>
      <c r="P31" s="47">
        <v>10</v>
      </c>
      <c r="Q31" s="47"/>
      <c r="R31" s="47">
        <v>10</v>
      </c>
      <c r="S31" s="47"/>
      <c r="T31" s="47">
        <v>10</v>
      </c>
      <c r="U31" s="47"/>
      <c r="V31" s="98">
        <v>10</v>
      </c>
      <c r="W31" s="52"/>
      <c r="X31" s="46">
        <v>4</v>
      </c>
      <c r="Y31" s="47">
        <v>1</v>
      </c>
      <c r="Z31" s="127">
        <v>4</v>
      </c>
      <c r="AA31" s="128"/>
    </row>
    <row r="32" spans="1:27" ht="18" customHeight="1">
      <c r="A32" s="29"/>
      <c r="B32" s="45" t="s">
        <v>32</v>
      </c>
      <c r="C32" s="46">
        <v>10</v>
      </c>
      <c r="D32" s="52"/>
      <c r="E32" s="47">
        <v>6</v>
      </c>
      <c r="F32" s="47">
        <v>1</v>
      </c>
      <c r="G32" s="47">
        <v>10</v>
      </c>
      <c r="H32" s="52"/>
      <c r="I32" s="47">
        <v>10</v>
      </c>
      <c r="J32" s="47"/>
      <c r="K32" s="47">
        <v>6</v>
      </c>
      <c r="L32" s="66">
        <v>1</v>
      </c>
      <c r="M32" s="128"/>
      <c r="N32" s="66">
        <v>6</v>
      </c>
      <c r="O32" s="47">
        <v>1</v>
      </c>
      <c r="P32" s="47">
        <v>10</v>
      </c>
      <c r="Q32" s="47"/>
      <c r="R32" s="47">
        <v>10</v>
      </c>
      <c r="S32" s="47"/>
      <c r="T32" s="47">
        <v>10</v>
      </c>
      <c r="U32" s="47"/>
      <c r="V32" s="98">
        <v>6</v>
      </c>
      <c r="W32" s="52">
        <v>1</v>
      </c>
      <c r="X32" s="46">
        <v>4</v>
      </c>
      <c r="Y32" s="47">
        <v>1</v>
      </c>
      <c r="Z32" s="127">
        <v>5</v>
      </c>
      <c r="AA32" s="128"/>
    </row>
    <row r="33" spans="1:27" ht="18" customHeight="1">
      <c r="A33" s="29"/>
      <c r="B33" s="45" t="s">
        <v>33</v>
      </c>
      <c r="C33" s="46">
        <v>10</v>
      </c>
      <c r="D33" s="52"/>
      <c r="E33" s="47">
        <v>5</v>
      </c>
      <c r="F33" s="47">
        <v>1</v>
      </c>
      <c r="G33" s="47">
        <v>10</v>
      </c>
      <c r="H33" s="47"/>
      <c r="I33" s="47">
        <v>10</v>
      </c>
      <c r="J33" s="47"/>
      <c r="K33" s="47">
        <v>6</v>
      </c>
      <c r="L33" s="66">
        <v>1</v>
      </c>
      <c r="M33" s="128"/>
      <c r="N33" s="66">
        <v>6</v>
      </c>
      <c r="O33" s="47">
        <v>1</v>
      </c>
      <c r="P33" s="47">
        <v>10</v>
      </c>
      <c r="Q33" s="47"/>
      <c r="R33" s="47">
        <v>10</v>
      </c>
      <c r="S33" s="47"/>
      <c r="T33" s="47">
        <v>10</v>
      </c>
      <c r="U33" s="47"/>
      <c r="V33" s="98">
        <v>10</v>
      </c>
      <c r="W33" s="52"/>
      <c r="X33" s="46">
        <v>7</v>
      </c>
      <c r="Y33" s="47">
        <v>1</v>
      </c>
      <c r="Z33" s="127">
        <v>5</v>
      </c>
      <c r="AA33" s="128"/>
    </row>
    <row r="34" spans="1:27" ht="18" customHeight="1">
      <c r="A34" s="29"/>
      <c r="B34" s="45" t="s">
        <v>34</v>
      </c>
      <c r="C34" s="46">
        <v>10</v>
      </c>
      <c r="D34" s="52"/>
      <c r="E34" s="47">
        <v>5</v>
      </c>
      <c r="F34" s="47">
        <v>1</v>
      </c>
      <c r="G34" s="47">
        <v>7</v>
      </c>
      <c r="H34" s="47">
        <v>1</v>
      </c>
      <c r="I34" s="47">
        <v>6</v>
      </c>
      <c r="J34" s="47">
        <v>1</v>
      </c>
      <c r="K34" s="47">
        <v>6</v>
      </c>
      <c r="L34" s="66">
        <v>1</v>
      </c>
      <c r="M34" s="128"/>
      <c r="N34" s="66">
        <v>6</v>
      </c>
      <c r="O34" s="47">
        <v>1</v>
      </c>
      <c r="P34" s="47">
        <v>6</v>
      </c>
      <c r="Q34" s="47">
        <v>1</v>
      </c>
      <c r="R34" s="47">
        <v>6</v>
      </c>
      <c r="S34" s="47">
        <v>1</v>
      </c>
      <c r="T34" s="47">
        <v>10</v>
      </c>
      <c r="U34" s="47"/>
      <c r="V34" s="98">
        <v>10</v>
      </c>
      <c r="W34" s="52"/>
      <c r="X34" s="46">
        <v>10</v>
      </c>
      <c r="Y34" s="52"/>
      <c r="Z34" s="127">
        <v>17</v>
      </c>
      <c r="AA34" s="128"/>
    </row>
    <row r="35" spans="1:27" ht="18" customHeight="1">
      <c r="A35" s="29"/>
      <c r="B35" s="45" t="s">
        <v>35</v>
      </c>
      <c r="C35" s="46">
        <v>10</v>
      </c>
      <c r="D35" s="52"/>
      <c r="E35" s="47">
        <v>5</v>
      </c>
      <c r="F35" s="47">
        <v>1</v>
      </c>
      <c r="G35" s="47">
        <v>4</v>
      </c>
      <c r="H35" s="47">
        <v>1</v>
      </c>
      <c r="I35" s="47">
        <v>10</v>
      </c>
      <c r="J35" s="52"/>
      <c r="K35" s="52">
        <v>4</v>
      </c>
      <c r="L35" s="48">
        <v>1</v>
      </c>
      <c r="M35" s="15"/>
      <c r="N35" s="48">
        <v>4</v>
      </c>
      <c r="O35" s="52">
        <v>1</v>
      </c>
      <c r="P35" s="52">
        <v>10</v>
      </c>
      <c r="Q35" s="52"/>
      <c r="R35" s="52">
        <v>10</v>
      </c>
      <c r="S35" s="52"/>
      <c r="T35" s="52">
        <v>10</v>
      </c>
      <c r="U35" s="52"/>
      <c r="V35" s="98">
        <v>4</v>
      </c>
      <c r="W35" s="52"/>
      <c r="X35" s="46">
        <v>10</v>
      </c>
      <c r="Y35" s="52"/>
      <c r="Z35" s="127">
        <v>5</v>
      </c>
      <c r="AA35" s="128"/>
    </row>
    <row r="36" spans="1:27" ht="18" customHeight="1">
      <c r="A36" s="29"/>
      <c r="B36" s="45" t="s">
        <v>36</v>
      </c>
      <c r="C36" s="46">
        <v>10</v>
      </c>
      <c r="D36" s="52"/>
      <c r="E36" s="47">
        <v>4</v>
      </c>
      <c r="F36" s="47">
        <v>1</v>
      </c>
      <c r="G36" s="47">
        <v>6</v>
      </c>
      <c r="H36" s="47">
        <v>1</v>
      </c>
      <c r="I36" s="47">
        <v>4</v>
      </c>
      <c r="J36" s="52">
        <v>1</v>
      </c>
      <c r="K36" s="52">
        <v>6</v>
      </c>
      <c r="L36" s="48">
        <v>1</v>
      </c>
      <c r="M36" s="15"/>
      <c r="N36" s="48">
        <v>4</v>
      </c>
      <c r="O36" s="52">
        <v>1</v>
      </c>
      <c r="P36" s="52">
        <v>4</v>
      </c>
      <c r="Q36" s="52">
        <v>1</v>
      </c>
      <c r="R36" s="52">
        <v>4</v>
      </c>
      <c r="S36" s="52">
        <v>1</v>
      </c>
      <c r="T36" s="52">
        <v>10</v>
      </c>
      <c r="U36" s="52"/>
      <c r="V36" s="98">
        <v>8</v>
      </c>
      <c r="W36" s="52">
        <v>1</v>
      </c>
      <c r="X36" s="46">
        <v>4</v>
      </c>
      <c r="Y36" s="47">
        <v>1</v>
      </c>
      <c r="Z36" s="127">
        <v>8</v>
      </c>
      <c r="AA36" s="128"/>
    </row>
    <row r="37" spans="1:27" ht="18" customHeight="1">
      <c r="A37" s="29"/>
      <c r="B37" s="45" t="s">
        <v>37</v>
      </c>
      <c r="C37" s="46">
        <v>10</v>
      </c>
      <c r="D37" s="52"/>
      <c r="E37" s="47">
        <v>6</v>
      </c>
      <c r="F37" s="47">
        <v>1</v>
      </c>
      <c r="G37" s="47">
        <v>7</v>
      </c>
      <c r="H37" s="47">
        <v>1</v>
      </c>
      <c r="I37" s="47">
        <v>6</v>
      </c>
      <c r="J37" s="47">
        <v>1</v>
      </c>
      <c r="K37" s="47">
        <v>6</v>
      </c>
      <c r="L37" s="66">
        <v>1</v>
      </c>
      <c r="M37" s="128"/>
      <c r="N37" s="66">
        <v>6</v>
      </c>
      <c r="O37" s="47">
        <v>1</v>
      </c>
      <c r="P37" s="47">
        <v>6</v>
      </c>
      <c r="Q37" s="47">
        <v>1</v>
      </c>
      <c r="R37" s="47">
        <v>6</v>
      </c>
      <c r="S37" s="47">
        <v>1</v>
      </c>
      <c r="T37" s="47">
        <v>10</v>
      </c>
      <c r="U37" s="47"/>
      <c r="V37" s="98">
        <v>10</v>
      </c>
      <c r="W37" s="52"/>
      <c r="X37" s="46">
        <v>10</v>
      </c>
      <c r="Y37" s="52"/>
      <c r="Z37" s="127">
        <v>17</v>
      </c>
      <c r="AA37" s="128"/>
    </row>
    <row r="38" spans="1:27" ht="18" customHeight="1">
      <c r="A38" s="29"/>
      <c r="B38" s="45" t="s">
        <v>38</v>
      </c>
      <c r="C38" s="46">
        <v>10</v>
      </c>
      <c r="D38" s="52"/>
      <c r="E38" s="47">
        <v>6</v>
      </c>
      <c r="F38" s="47">
        <v>1</v>
      </c>
      <c r="G38" s="47">
        <v>7</v>
      </c>
      <c r="H38" s="47">
        <v>1</v>
      </c>
      <c r="I38" s="47">
        <v>6</v>
      </c>
      <c r="J38" s="47">
        <v>1</v>
      </c>
      <c r="K38" s="47">
        <v>6</v>
      </c>
      <c r="L38" s="66">
        <v>1</v>
      </c>
      <c r="M38" s="128"/>
      <c r="N38" s="66">
        <v>6</v>
      </c>
      <c r="O38" s="47">
        <v>1</v>
      </c>
      <c r="P38" s="47">
        <v>6</v>
      </c>
      <c r="Q38" s="47">
        <v>1</v>
      </c>
      <c r="R38" s="47">
        <v>6</v>
      </c>
      <c r="S38" s="47">
        <v>1</v>
      </c>
      <c r="T38" s="47">
        <v>10</v>
      </c>
      <c r="U38" s="47"/>
      <c r="V38" s="98">
        <v>10</v>
      </c>
      <c r="W38" s="52"/>
      <c r="X38" s="46">
        <v>10</v>
      </c>
      <c r="Y38" s="52"/>
      <c r="Z38" s="127">
        <v>17</v>
      </c>
      <c r="AA38" s="128"/>
    </row>
    <row r="39" spans="1:27" ht="18" customHeight="1">
      <c r="A39" s="29"/>
      <c r="B39" s="45" t="s">
        <v>39</v>
      </c>
      <c r="C39" s="46">
        <v>10</v>
      </c>
      <c r="D39" s="52"/>
      <c r="E39" s="47">
        <v>6</v>
      </c>
      <c r="F39" s="47">
        <v>1</v>
      </c>
      <c r="G39" s="47">
        <v>9</v>
      </c>
      <c r="H39" s="47">
        <v>1</v>
      </c>
      <c r="I39" s="47">
        <v>9</v>
      </c>
      <c r="J39" s="52">
        <v>1</v>
      </c>
      <c r="K39" s="52">
        <v>9</v>
      </c>
      <c r="L39" s="48">
        <v>1</v>
      </c>
      <c r="M39" s="15"/>
      <c r="N39" s="48">
        <v>9</v>
      </c>
      <c r="O39" s="52">
        <v>1</v>
      </c>
      <c r="P39" s="52">
        <v>9</v>
      </c>
      <c r="Q39" s="52">
        <v>1</v>
      </c>
      <c r="R39" s="52">
        <v>9</v>
      </c>
      <c r="S39" s="52">
        <v>1</v>
      </c>
      <c r="T39" s="52">
        <v>9</v>
      </c>
      <c r="U39" s="52">
        <v>1</v>
      </c>
      <c r="V39" s="98">
        <v>10</v>
      </c>
      <c r="W39" s="52"/>
      <c r="X39" s="46">
        <v>10</v>
      </c>
      <c r="Y39" s="52"/>
      <c r="Z39" s="127">
        <v>18</v>
      </c>
      <c r="AA39" s="128"/>
    </row>
    <row r="40" spans="1:27" ht="18" customHeight="1">
      <c r="A40" s="29"/>
      <c r="B40" s="45" t="s">
        <v>40</v>
      </c>
      <c r="C40" s="46">
        <v>10</v>
      </c>
      <c r="D40" s="52"/>
      <c r="E40" s="47">
        <v>6</v>
      </c>
      <c r="F40" s="47">
        <v>1</v>
      </c>
      <c r="G40" s="47">
        <v>7</v>
      </c>
      <c r="H40" s="47">
        <v>1</v>
      </c>
      <c r="I40" s="47">
        <v>7</v>
      </c>
      <c r="J40" s="47">
        <v>1</v>
      </c>
      <c r="K40" s="47">
        <v>7</v>
      </c>
      <c r="L40" s="66">
        <v>1</v>
      </c>
      <c r="M40" s="128"/>
      <c r="N40" s="66">
        <v>7</v>
      </c>
      <c r="O40" s="47">
        <v>1</v>
      </c>
      <c r="P40" s="47">
        <v>7</v>
      </c>
      <c r="Q40" s="47">
        <v>1</v>
      </c>
      <c r="R40" s="47">
        <v>7</v>
      </c>
      <c r="S40" s="47">
        <v>1</v>
      </c>
      <c r="T40" s="47">
        <v>10</v>
      </c>
      <c r="U40" s="47"/>
      <c r="V40" s="98">
        <v>10</v>
      </c>
      <c r="W40" s="52"/>
      <c r="X40" s="46">
        <v>10</v>
      </c>
      <c r="Y40" s="47"/>
      <c r="Z40" s="127">
        <v>13</v>
      </c>
      <c r="AA40" s="128"/>
    </row>
    <row r="41" spans="1:27" ht="18" customHeight="1">
      <c r="A41" s="29"/>
      <c r="B41" s="45" t="s">
        <v>41</v>
      </c>
      <c r="C41" s="46">
        <v>10</v>
      </c>
      <c r="D41" s="52"/>
      <c r="E41" s="47">
        <v>6</v>
      </c>
      <c r="F41" s="47">
        <v>1</v>
      </c>
      <c r="G41" s="47">
        <v>7</v>
      </c>
      <c r="H41" s="47">
        <v>1</v>
      </c>
      <c r="I41" s="47">
        <v>7</v>
      </c>
      <c r="J41" s="47">
        <v>1</v>
      </c>
      <c r="K41" s="47">
        <v>7</v>
      </c>
      <c r="L41" s="66">
        <v>1</v>
      </c>
      <c r="M41" s="128"/>
      <c r="N41" s="66">
        <v>7</v>
      </c>
      <c r="O41" s="47">
        <v>1</v>
      </c>
      <c r="P41" s="47">
        <v>7</v>
      </c>
      <c r="Q41" s="47">
        <v>1</v>
      </c>
      <c r="R41" s="47">
        <v>10</v>
      </c>
      <c r="S41" s="47"/>
      <c r="T41" s="47">
        <v>10</v>
      </c>
      <c r="U41" s="47"/>
      <c r="V41" s="98">
        <v>10</v>
      </c>
      <c r="W41" s="52"/>
      <c r="X41" s="46">
        <v>10</v>
      </c>
      <c r="Y41" s="52"/>
      <c r="Z41" s="127">
        <v>19</v>
      </c>
      <c r="AA41" s="128"/>
    </row>
    <row r="42" spans="1:27" ht="18" customHeight="1">
      <c r="A42" s="29"/>
      <c r="B42" s="45" t="s">
        <v>42</v>
      </c>
      <c r="C42" s="46">
        <v>10</v>
      </c>
      <c r="D42" s="52"/>
      <c r="E42" s="47">
        <v>6</v>
      </c>
      <c r="F42" s="47">
        <v>1</v>
      </c>
      <c r="G42" s="47">
        <v>6</v>
      </c>
      <c r="H42" s="47">
        <v>1</v>
      </c>
      <c r="I42" s="47">
        <v>10</v>
      </c>
      <c r="J42" s="47"/>
      <c r="K42" s="47">
        <v>7</v>
      </c>
      <c r="L42" s="66">
        <v>4</v>
      </c>
      <c r="M42" s="128"/>
      <c r="N42" s="66">
        <v>7</v>
      </c>
      <c r="O42" s="47">
        <v>4</v>
      </c>
      <c r="P42" s="47">
        <v>10</v>
      </c>
      <c r="Q42" s="47"/>
      <c r="R42" s="47">
        <v>10</v>
      </c>
      <c r="S42" s="47"/>
      <c r="T42" s="47">
        <v>10</v>
      </c>
      <c r="U42" s="47"/>
      <c r="V42" s="98">
        <v>9</v>
      </c>
      <c r="W42" s="47">
        <v>4</v>
      </c>
      <c r="X42" s="46">
        <v>10</v>
      </c>
      <c r="Y42" s="52"/>
      <c r="Z42" s="127">
        <v>12</v>
      </c>
      <c r="AA42" s="128"/>
    </row>
    <row r="43" spans="1:27" ht="18" customHeight="1">
      <c r="A43" s="29"/>
      <c r="B43" s="45" t="s">
        <v>43</v>
      </c>
      <c r="C43" s="46">
        <v>10</v>
      </c>
      <c r="D43" s="52"/>
      <c r="E43" s="47">
        <v>6</v>
      </c>
      <c r="F43" s="47">
        <v>1</v>
      </c>
      <c r="G43" s="47">
        <v>6</v>
      </c>
      <c r="H43" s="47">
        <v>1</v>
      </c>
      <c r="I43" s="47">
        <v>6</v>
      </c>
      <c r="J43" s="47">
        <v>1</v>
      </c>
      <c r="K43" s="47">
        <v>6</v>
      </c>
      <c r="L43" s="66">
        <v>1</v>
      </c>
      <c r="M43" s="128"/>
      <c r="N43" s="66">
        <v>6</v>
      </c>
      <c r="O43" s="47">
        <v>1</v>
      </c>
      <c r="P43" s="47">
        <v>6</v>
      </c>
      <c r="Q43" s="47">
        <v>1</v>
      </c>
      <c r="R43" s="47">
        <v>6</v>
      </c>
      <c r="S43" s="47">
        <v>1</v>
      </c>
      <c r="T43" s="47">
        <v>6</v>
      </c>
      <c r="U43" s="47">
        <v>1</v>
      </c>
      <c r="V43" s="98">
        <v>6</v>
      </c>
      <c r="W43" s="47">
        <v>1</v>
      </c>
      <c r="X43" s="46">
        <v>10</v>
      </c>
      <c r="Y43" s="52"/>
      <c r="Z43" s="127">
        <v>20</v>
      </c>
      <c r="AA43" s="128"/>
    </row>
    <row r="44" spans="1:27" ht="18" customHeight="1">
      <c r="A44" s="29"/>
      <c r="B44" s="45" t="s">
        <v>44</v>
      </c>
      <c r="C44" s="46">
        <v>10</v>
      </c>
      <c r="D44" s="52"/>
      <c r="E44" s="47">
        <v>6</v>
      </c>
      <c r="F44" s="47">
        <v>1</v>
      </c>
      <c r="G44" s="47">
        <v>4</v>
      </c>
      <c r="H44" s="47">
        <v>1</v>
      </c>
      <c r="I44" s="47">
        <v>6</v>
      </c>
      <c r="J44" s="47">
        <v>1</v>
      </c>
      <c r="K44" s="47">
        <v>6</v>
      </c>
      <c r="L44" s="66">
        <v>1</v>
      </c>
      <c r="M44" s="128"/>
      <c r="N44" s="66">
        <v>6</v>
      </c>
      <c r="O44" s="47">
        <v>1</v>
      </c>
      <c r="P44" s="47">
        <v>4</v>
      </c>
      <c r="Q44" s="47">
        <v>1</v>
      </c>
      <c r="R44" s="47">
        <v>10</v>
      </c>
      <c r="S44" s="47"/>
      <c r="T44" s="47">
        <v>10</v>
      </c>
      <c r="U44" s="47"/>
      <c r="V44" s="98">
        <v>6</v>
      </c>
      <c r="W44" s="47">
        <v>1</v>
      </c>
      <c r="X44" s="46">
        <v>10</v>
      </c>
      <c r="Y44" s="52"/>
      <c r="Z44" s="127">
        <v>8</v>
      </c>
      <c r="AA44" s="128"/>
    </row>
    <row r="45" spans="1:27" ht="18" customHeight="1">
      <c r="A45" s="29"/>
      <c r="B45" s="45" t="s">
        <v>45</v>
      </c>
      <c r="C45" s="46">
        <v>10</v>
      </c>
      <c r="D45" s="52"/>
      <c r="E45" s="47">
        <v>6</v>
      </c>
      <c r="F45" s="47">
        <v>1</v>
      </c>
      <c r="G45" s="47">
        <v>6</v>
      </c>
      <c r="H45" s="47">
        <v>1</v>
      </c>
      <c r="I45" s="47">
        <v>10</v>
      </c>
      <c r="J45" s="47"/>
      <c r="K45" s="47">
        <v>7</v>
      </c>
      <c r="L45" s="66">
        <v>1</v>
      </c>
      <c r="M45" s="128"/>
      <c r="N45" s="66">
        <v>7</v>
      </c>
      <c r="O45" s="47">
        <v>1</v>
      </c>
      <c r="P45" s="47">
        <v>7</v>
      </c>
      <c r="Q45" s="47">
        <v>1</v>
      </c>
      <c r="R45" s="47">
        <v>10</v>
      </c>
      <c r="S45" s="47"/>
      <c r="T45" s="47">
        <v>10</v>
      </c>
      <c r="U45" s="47"/>
      <c r="V45" s="98">
        <v>10</v>
      </c>
      <c r="W45" s="47"/>
      <c r="X45" s="46">
        <v>8</v>
      </c>
      <c r="Y45" s="47">
        <v>1</v>
      </c>
      <c r="Z45" s="127">
        <v>8</v>
      </c>
      <c r="AA45" s="128"/>
    </row>
    <row r="46" spans="1:27" ht="18" customHeight="1">
      <c r="A46" s="29"/>
      <c r="B46" s="45" t="s">
        <v>46</v>
      </c>
      <c r="C46" s="46">
        <v>10</v>
      </c>
      <c r="D46" s="52"/>
      <c r="E46" s="47">
        <v>6</v>
      </c>
      <c r="F46" s="47">
        <v>1</v>
      </c>
      <c r="G46" s="47">
        <v>7</v>
      </c>
      <c r="H46" s="47">
        <v>1</v>
      </c>
      <c r="I46" s="47">
        <v>10</v>
      </c>
      <c r="J46" s="47"/>
      <c r="K46" s="47">
        <v>7</v>
      </c>
      <c r="L46" s="66">
        <v>1</v>
      </c>
      <c r="M46" s="128"/>
      <c r="N46" s="66">
        <v>7</v>
      </c>
      <c r="O46" s="47">
        <v>1</v>
      </c>
      <c r="P46" s="47">
        <v>7</v>
      </c>
      <c r="Q46" s="47">
        <v>4</v>
      </c>
      <c r="R46" s="47">
        <v>4</v>
      </c>
      <c r="S46" s="47">
        <v>4</v>
      </c>
      <c r="T46" s="47">
        <v>7</v>
      </c>
      <c r="U46" s="47">
        <v>4</v>
      </c>
      <c r="V46" s="98">
        <v>10</v>
      </c>
      <c r="W46" s="52"/>
      <c r="X46" s="46">
        <v>9</v>
      </c>
      <c r="Y46" s="47">
        <v>4</v>
      </c>
      <c r="Z46" s="127">
        <v>9</v>
      </c>
      <c r="AA46" s="128"/>
    </row>
    <row r="47" spans="1:27" ht="18" customHeight="1">
      <c r="A47" s="29"/>
      <c r="B47" s="45" t="s">
        <v>47</v>
      </c>
      <c r="C47" s="46">
        <v>10</v>
      </c>
      <c r="D47" s="52"/>
      <c r="E47" s="47">
        <v>6</v>
      </c>
      <c r="F47" s="47">
        <v>1</v>
      </c>
      <c r="G47" s="47">
        <v>8</v>
      </c>
      <c r="H47" s="47">
        <v>1</v>
      </c>
      <c r="I47" s="47">
        <v>8</v>
      </c>
      <c r="J47" s="47">
        <v>1</v>
      </c>
      <c r="K47" s="47">
        <v>7</v>
      </c>
      <c r="L47" s="66">
        <v>1</v>
      </c>
      <c r="M47" s="128"/>
      <c r="N47" s="66">
        <v>8</v>
      </c>
      <c r="O47" s="47">
        <v>1</v>
      </c>
      <c r="P47" s="47">
        <v>4</v>
      </c>
      <c r="Q47" s="47">
        <v>4</v>
      </c>
      <c r="R47" s="47">
        <v>4</v>
      </c>
      <c r="S47" s="47">
        <v>4</v>
      </c>
      <c r="T47" s="47">
        <v>10</v>
      </c>
      <c r="U47" s="47"/>
      <c r="V47" s="98">
        <v>10</v>
      </c>
      <c r="W47" s="47"/>
      <c r="X47" s="46">
        <v>10</v>
      </c>
      <c r="Y47" s="47"/>
      <c r="Z47" s="127">
        <v>12</v>
      </c>
      <c r="AA47" s="128"/>
    </row>
    <row r="48" spans="1:27" ht="18" customHeight="1">
      <c r="A48" s="29"/>
      <c r="B48" s="45" t="s">
        <v>48</v>
      </c>
      <c r="C48" s="46">
        <v>10</v>
      </c>
      <c r="D48" s="52"/>
      <c r="E48" s="47">
        <v>6</v>
      </c>
      <c r="F48" s="47">
        <v>1</v>
      </c>
      <c r="G48" s="47">
        <v>8</v>
      </c>
      <c r="H48" s="47">
        <v>1</v>
      </c>
      <c r="I48" s="47">
        <v>7</v>
      </c>
      <c r="J48" s="47">
        <v>1</v>
      </c>
      <c r="K48" s="47">
        <v>7</v>
      </c>
      <c r="L48" s="66">
        <v>1</v>
      </c>
      <c r="M48" s="128"/>
      <c r="N48" s="66">
        <v>7</v>
      </c>
      <c r="O48" s="47">
        <v>1</v>
      </c>
      <c r="P48" s="47">
        <v>7</v>
      </c>
      <c r="Q48" s="47">
        <v>1</v>
      </c>
      <c r="R48" s="47">
        <v>10</v>
      </c>
      <c r="S48" s="47"/>
      <c r="T48" s="47">
        <v>10</v>
      </c>
      <c r="U48" s="47"/>
      <c r="V48" s="98">
        <v>8</v>
      </c>
      <c r="W48" s="47">
        <v>1</v>
      </c>
      <c r="X48" s="46">
        <v>7</v>
      </c>
      <c r="Y48" s="47">
        <v>1</v>
      </c>
      <c r="Z48" s="127">
        <v>9</v>
      </c>
      <c r="AA48" s="128"/>
    </row>
    <row r="49" spans="1:27" ht="18" customHeight="1">
      <c r="A49" s="29"/>
      <c r="B49" s="45" t="s">
        <v>49</v>
      </c>
      <c r="C49" s="46">
        <v>10</v>
      </c>
      <c r="D49" s="52"/>
      <c r="E49" s="47">
        <v>6</v>
      </c>
      <c r="F49" s="47">
        <v>1</v>
      </c>
      <c r="G49" s="47">
        <v>7</v>
      </c>
      <c r="H49" s="47">
        <v>1</v>
      </c>
      <c r="I49" s="47">
        <v>4</v>
      </c>
      <c r="J49" s="47">
        <v>1</v>
      </c>
      <c r="K49" s="47">
        <v>7</v>
      </c>
      <c r="L49" s="66">
        <v>1</v>
      </c>
      <c r="M49" s="128"/>
      <c r="N49" s="66">
        <v>7</v>
      </c>
      <c r="O49" s="47">
        <v>1</v>
      </c>
      <c r="P49" s="47">
        <v>7</v>
      </c>
      <c r="Q49" s="47">
        <v>1</v>
      </c>
      <c r="R49" s="47">
        <v>10</v>
      </c>
      <c r="S49" s="47"/>
      <c r="T49" s="47">
        <v>10</v>
      </c>
      <c r="U49" s="47"/>
      <c r="V49" s="98">
        <v>10</v>
      </c>
      <c r="W49" s="52"/>
      <c r="X49" s="46">
        <v>10</v>
      </c>
      <c r="Y49" s="52"/>
      <c r="Z49" s="127">
        <v>15</v>
      </c>
      <c r="AA49" s="128"/>
    </row>
    <row r="50" spans="1:27" ht="18" customHeight="1">
      <c r="A50" s="29"/>
      <c r="B50" s="45" t="s">
        <v>50</v>
      </c>
      <c r="C50" s="46">
        <v>10</v>
      </c>
      <c r="D50" s="52"/>
      <c r="E50" s="47">
        <v>6</v>
      </c>
      <c r="F50" s="47">
        <v>1</v>
      </c>
      <c r="G50" s="47">
        <v>7</v>
      </c>
      <c r="H50" s="47">
        <v>1</v>
      </c>
      <c r="I50" s="47">
        <v>7</v>
      </c>
      <c r="J50" s="47">
        <v>1</v>
      </c>
      <c r="K50" s="47">
        <v>7</v>
      </c>
      <c r="L50" s="66">
        <v>1</v>
      </c>
      <c r="M50" s="128"/>
      <c r="N50" s="66">
        <v>7</v>
      </c>
      <c r="O50" s="47">
        <v>1</v>
      </c>
      <c r="P50" s="47">
        <v>7</v>
      </c>
      <c r="Q50" s="47">
        <v>1</v>
      </c>
      <c r="R50" s="47">
        <v>10</v>
      </c>
      <c r="S50" s="47"/>
      <c r="T50" s="47">
        <v>10</v>
      </c>
      <c r="U50" s="47"/>
      <c r="V50" s="98">
        <v>10</v>
      </c>
      <c r="W50" s="52"/>
      <c r="X50" s="46">
        <v>10</v>
      </c>
      <c r="Y50" s="52"/>
      <c r="Z50" s="127">
        <v>10</v>
      </c>
      <c r="AA50" s="128"/>
    </row>
    <row r="51" spans="1:27" ht="18" customHeight="1">
      <c r="A51" s="29"/>
      <c r="B51" s="45" t="s">
        <v>51</v>
      </c>
      <c r="C51" s="46">
        <v>10</v>
      </c>
      <c r="D51" s="52"/>
      <c r="E51" s="47">
        <v>6</v>
      </c>
      <c r="F51" s="47">
        <v>1</v>
      </c>
      <c r="G51" s="47">
        <v>4</v>
      </c>
      <c r="H51" s="47">
        <v>1</v>
      </c>
      <c r="I51" s="47">
        <v>7</v>
      </c>
      <c r="J51" s="47">
        <v>1</v>
      </c>
      <c r="K51" s="47">
        <v>7</v>
      </c>
      <c r="L51" s="66">
        <v>1</v>
      </c>
      <c r="M51" s="128"/>
      <c r="N51" s="66">
        <v>7</v>
      </c>
      <c r="O51" s="47">
        <v>1</v>
      </c>
      <c r="P51" s="47">
        <v>7</v>
      </c>
      <c r="Q51" s="47">
        <v>1</v>
      </c>
      <c r="R51" s="47">
        <v>7</v>
      </c>
      <c r="S51" s="47">
        <v>1</v>
      </c>
      <c r="T51" s="47">
        <v>7</v>
      </c>
      <c r="U51" s="47">
        <v>1</v>
      </c>
      <c r="V51" s="98">
        <v>10</v>
      </c>
      <c r="W51" s="52"/>
      <c r="X51" s="46">
        <v>7</v>
      </c>
      <c r="Y51" s="47">
        <v>1</v>
      </c>
      <c r="Z51" s="127">
        <v>10</v>
      </c>
      <c r="AA51" s="128"/>
    </row>
    <row r="52" spans="1:27" ht="18" customHeight="1">
      <c r="A52" s="29"/>
      <c r="B52" s="45" t="s">
        <v>52</v>
      </c>
      <c r="C52" s="46">
        <v>10</v>
      </c>
      <c r="D52" s="52"/>
      <c r="E52" s="47">
        <v>5</v>
      </c>
      <c r="F52" s="47">
        <v>1</v>
      </c>
      <c r="G52" s="47">
        <v>6</v>
      </c>
      <c r="H52" s="47">
        <v>1</v>
      </c>
      <c r="I52" s="47">
        <v>10</v>
      </c>
      <c r="J52" s="47"/>
      <c r="K52" s="47">
        <v>10</v>
      </c>
      <c r="L52" s="66"/>
      <c r="M52" s="128"/>
      <c r="N52" s="66">
        <v>7</v>
      </c>
      <c r="O52" s="47">
        <v>1</v>
      </c>
      <c r="P52" s="47">
        <v>7</v>
      </c>
      <c r="Q52" s="47">
        <v>1</v>
      </c>
      <c r="R52" s="47">
        <v>10</v>
      </c>
      <c r="S52" s="47"/>
      <c r="T52" s="47">
        <v>10</v>
      </c>
      <c r="U52" s="47"/>
      <c r="V52" s="98">
        <v>7</v>
      </c>
      <c r="W52" s="52">
        <v>1</v>
      </c>
      <c r="X52" s="46">
        <v>10</v>
      </c>
      <c r="Y52" s="52"/>
      <c r="Z52" s="127">
        <v>6</v>
      </c>
      <c r="AA52" s="128"/>
    </row>
    <row r="53" spans="1:27" ht="18" customHeight="1">
      <c r="A53" s="29"/>
      <c r="B53" s="45" t="s">
        <v>53</v>
      </c>
      <c r="C53" s="46">
        <v>10</v>
      </c>
      <c r="D53" s="52"/>
      <c r="E53" s="47">
        <v>6</v>
      </c>
      <c r="F53" s="47">
        <v>1</v>
      </c>
      <c r="G53" s="47">
        <v>6</v>
      </c>
      <c r="H53" s="47">
        <v>1</v>
      </c>
      <c r="I53" s="47">
        <v>7</v>
      </c>
      <c r="J53" s="47">
        <v>1</v>
      </c>
      <c r="K53" s="47">
        <v>7</v>
      </c>
      <c r="L53" s="66">
        <v>1</v>
      </c>
      <c r="M53" s="128"/>
      <c r="N53" s="66">
        <v>7</v>
      </c>
      <c r="O53" s="47">
        <v>1</v>
      </c>
      <c r="P53" s="47">
        <v>7</v>
      </c>
      <c r="Q53" s="47">
        <v>1</v>
      </c>
      <c r="R53" s="47">
        <v>10</v>
      </c>
      <c r="S53" s="47"/>
      <c r="T53" s="47">
        <v>10</v>
      </c>
      <c r="U53" s="47"/>
      <c r="V53" s="98">
        <v>10</v>
      </c>
      <c r="W53" s="52"/>
      <c r="X53" s="46">
        <v>10</v>
      </c>
      <c r="Y53" s="52"/>
      <c r="Z53" s="127">
        <v>12</v>
      </c>
      <c r="AA53" s="128"/>
    </row>
    <row r="54" spans="1:27" ht="18" customHeight="1">
      <c r="A54" s="29"/>
      <c r="B54" s="45" t="s">
        <v>54</v>
      </c>
      <c r="C54" s="46">
        <v>10</v>
      </c>
      <c r="D54" s="52"/>
      <c r="E54" s="47">
        <v>6</v>
      </c>
      <c r="F54" s="47">
        <v>1</v>
      </c>
      <c r="G54" s="47">
        <v>7</v>
      </c>
      <c r="H54" s="47">
        <v>1</v>
      </c>
      <c r="I54" s="47">
        <v>7</v>
      </c>
      <c r="J54" s="47">
        <v>1</v>
      </c>
      <c r="K54" s="47">
        <v>10</v>
      </c>
      <c r="L54" s="66"/>
      <c r="M54" s="128"/>
      <c r="N54" s="66">
        <v>7</v>
      </c>
      <c r="O54" s="47">
        <v>1</v>
      </c>
      <c r="P54" s="47">
        <v>7</v>
      </c>
      <c r="Q54" s="47">
        <v>1</v>
      </c>
      <c r="R54" s="47">
        <v>10</v>
      </c>
      <c r="S54" s="47"/>
      <c r="T54" s="47">
        <v>10</v>
      </c>
      <c r="U54" s="47"/>
      <c r="V54" s="98">
        <v>10</v>
      </c>
      <c r="W54" s="52"/>
      <c r="X54" s="46">
        <v>10</v>
      </c>
      <c r="Y54" s="52"/>
      <c r="Z54" s="127">
        <v>10</v>
      </c>
      <c r="AA54" s="128"/>
    </row>
    <row r="55" spans="1:27" ht="18" customHeight="1">
      <c r="A55" s="29"/>
      <c r="B55" s="45" t="s">
        <v>55</v>
      </c>
      <c r="C55" s="46">
        <v>10</v>
      </c>
      <c r="D55" s="52"/>
      <c r="E55" s="47">
        <v>6</v>
      </c>
      <c r="F55" s="47">
        <v>1</v>
      </c>
      <c r="G55" s="47">
        <v>8</v>
      </c>
      <c r="H55" s="47">
        <v>1</v>
      </c>
      <c r="I55" s="47">
        <v>10</v>
      </c>
      <c r="J55" s="52"/>
      <c r="K55" s="52">
        <v>7</v>
      </c>
      <c r="L55" s="48">
        <v>1</v>
      </c>
      <c r="M55" s="15"/>
      <c r="N55" s="48">
        <v>7</v>
      </c>
      <c r="O55" s="52">
        <v>1</v>
      </c>
      <c r="P55" s="52">
        <v>7</v>
      </c>
      <c r="Q55" s="52">
        <v>1</v>
      </c>
      <c r="R55" s="52">
        <v>4</v>
      </c>
      <c r="S55" s="52">
        <v>1</v>
      </c>
      <c r="T55" s="52">
        <v>10</v>
      </c>
      <c r="U55" s="52"/>
      <c r="V55" s="98">
        <v>10</v>
      </c>
      <c r="W55" s="52"/>
      <c r="X55" s="46">
        <v>10</v>
      </c>
      <c r="Y55" s="52"/>
      <c r="Z55" s="127">
        <v>6</v>
      </c>
      <c r="AA55" s="128"/>
    </row>
    <row r="56" spans="1:27" ht="18" customHeight="1">
      <c r="A56" s="29"/>
      <c r="B56" s="45" t="s">
        <v>56</v>
      </c>
      <c r="C56" s="46">
        <v>10</v>
      </c>
      <c r="D56" s="52"/>
      <c r="E56" s="47">
        <v>6</v>
      </c>
      <c r="F56" s="47">
        <v>1</v>
      </c>
      <c r="G56" s="47">
        <v>4</v>
      </c>
      <c r="H56" s="47">
        <v>1</v>
      </c>
      <c r="I56" s="47">
        <v>10</v>
      </c>
      <c r="J56" s="52"/>
      <c r="K56" s="52">
        <v>10</v>
      </c>
      <c r="L56" s="48"/>
      <c r="M56" s="15"/>
      <c r="N56" s="48">
        <v>10</v>
      </c>
      <c r="O56" s="52"/>
      <c r="P56" s="52">
        <v>10</v>
      </c>
      <c r="Q56" s="52"/>
      <c r="R56" s="52">
        <v>10</v>
      </c>
      <c r="S56" s="52"/>
      <c r="T56" s="52">
        <v>10</v>
      </c>
      <c r="U56" s="52"/>
      <c r="V56" s="98">
        <v>10</v>
      </c>
      <c r="W56" s="52"/>
      <c r="X56" s="46">
        <v>10</v>
      </c>
      <c r="Y56" s="52"/>
      <c r="Z56" s="127">
        <v>4</v>
      </c>
      <c r="AA56" s="128"/>
    </row>
    <row r="57" spans="1:27" ht="18" customHeight="1">
      <c r="A57" s="29"/>
      <c r="B57" s="45" t="s">
        <v>57</v>
      </c>
      <c r="C57" s="46">
        <v>10</v>
      </c>
      <c r="D57" s="52"/>
      <c r="E57" s="47">
        <v>6</v>
      </c>
      <c r="F57" s="47">
        <v>1</v>
      </c>
      <c r="G57" s="47">
        <v>4</v>
      </c>
      <c r="H57" s="47">
        <v>1</v>
      </c>
      <c r="I57" s="47">
        <v>10</v>
      </c>
      <c r="J57" s="52"/>
      <c r="K57" s="52">
        <v>10</v>
      </c>
      <c r="L57" s="48"/>
      <c r="M57" s="15"/>
      <c r="N57" s="48">
        <v>10</v>
      </c>
      <c r="O57" s="52"/>
      <c r="P57" s="52">
        <v>10</v>
      </c>
      <c r="Q57" s="52"/>
      <c r="R57" s="52">
        <v>10</v>
      </c>
      <c r="S57" s="52"/>
      <c r="T57" s="52">
        <v>10</v>
      </c>
      <c r="U57" s="52"/>
      <c r="V57" s="98">
        <v>10</v>
      </c>
      <c r="W57" s="52"/>
      <c r="X57" s="46">
        <v>10</v>
      </c>
      <c r="Y57" s="52"/>
      <c r="Z57" s="127">
        <v>4</v>
      </c>
      <c r="AA57" s="128"/>
    </row>
    <row r="58" spans="1:27" ht="18" customHeight="1">
      <c r="A58" s="29"/>
      <c r="B58" s="45" t="s">
        <v>58</v>
      </c>
      <c r="C58" s="46">
        <v>10</v>
      </c>
      <c r="D58" s="52"/>
      <c r="E58" s="47">
        <v>6</v>
      </c>
      <c r="F58" s="47">
        <v>1</v>
      </c>
      <c r="G58" s="47">
        <v>8</v>
      </c>
      <c r="H58" s="47">
        <v>1</v>
      </c>
      <c r="I58" s="47">
        <v>10</v>
      </c>
      <c r="J58" s="52"/>
      <c r="K58" s="52">
        <v>7</v>
      </c>
      <c r="L58" s="48">
        <v>1</v>
      </c>
      <c r="M58" s="15"/>
      <c r="N58" s="48">
        <v>7</v>
      </c>
      <c r="O58" s="52">
        <v>1</v>
      </c>
      <c r="P58" s="52">
        <v>7</v>
      </c>
      <c r="Q58" s="52">
        <v>1</v>
      </c>
      <c r="R58" s="52">
        <v>4</v>
      </c>
      <c r="S58" s="52">
        <v>1</v>
      </c>
      <c r="T58" s="52">
        <v>10</v>
      </c>
      <c r="U58" s="52"/>
      <c r="V58" s="98">
        <v>10</v>
      </c>
      <c r="W58" s="52"/>
      <c r="X58" s="46">
        <v>10</v>
      </c>
      <c r="Y58" s="52"/>
      <c r="Z58" s="127">
        <v>6</v>
      </c>
      <c r="AA58" s="128"/>
    </row>
    <row r="59" spans="1:27" ht="18" customHeight="1">
      <c r="A59" s="29"/>
      <c r="B59" s="45" t="s">
        <v>59</v>
      </c>
      <c r="C59" s="46">
        <v>10</v>
      </c>
      <c r="D59" s="52"/>
      <c r="E59" s="47">
        <v>6</v>
      </c>
      <c r="F59" s="47">
        <v>1</v>
      </c>
      <c r="G59" s="47">
        <v>7</v>
      </c>
      <c r="H59" s="47">
        <v>1</v>
      </c>
      <c r="I59" s="47">
        <v>7</v>
      </c>
      <c r="J59" s="47">
        <v>1</v>
      </c>
      <c r="K59" s="47">
        <v>6</v>
      </c>
      <c r="L59" s="66">
        <v>1</v>
      </c>
      <c r="M59" s="128"/>
      <c r="N59" s="66">
        <v>7</v>
      </c>
      <c r="O59" s="47">
        <v>1</v>
      </c>
      <c r="P59" s="47">
        <v>7</v>
      </c>
      <c r="Q59" s="47">
        <v>1</v>
      </c>
      <c r="R59" s="47">
        <v>7</v>
      </c>
      <c r="S59" s="47">
        <v>1</v>
      </c>
      <c r="T59" s="47">
        <v>7</v>
      </c>
      <c r="U59" s="47">
        <v>1</v>
      </c>
      <c r="V59" s="98">
        <v>10</v>
      </c>
      <c r="W59" s="52"/>
      <c r="X59" s="46">
        <v>10</v>
      </c>
      <c r="Y59" s="52"/>
      <c r="Z59" s="127">
        <v>17</v>
      </c>
      <c r="AA59" s="128"/>
    </row>
    <row r="60" spans="1:27" ht="18" customHeight="1">
      <c r="A60" s="29"/>
      <c r="B60" s="45" t="s">
        <v>60</v>
      </c>
      <c r="C60" s="46">
        <v>10</v>
      </c>
      <c r="D60" s="52"/>
      <c r="E60" s="47">
        <v>6</v>
      </c>
      <c r="F60" s="47">
        <v>1</v>
      </c>
      <c r="G60" s="47">
        <v>4</v>
      </c>
      <c r="H60" s="47">
        <v>1</v>
      </c>
      <c r="I60" s="47">
        <v>10</v>
      </c>
      <c r="J60" s="47"/>
      <c r="K60" s="47">
        <v>7</v>
      </c>
      <c r="L60" s="66">
        <v>1</v>
      </c>
      <c r="M60" s="128"/>
      <c r="N60" s="66">
        <v>7</v>
      </c>
      <c r="O60" s="47">
        <v>1</v>
      </c>
      <c r="P60" s="47">
        <v>7</v>
      </c>
      <c r="Q60" s="47">
        <v>1</v>
      </c>
      <c r="R60" s="47">
        <v>10</v>
      </c>
      <c r="S60" s="47"/>
      <c r="T60" s="47">
        <v>10</v>
      </c>
      <c r="U60" s="47"/>
      <c r="V60" s="98">
        <v>10</v>
      </c>
      <c r="W60" s="52"/>
      <c r="X60" s="46">
        <v>10</v>
      </c>
      <c r="Y60" s="52"/>
      <c r="Z60" s="127">
        <v>11</v>
      </c>
      <c r="AA60" s="128"/>
    </row>
    <row r="61" spans="1:27" ht="18" customHeight="1">
      <c r="A61" s="29"/>
      <c r="B61" s="45" t="s">
        <v>61</v>
      </c>
      <c r="C61" s="46">
        <v>10</v>
      </c>
      <c r="D61" s="52"/>
      <c r="E61" s="47">
        <v>6</v>
      </c>
      <c r="F61" s="47">
        <v>1</v>
      </c>
      <c r="G61" s="47">
        <v>4</v>
      </c>
      <c r="H61" s="47">
        <v>1</v>
      </c>
      <c r="I61" s="47">
        <v>10</v>
      </c>
      <c r="J61" s="47"/>
      <c r="K61" s="47">
        <v>7</v>
      </c>
      <c r="L61" s="66">
        <v>1</v>
      </c>
      <c r="M61" s="128"/>
      <c r="N61" s="66">
        <v>7</v>
      </c>
      <c r="O61" s="47">
        <v>1</v>
      </c>
      <c r="P61" s="47">
        <v>7</v>
      </c>
      <c r="Q61" s="47">
        <v>1</v>
      </c>
      <c r="R61" s="47">
        <v>10</v>
      </c>
      <c r="S61" s="47"/>
      <c r="T61" s="47">
        <v>10</v>
      </c>
      <c r="U61" s="47"/>
      <c r="V61" s="98">
        <v>10</v>
      </c>
      <c r="W61" s="52"/>
      <c r="X61" s="46">
        <v>10</v>
      </c>
      <c r="Y61" s="52"/>
      <c r="Z61" s="127">
        <v>11</v>
      </c>
      <c r="AA61" s="128"/>
    </row>
    <row r="62" spans="1:27" ht="18" customHeight="1">
      <c r="A62" s="29"/>
      <c r="B62" s="45" t="s">
        <v>62</v>
      </c>
      <c r="C62" s="46">
        <v>10</v>
      </c>
      <c r="D62" s="52"/>
      <c r="E62" s="47">
        <v>6</v>
      </c>
      <c r="F62" s="47">
        <v>1</v>
      </c>
      <c r="G62" s="47">
        <v>8</v>
      </c>
      <c r="H62" s="47">
        <v>1</v>
      </c>
      <c r="I62" s="47">
        <v>10</v>
      </c>
      <c r="J62" s="52"/>
      <c r="K62" s="52">
        <v>7</v>
      </c>
      <c r="L62" s="48">
        <v>1</v>
      </c>
      <c r="M62" s="15"/>
      <c r="N62" s="48">
        <v>7</v>
      </c>
      <c r="O62" s="52">
        <v>1</v>
      </c>
      <c r="P62" s="52">
        <v>7</v>
      </c>
      <c r="Q62" s="52">
        <v>1</v>
      </c>
      <c r="R62" s="52">
        <v>4</v>
      </c>
      <c r="S62" s="52">
        <v>1</v>
      </c>
      <c r="T62" s="52">
        <v>10</v>
      </c>
      <c r="U62" s="52"/>
      <c r="V62" s="98">
        <v>10</v>
      </c>
      <c r="W62" s="52"/>
      <c r="X62" s="46">
        <v>10</v>
      </c>
      <c r="Y62" s="52"/>
      <c r="Z62" s="127">
        <v>6</v>
      </c>
      <c r="AA62" s="128"/>
    </row>
    <row r="63" spans="1:27" ht="18" customHeight="1">
      <c r="A63" s="29"/>
      <c r="B63" s="45" t="s">
        <v>63</v>
      </c>
      <c r="C63" s="46">
        <v>10</v>
      </c>
      <c r="D63" s="52"/>
      <c r="E63" s="47">
        <v>6</v>
      </c>
      <c r="F63" s="47">
        <v>1</v>
      </c>
      <c r="G63" s="47">
        <v>7</v>
      </c>
      <c r="H63" s="47">
        <v>1</v>
      </c>
      <c r="I63" s="47">
        <v>7</v>
      </c>
      <c r="J63" s="47">
        <v>1</v>
      </c>
      <c r="K63" s="47">
        <v>6</v>
      </c>
      <c r="L63" s="66">
        <v>1</v>
      </c>
      <c r="M63" s="128"/>
      <c r="N63" s="66">
        <v>7</v>
      </c>
      <c r="O63" s="47">
        <v>1</v>
      </c>
      <c r="P63" s="47">
        <v>7</v>
      </c>
      <c r="Q63" s="47">
        <v>1</v>
      </c>
      <c r="R63" s="47">
        <v>7</v>
      </c>
      <c r="S63" s="47">
        <v>1</v>
      </c>
      <c r="T63" s="47">
        <v>7</v>
      </c>
      <c r="U63" s="47">
        <v>1</v>
      </c>
      <c r="V63" s="98">
        <v>10</v>
      </c>
      <c r="W63" s="52"/>
      <c r="X63" s="46">
        <v>10</v>
      </c>
      <c r="Y63" s="52"/>
      <c r="Z63" s="127">
        <v>17</v>
      </c>
      <c r="AA63" s="128"/>
    </row>
    <row r="64" spans="1:27" ht="18" customHeight="1">
      <c r="A64" s="29"/>
      <c r="B64" s="45" t="s">
        <v>64</v>
      </c>
      <c r="C64" s="46">
        <v>10</v>
      </c>
      <c r="D64" s="52"/>
      <c r="E64" s="47">
        <v>6</v>
      </c>
      <c r="F64" s="47">
        <v>1</v>
      </c>
      <c r="G64" s="47">
        <v>7</v>
      </c>
      <c r="H64" s="47">
        <v>1</v>
      </c>
      <c r="I64" s="47">
        <v>10</v>
      </c>
      <c r="J64" s="47"/>
      <c r="K64" s="47">
        <v>7</v>
      </c>
      <c r="L64" s="66">
        <v>1</v>
      </c>
      <c r="M64" s="128"/>
      <c r="N64" s="66">
        <v>7</v>
      </c>
      <c r="O64" s="47">
        <v>1</v>
      </c>
      <c r="P64" s="47">
        <v>7</v>
      </c>
      <c r="Q64" s="47">
        <v>1</v>
      </c>
      <c r="R64" s="47">
        <v>10</v>
      </c>
      <c r="S64" s="47"/>
      <c r="T64" s="47">
        <v>10</v>
      </c>
      <c r="U64" s="47"/>
      <c r="V64" s="49">
        <v>7</v>
      </c>
      <c r="W64" s="52">
        <v>1</v>
      </c>
      <c r="X64" s="53">
        <v>10</v>
      </c>
      <c r="Y64" s="52"/>
      <c r="Z64" s="127">
        <v>11</v>
      </c>
      <c r="AA64" s="128"/>
    </row>
    <row r="65" spans="1:27" ht="18" customHeight="1">
      <c r="A65" s="29"/>
      <c r="B65" s="45" t="s">
        <v>65</v>
      </c>
      <c r="C65" s="46">
        <v>10</v>
      </c>
      <c r="D65" s="52"/>
      <c r="E65" s="47">
        <v>6</v>
      </c>
      <c r="F65" s="47">
        <v>1</v>
      </c>
      <c r="G65" s="47">
        <v>6</v>
      </c>
      <c r="H65" s="47">
        <v>1</v>
      </c>
      <c r="I65" s="47">
        <v>7</v>
      </c>
      <c r="J65" s="47">
        <v>1</v>
      </c>
      <c r="K65" s="47">
        <v>7</v>
      </c>
      <c r="L65" s="66">
        <v>1</v>
      </c>
      <c r="M65" s="128"/>
      <c r="N65" s="66">
        <v>7</v>
      </c>
      <c r="O65" s="47">
        <v>1</v>
      </c>
      <c r="P65" s="47">
        <v>10</v>
      </c>
      <c r="Q65" s="47"/>
      <c r="R65" s="47">
        <v>10</v>
      </c>
      <c r="S65" s="47"/>
      <c r="T65" s="47">
        <v>10</v>
      </c>
      <c r="U65" s="47"/>
      <c r="V65" s="98">
        <v>10</v>
      </c>
      <c r="W65" s="52"/>
      <c r="X65" s="46">
        <v>8</v>
      </c>
      <c r="Y65" s="52">
        <v>4</v>
      </c>
      <c r="Z65" s="127">
        <v>11</v>
      </c>
      <c r="AA65" s="128"/>
    </row>
    <row r="66" spans="1:27" ht="18" customHeight="1">
      <c r="A66" s="29"/>
      <c r="B66" s="45" t="s">
        <v>66</v>
      </c>
      <c r="C66" s="46">
        <v>10</v>
      </c>
      <c r="D66" s="52"/>
      <c r="E66" s="47">
        <v>6</v>
      </c>
      <c r="F66" s="47">
        <v>1</v>
      </c>
      <c r="G66" s="47">
        <v>4</v>
      </c>
      <c r="H66" s="47">
        <v>1</v>
      </c>
      <c r="I66" s="47">
        <v>8</v>
      </c>
      <c r="J66" s="47">
        <v>1</v>
      </c>
      <c r="K66" s="47">
        <v>7</v>
      </c>
      <c r="L66" s="66">
        <v>1</v>
      </c>
      <c r="M66" s="128"/>
      <c r="N66" s="66">
        <v>7</v>
      </c>
      <c r="O66" s="47">
        <v>1</v>
      </c>
      <c r="P66" s="47">
        <v>10</v>
      </c>
      <c r="Q66" s="47"/>
      <c r="R66" s="47">
        <v>10</v>
      </c>
      <c r="S66" s="47"/>
      <c r="T66" s="47">
        <v>10</v>
      </c>
      <c r="U66" s="47"/>
      <c r="V66" s="98">
        <v>7</v>
      </c>
      <c r="W66" s="52">
        <v>1</v>
      </c>
      <c r="X66" s="46">
        <v>6</v>
      </c>
      <c r="Y66" s="52">
        <v>1</v>
      </c>
      <c r="Z66" s="127">
        <v>12</v>
      </c>
      <c r="AA66" s="128"/>
    </row>
    <row r="67" spans="1:27" ht="18" customHeight="1">
      <c r="A67" s="29"/>
      <c r="B67" s="45" t="s">
        <v>67</v>
      </c>
      <c r="C67" s="46">
        <v>10</v>
      </c>
      <c r="D67" s="52"/>
      <c r="E67" s="47">
        <v>6</v>
      </c>
      <c r="F67" s="47">
        <v>1</v>
      </c>
      <c r="G67" s="47" t="s">
        <v>152</v>
      </c>
      <c r="H67" s="47">
        <v>1</v>
      </c>
      <c r="I67" s="47">
        <v>6</v>
      </c>
      <c r="J67" s="47">
        <v>4</v>
      </c>
      <c r="K67" s="47">
        <v>6</v>
      </c>
      <c r="L67" s="66">
        <v>4</v>
      </c>
      <c r="M67" s="128"/>
      <c r="N67" s="66">
        <v>6</v>
      </c>
      <c r="O67" s="47">
        <v>4</v>
      </c>
      <c r="P67" s="47">
        <v>6</v>
      </c>
      <c r="Q67" s="47">
        <v>4</v>
      </c>
      <c r="R67" s="47">
        <v>10</v>
      </c>
      <c r="S67" s="47"/>
      <c r="T67" s="47">
        <v>10</v>
      </c>
      <c r="U67" s="47"/>
      <c r="V67" s="98">
        <v>8</v>
      </c>
      <c r="W67" s="52">
        <v>4</v>
      </c>
      <c r="X67" s="46" t="s">
        <v>153</v>
      </c>
      <c r="Y67" s="52">
        <v>4</v>
      </c>
      <c r="Z67" s="127">
        <v>17</v>
      </c>
      <c r="AA67" s="128"/>
    </row>
    <row r="68" spans="1:27" ht="18" customHeight="1">
      <c r="A68" s="29"/>
      <c r="B68" s="45" t="s">
        <v>68</v>
      </c>
      <c r="C68" s="46">
        <v>10</v>
      </c>
      <c r="D68" s="52"/>
      <c r="E68" s="47">
        <v>6</v>
      </c>
      <c r="F68" s="47">
        <v>1</v>
      </c>
      <c r="G68" s="47">
        <v>7</v>
      </c>
      <c r="H68" s="47">
        <v>1</v>
      </c>
      <c r="I68" s="47">
        <v>7</v>
      </c>
      <c r="J68" s="47">
        <v>1</v>
      </c>
      <c r="K68" s="47">
        <v>7</v>
      </c>
      <c r="L68" s="66">
        <v>1</v>
      </c>
      <c r="M68" s="128"/>
      <c r="N68" s="66">
        <v>7</v>
      </c>
      <c r="O68" s="47">
        <v>1</v>
      </c>
      <c r="P68" s="47">
        <v>4</v>
      </c>
      <c r="Q68" s="47">
        <v>1</v>
      </c>
      <c r="R68" s="47">
        <v>4</v>
      </c>
      <c r="S68" s="47">
        <v>1</v>
      </c>
      <c r="T68" s="47">
        <v>10</v>
      </c>
      <c r="U68" s="47"/>
      <c r="V68" s="98">
        <v>7</v>
      </c>
      <c r="W68" s="52">
        <v>1</v>
      </c>
      <c r="X68" s="46">
        <v>7</v>
      </c>
      <c r="Y68" s="52">
        <v>1</v>
      </c>
      <c r="Z68" s="127">
        <v>12</v>
      </c>
      <c r="AA68" s="128"/>
    </row>
    <row r="69" spans="1:27" ht="18" customHeight="1">
      <c r="A69" s="29"/>
      <c r="B69" s="45" t="s">
        <v>69</v>
      </c>
      <c r="C69" s="46">
        <v>10</v>
      </c>
      <c r="D69" s="52"/>
      <c r="E69" s="47">
        <v>5</v>
      </c>
      <c r="F69" s="47">
        <v>1</v>
      </c>
      <c r="G69" s="47">
        <v>1</v>
      </c>
      <c r="H69" s="47">
        <v>1</v>
      </c>
      <c r="I69" s="47">
        <v>10</v>
      </c>
      <c r="J69" s="52"/>
      <c r="K69" s="52">
        <v>1</v>
      </c>
      <c r="L69" s="48">
        <v>1</v>
      </c>
      <c r="M69" s="15"/>
      <c r="N69" s="48">
        <v>1</v>
      </c>
      <c r="O69" s="52">
        <v>1</v>
      </c>
      <c r="P69" s="52">
        <v>1</v>
      </c>
      <c r="Q69" s="52">
        <v>1</v>
      </c>
      <c r="R69" s="52">
        <v>10</v>
      </c>
      <c r="S69" s="52"/>
      <c r="T69" s="52">
        <v>10</v>
      </c>
      <c r="U69" s="52"/>
      <c r="V69" s="98">
        <v>1</v>
      </c>
      <c r="W69" s="52">
        <v>1</v>
      </c>
      <c r="X69" s="46">
        <v>10</v>
      </c>
      <c r="Y69" s="52"/>
      <c r="Z69" s="127">
        <v>5</v>
      </c>
      <c r="AA69" s="128"/>
    </row>
    <row r="70" spans="1:27" ht="18" customHeight="1">
      <c r="A70" s="29"/>
      <c r="B70" s="45" t="s">
        <v>70</v>
      </c>
      <c r="C70" s="46">
        <v>10</v>
      </c>
      <c r="D70" s="52"/>
      <c r="E70" s="47">
        <v>6</v>
      </c>
      <c r="F70" s="47">
        <v>1</v>
      </c>
      <c r="G70" s="47">
        <v>6</v>
      </c>
      <c r="H70" s="47">
        <v>1</v>
      </c>
      <c r="I70" s="47">
        <v>10</v>
      </c>
      <c r="J70" s="52"/>
      <c r="K70" s="52">
        <v>6</v>
      </c>
      <c r="L70" s="48">
        <v>1</v>
      </c>
      <c r="M70" s="15"/>
      <c r="N70" s="48">
        <v>6</v>
      </c>
      <c r="O70" s="52">
        <v>1</v>
      </c>
      <c r="P70" s="52">
        <v>10</v>
      </c>
      <c r="Q70" s="52"/>
      <c r="R70" s="52">
        <v>10</v>
      </c>
      <c r="S70" s="52">
        <v>4</v>
      </c>
      <c r="T70" s="52">
        <v>10</v>
      </c>
      <c r="U70" s="52">
        <v>4</v>
      </c>
      <c r="V70" s="98">
        <v>10</v>
      </c>
      <c r="W70" s="52"/>
      <c r="X70" s="46">
        <v>10</v>
      </c>
      <c r="Y70" s="52">
        <v>4</v>
      </c>
      <c r="Z70" s="127">
        <v>5</v>
      </c>
      <c r="AA70" s="128"/>
    </row>
    <row r="71" spans="1:27" ht="18" customHeight="1">
      <c r="A71" s="29"/>
      <c r="B71" s="45" t="s">
        <v>71</v>
      </c>
      <c r="C71" s="46">
        <v>10</v>
      </c>
      <c r="D71" s="52"/>
      <c r="E71" s="47">
        <v>6</v>
      </c>
      <c r="F71" s="47">
        <v>1</v>
      </c>
      <c r="G71" s="47">
        <v>7</v>
      </c>
      <c r="H71" s="47">
        <v>1</v>
      </c>
      <c r="I71" s="47">
        <v>10</v>
      </c>
      <c r="J71" s="52"/>
      <c r="K71" s="52">
        <v>7</v>
      </c>
      <c r="L71" s="48">
        <v>1</v>
      </c>
      <c r="M71" s="15"/>
      <c r="N71" s="48">
        <v>7</v>
      </c>
      <c r="O71" s="52">
        <v>1</v>
      </c>
      <c r="P71" s="52">
        <v>10</v>
      </c>
      <c r="Q71" s="52"/>
      <c r="R71" s="52">
        <v>10</v>
      </c>
      <c r="S71" s="52">
        <v>4</v>
      </c>
      <c r="T71" s="52">
        <v>10</v>
      </c>
      <c r="U71" s="52">
        <v>4</v>
      </c>
      <c r="V71" s="98">
        <v>10</v>
      </c>
      <c r="W71" s="52"/>
      <c r="X71" s="46">
        <v>7</v>
      </c>
      <c r="Y71" s="47">
        <v>1</v>
      </c>
      <c r="Z71" s="127">
        <v>5</v>
      </c>
      <c r="AA71" s="128"/>
    </row>
    <row r="72" spans="1:27" ht="18" customHeight="1">
      <c r="A72" s="29"/>
      <c r="B72" s="45" t="s">
        <v>72</v>
      </c>
      <c r="C72" s="46">
        <v>10</v>
      </c>
      <c r="D72" s="52"/>
      <c r="E72" s="47">
        <v>5</v>
      </c>
      <c r="F72" s="47">
        <v>1</v>
      </c>
      <c r="G72" s="47">
        <v>4</v>
      </c>
      <c r="H72" s="47">
        <v>1</v>
      </c>
      <c r="I72" s="47">
        <v>10</v>
      </c>
      <c r="J72" s="47"/>
      <c r="K72" s="47">
        <v>6</v>
      </c>
      <c r="L72" s="66">
        <v>1</v>
      </c>
      <c r="M72" s="128"/>
      <c r="N72" s="66">
        <v>6</v>
      </c>
      <c r="O72" s="47">
        <v>1</v>
      </c>
      <c r="P72" s="47">
        <v>6</v>
      </c>
      <c r="Q72" s="47">
        <v>1</v>
      </c>
      <c r="R72" s="47">
        <v>10</v>
      </c>
      <c r="S72" s="47"/>
      <c r="T72" s="47">
        <v>6</v>
      </c>
      <c r="U72" s="47">
        <v>1</v>
      </c>
      <c r="V72" s="98">
        <v>10</v>
      </c>
      <c r="W72" s="52"/>
      <c r="X72" s="46">
        <v>9</v>
      </c>
      <c r="Y72" s="47">
        <v>1</v>
      </c>
      <c r="Z72" s="127">
        <v>8</v>
      </c>
      <c r="AA72" s="128"/>
    </row>
    <row r="73" spans="1:27" ht="18" customHeight="1">
      <c r="A73" s="29"/>
      <c r="B73" s="45" t="s">
        <v>73</v>
      </c>
      <c r="C73" s="46">
        <v>10</v>
      </c>
      <c r="D73" s="52"/>
      <c r="E73" s="47">
        <v>6</v>
      </c>
      <c r="F73" s="47">
        <v>1</v>
      </c>
      <c r="G73" s="47">
        <v>4</v>
      </c>
      <c r="H73" s="47">
        <v>1</v>
      </c>
      <c r="I73" s="47">
        <v>10</v>
      </c>
      <c r="J73" s="47"/>
      <c r="K73" s="47">
        <v>4</v>
      </c>
      <c r="L73" s="66">
        <v>1</v>
      </c>
      <c r="M73" s="128"/>
      <c r="N73" s="66">
        <v>4</v>
      </c>
      <c r="O73" s="47">
        <v>1</v>
      </c>
      <c r="P73" s="47">
        <v>4</v>
      </c>
      <c r="Q73" s="47">
        <v>1</v>
      </c>
      <c r="R73" s="47">
        <v>4</v>
      </c>
      <c r="S73" s="47">
        <v>1</v>
      </c>
      <c r="T73" s="47">
        <v>4</v>
      </c>
      <c r="U73" s="47">
        <v>1</v>
      </c>
      <c r="V73" s="98">
        <v>8</v>
      </c>
      <c r="W73" s="47">
        <v>1</v>
      </c>
      <c r="X73" s="46">
        <v>9</v>
      </c>
      <c r="Y73" s="47">
        <v>1</v>
      </c>
      <c r="Z73" s="127">
        <v>9</v>
      </c>
      <c r="AA73" s="128"/>
    </row>
    <row r="74" spans="1:27" ht="18" customHeight="1">
      <c r="A74" s="29"/>
      <c r="B74" s="45" t="s">
        <v>74</v>
      </c>
      <c r="C74" s="46">
        <v>10</v>
      </c>
      <c r="D74" s="52"/>
      <c r="E74" s="47">
        <v>6</v>
      </c>
      <c r="F74" s="47">
        <v>1</v>
      </c>
      <c r="G74" s="47">
        <v>4</v>
      </c>
      <c r="H74" s="47">
        <v>1</v>
      </c>
      <c r="I74" s="47">
        <v>10</v>
      </c>
      <c r="J74" s="47"/>
      <c r="K74" s="47">
        <v>6</v>
      </c>
      <c r="L74" s="66">
        <v>1</v>
      </c>
      <c r="M74" s="128"/>
      <c r="N74" s="66">
        <v>6</v>
      </c>
      <c r="O74" s="47">
        <v>1</v>
      </c>
      <c r="P74" s="47">
        <v>6</v>
      </c>
      <c r="Q74" s="47">
        <v>1</v>
      </c>
      <c r="R74" s="47">
        <v>6</v>
      </c>
      <c r="S74" s="47">
        <v>1</v>
      </c>
      <c r="T74" s="47">
        <v>6</v>
      </c>
      <c r="U74" s="47">
        <v>1</v>
      </c>
      <c r="V74" s="98">
        <v>8</v>
      </c>
      <c r="W74" s="52">
        <v>1</v>
      </c>
      <c r="X74" s="46">
        <v>10</v>
      </c>
      <c r="Y74" s="47"/>
      <c r="Z74" s="127">
        <v>12</v>
      </c>
      <c r="AA74" s="128"/>
    </row>
    <row r="75" spans="1:27" ht="18" customHeight="1">
      <c r="A75" s="29"/>
      <c r="B75" s="45" t="s">
        <v>75</v>
      </c>
      <c r="C75" s="46">
        <v>10</v>
      </c>
      <c r="D75" s="52"/>
      <c r="E75" s="47">
        <v>6</v>
      </c>
      <c r="F75" s="47">
        <v>1</v>
      </c>
      <c r="G75" s="47">
        <v>6</v>
      </c>
      <c r="H75" s="47">
        <v>1</v>
      </c>
      <c r="I75" s="47">
        <v>6</v>
      </c>
      <c r="J75" s="47">
        <v>1</v>
      </c>
      <c r="K75" s="47">
        <v>6</v>
      </c>
      <c r="L75" s="66">
        <v>1</v>
      </c>
      <c r="M75" s="128"/>
      <c r="N75" s="66">
        <v>6</v>
      </c>
      <c r="O75" s="47">
        <v>1</v>
      </c>
      <c r="P75" s="47">
        <v>6</v>
      </c>
      <c r="Q75" s="47">
        <v>1</v>
      </c>
      <c r="R75" s="47">
        <v>6</v>
      </c>
      <c r="S75" s="47">
        <v>1</v>
      </c>
      <c r="T75" s="47">
        <v>6</v>
      </c>
      <c r="U75" s="47">
        <v>1</v>
      </c>
      <c r="V75" s="98">
        <v>6</v>
      </c>
      <c r="W75" s="52">
        <v>1</v>
      </c>
      <c r="X75" s="46">
        <v>8</v>
      </c>
      <c r="Y75" s="47">
        <v>1</v>
      </c>
      <c r="Z75" s="127">
        <v>21</v>
      </c>
      <c r="AA75" s="128"/>
    </row>
    <row r="76" spans="1:27" ht="18" customHeight="1">
      <c r="A76" s="29"/>
      <c r="B76" s="45" t="s">
        <v>76</v>
      </c>
      <c r="C76" s="46">
        <v>10</v>
      </c>
      <c r="D76" s="52"/>
      <c r="E76" s="47">
        <v>6</v>
      </c>
      <c r="F76" s="47">
        <v>1</v>
      </c>
      <c r="G76" s="47">
        <v>6</v>
      </c>
      <c r="H76" s="47">
        <v>1</v>
      </c>
      <c r="I76" s="47">
        <v>10</v>
      </c>
      <c r="J76" s="47"/>
      <c r="K76" s="47">
        <v>4</v>
      </c>
      <c r="L76" s="66">
        <v>1</v>
      </c>
      <c r="M76" s="128"/>
      <c r="N76" s="66">
        <v>4</v>
      </c>
      <c r="O76" s="47">
        <v>1</v>
      </c>
      <c r="P76" s="47">
        <v>4</v>
      </c>
      <c r="Q76" s="47">
        <v>1</v>
      </c>
      <c r="R76" s="47">
        <v>4</v>
      </c>
      <c r="S76" s="47">
        <v>1</v>
      </c>
      <c r="T76" s="47">
        <v>6</v>
      </c>
      <c r="U76" s="47">
        <v>1</v>
      </c>
      <c r="V76" s="98">
        <v>10</v>
      </c>
      <c r="W76" s="52"/>
      <c r="X76" s="46">
        <v>8</v>
      </c>
      <c r="Y76" s="47">
        <v>1</v>
      </c>
      <c r="Z76" s="127">
        <v>15</v>
      </c>
      <c r="AA76" s="128"/>
    </row>
    <row r="77" spans="1:27" ht="18" customHeight="1">
      <c r="A77" s="29"/>
      <c r="B77" s="45" t="s">
        <v>77</v>
      </c>
      <c r="C77" s="46">
        <v>10</v>
      </c>
      <c r="D77" s="52"/>
      <c r="E77" s="47">
        <v>4</v>
      </c>
      <c r="F77" s="47">
        <v>1</v>
      </c>
      <c r="G77" s="47">
        <v>4</v>
      </c>
      <c r="H77" s="47">
        <v>1</v>
      </c>
      <c r="I77" s="47">
        <v>10</v>
      </c>
      <c r="J77" s="52"/>
      <c r="K77" s="52">
        <v>4</v>
      </c>
      <c r="L77" s="48">
        <v>1</v>
      </c>
      <c r="M77" s="15"/>
      <c r="N77" s="48">
        <v>4</v>
      </c>
      <c r="O77" s="52">
        <v>1</v>
      </c>
      <c r="P77" s="52">
        <v>4</v>
      </c>
      <c r="Q77" s="52">
        <v>1</v>
      </c>
      <c r="R77" s="52">
        <v>4</v>
      </c>
      <c r="S77" s="52">
        <v>1</v>
      </c>
      <c r="T77" s="52">
        <v>6</v>
      </c>
      <c r="U77" s="52">
        <v>1</v>
      </c>
      <c r="V77" s="98">
        <v>10</v>
      </c>
      <c r="W77" s="52"/>
      <c r="X77" s="46">
        <v>7</v>
      </c>
      <c r="Y77" s="47">
        <v>1</v>
      </c>
      <c r="Z77" s="127">
        <v>15</v>
      </c>
      <c r="AA77" s="128"/>
    </row>
    <row r="78" spans="1:27" ht="18" customHeight="1">
      <c r="A78" s="29"/>
      <c r="B78" s="45" t="s">
        <v>78</v>
      </c>
      <c r="C78" s="46">
        <v>10</v>
      </c>
      <c r="D78" s="52"/>
      <c r="E78" s="47">
        <v>5</v>
      </c>
      <c r="F78" s="47">
        <v>1</v>
      </c>
      <c r="G78" s="47">
        <v>4</v>
      </c>
      <c r="H78" s="47">
        <v>1</v>
      </c>
      <c r="I78" s="47">
        <v>10</v>
      </c>
      <c r="J78" s="47"/>
      <c r="K78" s="47">
        <v>4</v>
      </c>
      <c r="L78" s="66">
        <v>1</v>
      </c>
      <c r="M78" s="128"/>
      <c r="N78" s="66">
        <v>10</v>
      </c>
      <c r="O78" s="47"/>
      <c r="P78" s="47">
        <v>10</v>
      </c>
      <c r="Q78" s="47"/>
      <c r="R78" s="47">
        <v>10</v>
      </c>
      <c r="S78" s="47"/>
      <c r="T78" s="47">
        <v>10</v>
      </c>
      <c r="U78" s="47"/>
      <c r="V78" s="98">
        <v>10</v>
      </c>
      <c r="W78" s="52"/>
      <c r="X78" s="46">
        <v>8</v>
      </c>
      <c r="Y78" s="47">
        <v>1</v>
      </c>
      <c r="Z78" s="127">
        <v>5</v>
      </c>
      <c r="AA78" s="128"/>
    </row>
    <row r="79" spans="1:27" ht="18" customHeight="1">
      <c r="A79" s="29"/>
      <c r="B79" s="45" t="s">
        <v>79</v>
      </c>
      <c r="C79" s="46">
        <v>10</v>
      </c>
      <c r="D79" s="52"/>
      <c r="E79" s="47">
        <v>5</v>
      </c>
      <c r="F79" s="47">
        <v>1</v>
      </c>
      <c r="G79" s="47">
        <v>6</v>
      </c>
      <c r="H79" s="47">
        <v>1</v>
      </c>
      <c r="I79" s="47">
        <v>10</v>
      </c>
      <c r="J79" s="47"/>
      <c r="K79" s="47">
        <v>6</v>
      </c>
      <c r="L79" s="66">
        <v>1</v>
      </c>
      <c r="M79" s="128"/>
      <c r="N79" s="66">
        <v>6</v>
      </c>
      <c r="O79" s="47">
        <v>1</v>
      </c>
      <c r="P79" s="47">
        <v>10</v>
      </c>
      <c r="Q79" s="47"/>
      <c r="R79" s="47">
        <v>10</v>
      </c>
      <c r="S79" s="47"/>
      <c r="T79" s="47">
        <v>10</v>
      </c>
      <c r="U79" s="47"/>
      <c r="V79" s="98">
        <v>8</v>
      </c>
      <c r="W79" s="47">
        <v>1</v>
      </c>
      <c r="X79" s="46">
        <v>10</v>
      </c>
      <c r="Y79" s="52"/>
      <c r="Z79" s="127">
        <v>5</v>
      </c>
      <c r="AA79" s="128"/>
    </row>
    <row r="80" spans="1:27" ht="18" customHeight="1">
      <c r="A80" s="29"/>
      <c r="B80" s="45" t="s">
        <v>80</v>
      </c>
      <c r="C80" s="46">
        <v>10</v>
      </c>
      <c r="D80" s="52"/>
      <c r="E80" s="47">
        <v>6</v>
      </c>
      <c r="F80" s="47">
        <v>1</v>
      </c>
      <c r="G80" s="47">
        <v>4</v>
      </c>
      <c r="H80" s="47">
        <v>1</v>
      </c>
      <c r="I80" s="47">
        <v>6</v>
      </c>
      <c r="J80" s="47">
        <v>1</v>
      </c>
      <c r="K80" s="47">
        <v>6</v>
      </c>
      <c r="L80" s="66">
        <v>1</v>
      </c>
      <c r="M80" s="128"/>
      <c r="N80" s="66">
        <v>6</v>
      </c>
      <c r="O80" s="47">
        <v>1</v>
      </c>
      <c r="P80" s="47">
        <v>6</v>
      </c>
      <c r="Q80" s="47">
        <v>1</v>
      </c>
      <c r="R80" s="47">
        <v>6</v>
      </c>
      <c r="S80" s="47">
        <v>1</v>
      </c>
      <c r="T80" s="47">
        <v>6</v>
      </c>
      <c r="U80" s="47">
        <v>1</v>
      </c>
      <c r="V80" s="98">
        <v>10</v>
      </c>
      <c r="W80" s="52"/>
      <c r="X80" s="46">
        <v>10</v>
      </c>
      <c r="Y80" s="52"/>
      <c r="Z80" s="127">
        <v>13</v>
      </c>
      <c r="AA80" s="128"/>
    </row>
    <row r="81" spans="1:27" ht="18" customHeight="1" thickBot="1">
      <c r="A81" s="4"/>
      <c r="B81" s="106" t="s">
        <v>81</v>
      </c>
      <c r="C81" s="84">
        <v>10</v>
      </c>
      <c r="D81" s="124"/>
      <c r="E81" s="35">
        <v>7</v>
      </c>
      <c r="F81" s="35">
        <v>1</v>
      </c>
      <c r="G81" s="35">
        <v>7</v>
      </c>
      <c r="H81" s="35">
        <v>1</v>
      </c>
      <c r="I81" s="35">
        <v>10</v>
      </c>
      <c r="J81" s="124"/>
      <c r="K81" s="124">
        <v>7</v>
      </c>
      <c r="L81" s="123">
        <v>1</v>
      </c>
      <c r="M81" s="15"/>
      <c r="N81" s="123">
        <v>7</v>
      </c>
      <c r="O81" s="124">
        <v>1</v>
      </c>
      <c r="P81" s="124">
        <v>7</v>
      </c>
      <c r="Q81" s="124">
        <v>1</v>
      </c>
      <c r="R81" s="124">
        <v>7</v>
      </c>
      <c r="S81" s="124">
        <v>1</v>
      </c>
      <c r="T81" s="124">
        <v>10</v>
      </c>
      <c r="U81" s="124"/>
      <c r="V81" s="125">
        <v>10</v>
      </c>
      <c r="W81" s="124"/>
      <c r="X81" s="34">
        <v>7</v>
      </c>
      <c r="Y81" s="35">
        <v>1</v>
      </c>
      <c r="Z81" s="130">
        <v>5</v>
      </c>
      <c r="AA81" s="128"/>
    </row>
    <row r="82" spans="1:27" ht="18" customHeight="1" thickBot="1">
      <c r="A82" s="4"/>
      <c r="B82" s="106" t="s">
        <v>154</v>
      </c>
      <c r="C82" s="131"/>
      <c r="D82" s="124"/>
      <c r="E82" s="124"/>
      <c r="F82" s="124"/>
      <c r="G82" s="124"/>
      <c r="H82" s="124"/>
      <c r="I82" s="124"/>
      <c r="J82" s="124"/>
      <c r="K82" s="124"/>
      <c r="L82" s="123"/>
      <c r="M82" s="15"/>
      <c r="N82" s="123"/>
      <c r="O82" s="124"/>
      <c r="P82" s="124"/>
      <c r="Q82" s="124"/>
      <c r="R82" s="124"/>
      <c r="S82" s="124"/>
      <c r="T82" s="124"/>
      <c r="U82" s="124"/>
      <c r="V82" s="132"/>
      <c r="W82" s="124"/>
      <c r="X82" s="37"/>
      <c r="Y82" s="124"/>
      <c r="Z82" s="133">
        <f>AVERAGE(Z8:Z81)</f>
        <v>10.783783783783784</v>
      </c>
      <c r="AA82" s="134"/>
    </row>
    <row r="83" spans="2:27" ht="17.25">
      <c r="B83" s="135" t="s">
        <v>155</v>
      </c>
      <c r="C83" s="60" t="s">
        <v>156</v>
      </c>
      <c r="D83" s="41" t="s">
        <v>157</v>
      </c>
      <c r="E83" s="41" t="s">
        <v>158</v>
      </c>
      <c r="F83" s="41" t="s">
        <v>159</v>
      </c>
      <c r="G83" s="60" t="s">
        <v>160</v>
      </c>
      <c r="H83" s="60"/>
      <c r="I83" s="104"/>
      <c r="J83" s="41"/>
      <c r="K83" s="41"/>
      <c r="L83" s="41"/>
      <c r="M83" s="15"/>
      <c r="N83" s="41"/>
      <c r="O83" s="41"/>
      <c r="P83" s="41"/>
      <c r="Q83" s="41"/>
      <c r="R83" s="41"/>
      <c r="S83" s="41"/>
      <c r="T83" s="41"/>
      <c r="U83" s="41"/>
      <c r="V83" s="60"/>
      <c r="W83" s="60"/>
      <c r="X83" s="41"/>
      <c r="Y83" s="41"/>
      <c r="Z83" s="19"/>
      <c r="AA83" s="19"/>
    </row>
    <row r="84" spans="2:27" ht="17.25">
      <c r="B84" s="135"/>
      <c r="C84" s="104" t="s">
        <v>161</v>
      </c>
      <c r="D84" s="75" t="s">
        <v>162</v>
      </c>
      <c r="E84" s="75" t="s">
        <v>163</v>
      </c>
      <c r="F84" s="75" t="s">
        <v>164</v>
      </c>
      <c r="G84" s="104" t="s">
        <v>165</v>
      </c>
      <c r="H84" s="104"/>
      <c r="V84" s="104"/>
      <c r="W84" s="104"/>
      <c r="Z84" s="5"/>
      <c r="AA84" s="5"/>
    </row>
    <row r="85" spans="2:23" ht="17.25">
      <c r="B85" s="135" t="s">
        <v>147</v>
      </c>
      <c r="C85" s="104" t="s">
        <v>166</v>
      </c>
      <c r="G85" s="104"/>
      <c r="H85" s="104"/>
      <c r="W85" s="104"/>
    </row>
    <row r="86" spans="2:23" ht="17.25">
      <c r="B86" s="135"/>
      <c r="C86" s="104" t="s">
        <v>167</v>
      </c>
      <c r="G86" s="104"/>
      <c r="H86" s="104"/>
      <c r="W86" s="104"/>
    </row>
    <row r="87" ht="17.25">
      <c r="C87" s="104" t="s">
        <v>168</v>
      </c>
    </row>
    <row r="88" ht="17.25">
      <c r="C88" s="75" t="s">
        <v>169</v>
      </c>
    </row>
  </sheetData>
  <printOptions/>
  <pageMargins left="1.08" right="0.48" top="0.57" bottom="0.68" header="0.15" footer="0"/>
  <pageSetup fitToWidth="0" horizontalDpi="400" verticalDpi="400" orientation="portrait" paperSize="9" scale="51" r:id="rId1"/>
  <colBreaks count="1" manualBreakCount="1">
    <brk id="12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87"/>
  <sheetViews>
    <sheetView showGridLines="0" zoomScale="50" zoomScaleNormal="5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6" sqref="R16"/>
    </sheetView>
  </sheetViews>
  <sheetFormatPr defaultColWidth="10.66015625" defaultRowHeight="18"/>
  <cols>
    <col min="1" max="1" width="2.91015625" style="0" customWidth="1"/>
    <col min="2" max="2" width="18.66015625" style="0" customWidth="1"/>
    <col min="6" max="6" width="9.66015625" style="0" customWidth="1"/>
    <col min="10" max="10" width="9.66015625" style="0" customWidth="1"/>
    <col min="11" max="11" width="2.91015625" style="0" customWidth="1"/>
    <col min="12" max="12" width="18.66015625" style="0" customWidth="1"/>
    <col min="21" max="21" width="2.91015625" style="0" customWidth="1"/>
    <col min="22" max="22" width="18.66015625" style="0" customWidth="1"/>
    <col min="30" max="30" width="14.58203125" style="0" customWidth="1"/>
    <col min="31" max="31" width="11.66015625" style="0" customWidth="1"/>
  </cols>
  <sheetData>
    <row r="1" spans="2:22" ht="30" customHeight="1">
      <c r="B1" s="5" t="s">
        <v>141</v>
      </c>
      <c r="L1" s="5" t="s">
        <v>141</v>
      </c>
      <c r="V1" s="5" t="s">
        <v>141</v>
      </c>
    </row>
    <row r="2" spans="2:22" ht="30" customHeight="1">
      <c r="B2" s="5" t="s">
        <v>170</v>
      </c>
      <c r="L2" s="5" t="s">
        <v>171</v>
      </c>
      <c r="M2" s="5"/>
      <c r="V2" s="5" t="s">
        <v>172</v>
      </c>
    </row>
    <row r="3" spans="1:31" ht="30" customHeight="1" thickBot="1">
      <c r="A3" s="1"/>
      <c r="B3" s="106" t="s">
        <v>173</v>
      </c>
      <c r="C3" s="1"/>
      <c r="D3" s="1"/>
      <c r="E3" s="1"/>
      <c r="F3" s="1"/>
      <c r="G3" s="1"/>
      <c r="H3" s="1"/>
      <c r="I3" s="1"/>
      <c r="J3" s="1"/>
      <c r="K3" s="1"/>
      <c r="L3" s="106" t="s">
        <v>174</v>
      </c>
      <c r="N3" s="1"/>
      <c r="O3" s="1"/>
      <c r="P3" s="1"/>
      <c r="Q3" s="1"/>
      <c r="R3" s="1"/>
      <c r="S3" s="1"/>
      <c r="T3" s="106" t="s">
        <v>175</v>
      </c>
      <c r="U3" s="1"/>
      <c r="V3" s="106" t="s">
        <v>176</v>
      </c>
      <c r="X3" s="1"/>
      <c r="Y3" s="1"/>
      <c r="Z3" s="1"/>
      <c r="AA3" s="1"/>
      <c r="AB3" s="1"/>
      <c r="AC3" s="1"/>
      <c r="AD3" s="1"/>
      <c r="AE3" s="106" t="s">
        <v>175</v>
      </c>
    </row>
    <row r="4" spans="1:34" ht="30" customHeight="1">
      <c r="A4" s="3"/>
      <c r="B4" s="19" t="s">
        <v>1</v>
      </c>
      <c r="C4" s="7" t="s">
        <v>126</v>
      </c>
      <c r="D4" s="2"/>
      <c r="E4" s="2"/>
      <c r="F4" s="2"/>
      <c r="G4" s="7" t="s">
        <v>127</v>
      </c>
      <c r="H4" s="2"/>
      <c r="I4" s="2"/>
      <c r="J4" s="136"/>
      <c r="K4" s="3"/>
      <c r="L4" s="19" t="s">
        <v>1</v>
      </c>
      <c r="M4" s="137" t="s">
        <v>128</v>
      </c>
      <c r="N4" s="2"/>
      <c r="O4" s="2"/>
      <c r="P4" s="2"/>
      <c r="Q4" s="7" t="s">
        <v>129</v>
      </c>
      <c r="R4" s="2"/>
      <c r="S4" s="2"/>
      <c r="T4" s="136"/>
      <c r="U4" s="3"/>
      <c r="V4" s="19" t="s">
        <v>1</v>
      </c>
      <c r="W4" s="137" t="s">
        <v>84</v>
      </c>
      <c r="X4" s="2"/>
      <c r="Y4" s="2"/>
      <c r="Z4" s="2"/>
      <c r="AA4" s="6" t="s">
        <v>177</v>
      </c>
      <c r="AB4" s="6"/>
      <c r="AC4" s="138" t="s">
        <v>178</v>
      </c>
      <c r="AD4" s="139" t="s">
        <v>179</v>
      </c>
      <c r="AE4" s="140" t="s">
        <v>180</v>
      </c>
      <c r="AF4" s="3"/>
      <c r="AH4" s="5" t="s">
        <v>179</v>
      </c>
    </row>
    <row r="5" spans="1:34" ht="30" customHeight="1">
      <c r="A5" s="3"/>
      <c r="B5" s="19" t="s">
        <v>4</v>
      </c>
      <c r="C5" s="7" t="s">
        <v>1</v>
      </c>
      <c r="D5" s="2"/>
      <c r="E5" s="2"/>
      <c r="F5" s="8" t="s">
        <v>181</v>
      </c>
      <c r="G5" s="7" t="s">
        <v>1</v>
      </c>
      <c r="H5" s="2"/>
      <c r="I5" s="2"/>
      <c r="J5" s="141" t="s">
        <v>181</v>
      </c>
      <c r="K5" s="3"/>
      <c r="L5" s="19" t="s">
        <v>4</v>
      </c>
      <c r="M5" s="7" t="s">
        <v>1</v>
      </c>
      <c r="N5" s="2"/>
      <c r="O5" s="2"/>
      <c r="P5" s="51" t="s">
        <v>181</v>
      </c>
      <c r="Q5" s="7" t="s">
        <v>1</v>
      </c>
      <c r="R5" s="2"/>
      <c r="S5" s="2"/>
      <c r="T5" s="142" t="s">
        <v>181</v>
      </c>
      <c r="U5" s="3"/>
      <c r="V5" s="19" t="s">
        <v>4</v>
      </c>
      <c r="W5" s="7" t="s">
        <v>1</v>
      </c>
      <c r="X5" s="2"/>
      <c r="Y5" s="2"/>
      <c r="Z5" s="8" t="s">
        <v>181</v>
      </c>
      <c r="AA5" s="6" t="s">
        <v>182</v>
      </c>
      <c r="AB5" s="6" t="s">
        <v>181</v>
      </c>
      <c r="AC5" s="6" t="s">
        <v>182</v>
      </c>
      <c r="AD5" s="139"/>
      <c r="AE5" s="141" t="s">
        <v>183</v>
      </c>
      <c r="AF5" s="3"/>
      <c r="AH5" s="5" t="s">
        <v>184</v>
      </c>
    </row>
    <row r="6" spans="1:32" ht="30" customHeight="1" thickBot="1">
      <c r="A6" s="4"/>
      <c r="B6" s="1"/>
      <c r="C6" s="9" t="s">
        <v>185</v>
      </c>
      <c r="D6" s="10" t="s">
        <v>186</v>
      </c>
      <c r="E6" s="10" t="s">
        <v>187</v>
      </c>
      <c r="F6" s="42"/>
      <c r="G6" s="9" t="s">
        <v>185</v>
      </c>
      <c r="H6" s="10" t="s">
        <v>186</v>
      </c>
      <c r="I6" s="10" t="s">
        <v>187</v>
      </c>
      <c r="J6" s="143"/>
      <c r="K6" s="4"/>
      <c r="L6" s="1"/>
      <c r="M6" s="9" t="s">
        <v>185</v>
      </c>
      <c r="N6" s="10" t="s">
        <v>186</v>
      </c>
      <c r="O6" s="10" t="s">
        <v>187</v>
      </c>
      <c r="P6" s="42"/>
      <c r="Q6" s="9" t="s">
        <v>185</v>
      </c>
      <c r="R6" s="10" t="s">
        <v>186</v>
      </c>
      <c r="S6" s="10" t="s">
        <v>187</v>
      </c>
      <c r="T6" s="143"/>
      <c r="U6" s="4"/>
      <c r="V6" s="1"/>
      <c r="W6" s="9" t="s">
        <v>185</v>
      </c>
      <c r="X6" s="10" t="s">
        <v>186</v>
      </c>
      <c r="Y6" s="10" t="s">
        <v>187</v>
      </c>
      <c r="Z6" s="42"/>
      <c r="AA6" s="4"/>
      <c r="AB6" s="4"/>
      <c r="AC6" s="9"/>
      <c r="AD6" s="144"/>
      <c r="AE6" s="145" t="s">
        <v>188</v>
      </c>
      <c r="AF6" s="3"/>
    </row>
    <row r="7" spans="1:35" ht="30" customHeight="1">
      <c r="A7" s="29"/>
      <c r="B7" s="45" t="s">
        <v>8</v>
      </c>
      <c r="C7" s="11">
        <v>7114</v>
      </c>
      <c r="D7" s="12">
        <v>0</v>
      </c>
      <c r="E7" s="12">
        <v>4966</v>
      </c>
      <c r="F7" s="12">
        <f aca="true" t="shared" si="0" ref="F7:F38">C7+D7+E7</f>
        <v>12080</v>
      </c>
      <c r="G7" s="11">
        <v>318</v>
      </c>
      <c r="H7" s="12">
        <v>0</v>
      </c>
      <c r="I7" s="12">
        <v>0</v>
      </c>
      <c r="J7" s="146">
        <f aca="true" t="shared" si="1" ref="J7:J38">G7+H7+I7</f>
        <v>318</v>
      </c>
      <c r="K7" s="29"/>
      <c r="L7" s="45" t="s">
        <v>8</v>
      </c>
      <c r="M7" s="11">
        <v>492</v>
      </c>
      <c r="N7" s="12">
        <v>0</v>
      </c>
      <c r="O7" s="12">
        <v>0</v>
      </c>
      <c r="P7" s="12">
        <f aca="true" t="shared" si="2" ref="P7:P38">M7+N7+O7</f>
        <v>492</v>
      </c>
      <c r="Q7" s="11">
        <v>0</v>
      </c>
      <c r="R7" s="12">
        <v>0</v>
      </c>
      <c r="S7" s="12">
        <v>0</v>
      </c>
      <c r="T7" s="146">
        <f aca="true" t="shared" si="3" ref="T7:T35">Q7+R7+S7</f>
        <v>0</v>
      </c>
      <c r="U7" s="29"/>
      <c r="V7" s="45" t="s">
        <v>8</v>
      </c>
      <c r="W7" s="11">
        <v>0</v>
      </c>
      <c r="X7" s="12">
        <v>0</v>
      </c>
      <c r="Y7" s="12">
        <v>29</v>
      </c>
      <c r="Z7" s="12">
        <f aca="true" t="shared" si="4" ref="Z7:Z38">W7+X7+Y7</f>
        <v>29</v>
      </c>
      <c r="AA7" s="11">
        <v>2983</v>
      </c>
      <c r="AB7" s="11">
        <f aca="true" t="shared" si="5" ref="AB7:AB38">AA7+Z7+T7+P7+J7+F7</f>
        <v>15902</v>
      </c>
      <c r="AC7" s="11">
        <v>0</v>
      </c>
      <c r="AD7" s="147">
        <f aca="true" t="shared" si="6" ref="AD7:AD38">AB7+AC7</f>
        <v>15902</v>
      </c>
      <c r="AE7" s="146">
        <f aca="true" t="shared" si="7" ref="AE7:AE38">AD7-AA7</f>
        <v>12919</v>
      </c>
      <c r="AF7" s="148">
        <f aca="true" t="shared" si="8" ref="AF7:AF38">AB7-AA7</f>
        <v>12919</v>
      </c>
      <c r="AG7" s="149" t="e">
        <f>AD7+AC7+#REF!</f>
        <v>#REF!</v>
      </c>
      <c r="AH7" s="149">
        <v>16745</v>
      </c>
      <c r="AI7" t="e">
        <f aca="true" t="shared" si="9" ref="AI7:AI38">AG7-AH7</f>
        <v>#REF!</v>
      </c>
    </row>
    <row r="8" spans="1:35" ht="30" customHeight="1">
      <c r="A8" s="29"/>
      <c r="B8" s="45" t="s">
        <v>9</v>
      </c>
      <c r="C8" s="11">
        <v>15545</v>
      </c>
      <c r="D8" s="12">
        <v>1997</v>
      </c>
      <c r="E8" s="12">
        <v>4893</v>
      </c>
      <c r="F8" s="12">
        <f t="shared" si="0"/>
        <v>22435</v>
      </c>
      <c r="G8" s="11">
        <v>0</v>
      </c>
      <c r="H8" s="12">
        <v>0</v>
      </c>
      <c r="I8" s="12">
        <v>0</v>
      </c>
      <c r="J8" s="146">
        <f t="shared" si="1"/>
        <v>0</v>
      </c>
      <c r="K8" s="29"/>
      <c r="L8" s="45" t="s">
        <v>9</v>
      </c>
      <c r="M8" s="11">
        <v>1184</v>
      </c>
      <c r="N8" s="12">
        <v>3279</v>
      </c>
      <c r="O8" s="12">
        <v>205</v>
      </c>
      <c r="P8" s="12">
        <f t="shared" si="2"/>
        <v>4668</v>
      </c>
      <c r="Q8" s="11">
        <v>0</v>
      </c>
      <c r="R8" s="12">
        <v>0</v>
      </c>
      <c r="S8" s="12">
        <v>0</v>
      </c>
      <c r="T8" s="146">
        <f t="shared" si="3"/>
        <v>0</v>
      </c>
      <c r="U8" s="29"/>
      <c r="V8" s="45" t="s">
        <v>9</v>
      </c>
      <c r="W8" s="11">
        <v>127</v>
      </c>
      <c r="X8" s="12">
        <v>0</v>
      </c>
      <c r="Y8" s="12">
        <v>0</v>
      </c>
      <c r="Z8" s="12">
        <f t="shared" si="4"/>
        <v>127</v>
      </c>
      <c r="AA8" s="11">
        <v>3965</v>
      </c>
      <c r="AB8" s="11">
        <f t="shared" si="5"/>
        <v>31195</v>
      </c>
      <c r="AC8" s="11">
        <v>0</v>
      </c>
      <c r="AD8" s="147">
        <f t="shared" si="6"/>
        <v>31195</v>
      </c>
      <c r="AE8" s="146">
        <f t="shared" si="7"/>
        <v>27230</v>
      </c>
      <c r="AF8" s="148">
        <f t="shared" si="8"/>
        <v>27230</v>
      </c>
      <c r="AG8" s="149" t="e">
        <f>AD8+AC8+#REF!</f>
        <v>#REF!</v>
      </c>
      <c r="AH8" s="149">
        <v>31894</v>
      </c>
      <c r="AI8" t="e">
        <f t="shared" si="9"/>
        <v>#REF!</v>
      </c>
    </row>
    <row r="9" spans="1:35" ht="30" customHeight="1">
      <c r="A9" s="29"/>
      <c r="B9" s="45" t="s">
        <v>10</v>
      </c>
      <c r="C9" s="11">
        <v>22664</v>
      </c>
      <c r="D9" s="12">
        <v>407</v>
      </c>
      <c r="E9" s="12">
        <v>14391</v>
      </c>
      <c r="F9" s="12">
        <f t="shared" si="0"/>
        <v>37462</v>
      </c>
      <c r="G9" s="11">
        <v>1103</v>
      </c>
      <c r="H9" s="12">
        <v>23</v>
      </c>
      <c r="I9" s="12">
        <v>525</v>
      </c>
      <c r="J9" s="146">
        <f t="shared" si="1"/>
        <v>1651</v>
      </c>
      <c r="K9" s="29"/>
      <c r="L9" s="45" t="s">
        <v>10</v>
      </c>
      <c r="M9" s="11">
        <v>1610</v>
      </c>
      <c r="N9" s="12">
        <v>0</v>
      </c>
      <c r="O9" s="12">
        <v>0</v>
      </c>
      <c r="P9" s="12">
        <f t="shared" si="2"/>
        <v>1610</v>
      </c>
      <c r="Q9" s="11">
        <v>61</v>
      </c>
      <c r="R9" s="12">
        <v>0</v>
      </c>
      <c r="S9" s="12">
        <v>0</v>
      </c>
      <c r="T9" s="146">
        <f t="shared" si="3"/>
        <v>61</v>
      </c>
      <c r="U9" s="29"/>
      <c r="V9" s="45" t="s">
        <v>10</v>
      </c>
      <c r="W9" s="11">
        <v>275</v>
      </c>
      <c r="X9" s="12">
        <v>7</v>
      </c>
      <c r="Y9" s="12">
        <v>75</v>
      </c>
      <c r="Z9" s="12">
        <f t="shared" si="4"/>
        <v>357</v>
      </c>
      <c r="AA9" s="11">
        <v>6458</v>
      </c>
      <c r="AB9" s="11">
        <f t="shared" si="5"/>
        <v>47599</v>
      </c>
      <c r="AC9" s="11">
        <v>0</v>
      </c>
      <c r="AD9" s="147">
        <f t="shared" si="6"/>
        <v>47599</v>
      </c>
      <c r="AE9" s="146">
        <f t="shared" si="7"/>
        <v>41141</v>
      </c>
      <c r="AF9" s="148">
        <f t="shared" si="8"/>
        <v>41141</v>
      </c>
      <c r="AG9" s="149" t="e">
        <f>AD9+AC9+#REF!</f>
        <v>#REF!</v>
      </c>
      <c r="AH9" s="149">
        <v>44791</v>
      </c>
      <c r="AI9" t="e">
        <f t="shared" si="9"/>
        <v>#REF!</v>
      </c>
    </row>
    <row r="10" spans="1:35" ht="30" customHeight="1">
      <c r="A10" s="29"/>
      <c r="B10" s="45" t="s">
        <v>11</v>
      </c>
      <c r="C10" s="11">
        <v>2823</v>
      </c>
      <c r="D10" s="12">
        <v>25782</v>
      </c>
      <c r="E10" s="12">
        <v>8123</v>
      </c>
      <c r="F10" s="12">
        <f t="shared" si="0"/>
        <v>36728</v>
      </c>
      <c r="G10" s="11">
        <v>0</v>
      </c>
      <c r="H10" s="12">
        <v>0</v>
      </c>
      <c r="I10" s="12">
        <v>0</v>
      </c>
      <c r="J10" s="146">
        <f t="shared" si="1"/>
        <v>0</v>
      </c>
      <c r="K10" s="29"/>
      <c r="L10" s="45" t="s">
        <v>11</v>
      </c>
      <c r="M10" s="11">
        <v>0</v>
      </c>
      <c r="N10" s="12">
        <v>3167</v>
      </c>
      <c r="O10" s="12">
        <v>21</v>
      </c>
      <c r="P10" s="12">
        <f t="shared" si="2"/>
        <v>3188</v>
      </c>
      <c r="Q10" s="11">
        <v>48</v>
      </c>
      <c r="R10" s="12">
        <v>11</v>
      </c>
      <c r="S10" s="12">
        <v>0</v>
      </c>
      <c r="T10" s="146">
        <f t="shared" si="3"/>
        <v>59</v>
      </c>
      <c r="U10" s="29"/>
      <c r="V10" s="45" t="s">
        <v>11</v>
      </c>
      <c r="W10" s="11">
        <v>57</v>
      </c>
      <c r="X10" s="12">
        <v>0</v>
      </c>
      <c r="Y10" s="12">
        <v>0</v>
      </c>
      <c r="Z10" s="12">
        <f t="shared" si="4"/>
        <v>57</v>
      </c>
      <c r="AA10" s="11">
        <v>2961</v>
      </c>
      <c r="AB10" s="11">
        <f t="shared" si="5"/>
        <v>42993</v>
      </c>
      <c r="AC10" s="11">
        <v>0</v>
      </c>
      <c r="AD10" s="147">
        <f t="shared" si="6"/>
        <v>42993</v>
      </c>
      <c r="AE10" s="146">
        <f t="shared" si="7"/>
        <v>40032</v>
      </c>
      <c r="AF10" s="148">
        <f t="shared" si="8"/>
        <v>40032</v>
      </c>
      <c r="AG10" s="149" t="e">
        <f>AD10+AC10+#REF!</f>
        <v>#REF!</v>
      </c>
      <c r="AH10" s="149">
        <v>40568</v>
      </c>
      <c r="AI10" t="e">
        <f t="shared" si="9"/>
        <v>#REF!</v>
      </c>
    </row>
    <row r="11" spans="1:35" ht="30" customHeight="1">
      <c r="A11" s="29"/>
      <c r="B11" s="45" t="s">
        <v>12</v>
      </c>
      <c r="C11" s="11">
        <v>11269</v>
      </c>
      <c r="D11" s="12">
        <v>21909</v>
      </c>
      <c r="E11" s="12">
        <v>15957</v>
      </c>
      <c r="F11" s="12">
        <f t="shared" si="0"/>
        <v>49135</v>
      </c>
      <c r="G11" s="11">
        <v>3195</v>
      </c>
      <c r="H11" s="12">
        <v>0</v>
      </c>
      <c r="I11" s="12">
        <v>563</v>
      </c>
      <c r="J11" s="146">
        <f t="shared" si="1"/>
        <v>3758</v>
      </c>
      <c r="K11" s="29"/>
      <c r="L11" s="45" t="s">
        <v>12</v>
      </c>
      <c r="M11" s="11">
        <v>14302</v>
      </c>
      <c r="N11" s="12">
        <v>3409</v>
      </c>
      <c r="O11" s="12">
        <v>1858</v>
      </c>
      <c r="P11" s="12">
        <f t="shared" si="2"/>
        <v>19569</v>
      </c>
      <c r="Q11" s="11">
        <v>0</v>
      </c>
      <c r="R11" s="12">
        <v>0</v>
      </c>
      <c r="S11" s="12">
        <v>0</v>
      </c>
      <c r="T11" s="146">
        <f t="shared" si="3"/>
        <v>0</v>
      </c>
      <c r="U11" s="29"/>
      <c r="V11" s="45" t="s">
        <v>12</v>
      </c>
      <c r="W11" s="11">
        <v>0</v>
      </c>
      <c r="X11" s="12">
        <v>0</v>
      </c>
      <c r="Y11" s="12">
        <v>0</v>
      </c>
      <c r="Z11" s="12">
        <f t="shared" si="4"/>
        <v>0</v>
      </c>
      <c r="AA11" s="11">
        <v>923</v>
      </c>
      <c r="AB11" s="11">
        <f t="shared" si="5"/>
        <v>73385</v>
      </c>
      <c r="AC11" s="11">
        <v>0</v>
      </c>
      <c r="AD11" s="147">
        <f t="shared" si="6"/>
        <v>73385</v>
      </c>
      <c r="AE11" s="146">
        <f t="shared" si="7"/>
        <v>72462</v>
      </c>
      <c r="AF11" s="148">
        <f t="shared" si="8"/>
        <v>72462</v>
      </c>
      <c r="AG11" s="149" t="e">
        <f>AD11+AC11+#REF!</f>
        <v>#REF!</v>
      </c>
      <c r="AH11" s="149">
        <v>85406</v>
      </c>
      <c r="AI11" t="e">
        <f t="shared" si="9"/>
        <v>#REF!</v>
      </c>
    </row>
    <row r="12" spans="1:35" ht="30" customHeight="1">
      <c r="A12" s="29"/>
      <c r="B12" s="45" t="s">
        <v>13</v>
      </c>
      <c r="C12" s="11">
        <v>0</v>
      </c>
      <c r="D12" s="12">
        <v>9766</v>
      </c>
      <c r="E12" s="12">
        <v>2280</v>
      </c>
      <c r="F12" s="12">
        <f t="shared" si="0"/>
        <v>12046</v>
      </c>
      <c r="G12" s="11">
        <v>0</v>
      </c>
      <c r="H12" s="12">
        <v>152</v>
      </c>
      <c r="I12" s="12">
        <v>10</v>
      </c>
      <c r="J12" s="146">
        <f t="shared" si="1"/>
        <v>162</v>
      </c>
      <c r="K12" s="29"/>
      <c r="L12" s="45" t="s">
        <v>13</v>
      </c>
      <c r="M12" s="11">
        <v>0</v>
      </c>
      <c r="N12" s="12">
        <v>2601</v>
      </c>
      <c r="O12" s="12">
        <v>0</v>
      </c>
      <c r="P12" s="12">
        <f t="shared" si="2"/>
        <v>2601</v>
      </c>
      <c r="Q12" s="11">
        <v>0</v>
      </c>
      <c r="R12" s="12">
        <v>0</v>
      </c>
      <c r="S12" s="12">
        <v>0</v>
      </c>
      <c r="T12" s="146">
        <f t="shared" si="3"/>
        <v>0</v>
      </c>
      <c r="U12" s="29"/>
      <c r="V12" s="45" t="s">
        <v>13</v>
      </c>
      <c r="W12" s="11">
        <v>0</v>
      </c>
      <c r="X12" s="12">
        <v>220</v>
      </c>
      <c r="Y12" s="12">
        <v>32</v>
      </c>
      <c r="Z12" s="12">
        <f t="shared" si="4"/>
        <v>252</v>
      </c>
      <c r="AA12" s="11">
        <v>1148</v>
      </c>
      <c r="AB12" s="11">
        <f t="shared" si="5"/>
        <v>16209</v>
      </c>
      <c r="AC12" s="11">
        <v>0</v>
      </c>
      <c r="AD12" s="147">
        <f t="shared" si="6"/>
        <v>16209</v>
      </c>
      <c r="AE12" s="146">
        <f t="shared" si="7"/>
        <v>15061</v>
      </c>
      <c r="AF12" s="148">
        <f t="shared" si="8"/>
        <v>15061</v>
      </c>
      <c r="AG12" s="149" t="e">
        <f>AD12+AC12+#REF!</f>
        <v>#REF!</v>
      </c>
      <c r="AH12" s="149">
        <v>14421</v>
      </c>
      <c r="AI12" t="e">
        <f t="shared" si="9"/>
        <v>#REF!</v>
      </c>
    </row>
    <row r="13" spans="1:35" ht="30" customHeight="1">
      <c r="A13" s="29"/>
      <c r="B13" s="45" t="s">
        <v>14</v>
      </c>
      <c r="C13" s="11">
        <v>7202</v>
      </c>
      <c r="D13" s="12">
        <v>4279</v>
      </c>
      <c r="E13" s="12">
        <v>7213</v>
      </c>
      <c r="F13" s="12">
        <f t="shared" si="0"/>
        <v>18694</v>
      </c>
      <c r="G13" s="11">
        <v>1104</v>
      </c>
      <c r="H13" s="12">
        <v>0</v>
      </c>
      <c r="I13" s="12">
        <v>77</v>
      </c>
      <c r="J13" s="146">
        <f t="shared" si="1"/>
        <v>1181</v>
      </c>
      <c r="K13" s="29"/>
      <c r="L13" s="45" t="s">
        <v>14</v>
      </c>
      <c r="M13" s="11">
        <v>4789</v>
      </c>
      <c r="N13" s="12">
        <v>97</v>
      </c>
      <c r="O13" s="12">
        <v>0</v>
      </c>
      <c r="P13" s="12">
        <f t="shared" si="2"/>
        <v>4886</v>
      </c>
      <c r="Q13" s="11">
        <v>18</v>
      </c>
      <c r="R13" s="12">
        <v>0</v>
      </c>
      <c r="S13" s="12">
        <v>0</v>
      </c>
      <c r="T13" s="146">
        <f t="shared" si="3"/>
        <v>18</v>
      </c>
      <c r="U13" s="29"/>
      <c r="V13" s="45" t="s">
        <v>14</v>
      </c>
      <c r="W13" s="11">
        <v>29</v>
      </c>
      <c r="X13" s="12">
        <v>0</v>
      </c>
      <c r="Y13" s="12">
        <v>0</v>
      </c>
      <c r="Z13" s="12">
        <f t="shared" si="4"/>
        <v>29</v>
      </c>
      <c r="AA13" s="11">
        <v>1791</v>
      </c>
      <c r="AB13" s="11">
        <f t="shared" si="5"/>
        <v>26599</v>
      </c>
      <c r="AC13" s="11">
        <v>0</v>
      </c>
      <c r="AD13" s="147">
        <f t="shared" si="6"/>
        <v>26599</v>
      </c>
      <c r="AE13" s="146">
        <f t="shared" si="7"/>
        <v>24808</v>
      </c>
      <c r="AF13" s="148">
        <f t="shared" si="8"/>
        <v>24808</v>
      </c>
      <c r="AG13" s="149" t="e">
        <f>AD13+AC13+#REF!</f>
        <v>#REF!</v>
      </c>
      <c r="AH13" s="149">
        <v>22726</v>
      </c>
      <c r="AI13" t="e">
        <f t="shared" si="9"/>
        <v>#REF!</v>
      </c>
    </row>
    <row r="14" spans="1:35" ht="30" customHeight="1">
      <c r="A14" s="29"/>
      <c r="B14" s="45" t="s">
        <v>15</v>
      </c>
      <c r="C14" s="11">
        <v>55595</v>
      </c>
      <c r="D14" s="12">
        <v>0</v>
      </c>
      <c r="E14" s="12">
        <v>0</v>
      </c>
      <c r="F14" s="12">
        <f t="shared" si="0"/>
        <v>55595</v>
      </c>
      <c r="G14" s="11">
        <v>1697</v>
      </c>
      <c r="H14" s="12">
        <v>0</v>
      </c>
      <c r="I14" s="12">
        <v>0</v>
      </c>
      <c r="J14" s="146">
        <f t="shared" si="1"/>
        <v>1697</v>
      </c>
      <c r="K14" s="29"/>
      <c r="L14" s="45" t="s">
        <v>15</v>
      </c>
      <c r="M14" s="11">
        <v>181</v>
      </c>
      <c r="N14" s="12">
        <v>12605</v>
      </c>
      <c r="O14" s="12">
        <v>0</v>
      </c>
      <c r="P14" s="12">
        <f t="shared" si="2"/>
        <v>12786</v>
      </c>
      <c r="Q14" s="11">
        <v>96</v>
      </c>
      <c r="R14" s="12">
        <v>0</v>
      </c>
      <c r="S14" s="12">
        <v>0</v>
      </c>
      <c r="T14" s="146">
        <f t="shared" si="3"/>
        <v>96</v>
      </c>
      <c r="U14" s="29"/>
      <c r="V14" s="45" t="s">
        <v>15</v>
      </c>
      <c r="W14" s="11">
        <v>0</v>
      </c>
      <c r="X14" s="12">
        <v>0</v>
      </c>
      <c r="Y14" s="12">
        <v>0</v>
      </c>
      <c r="Z14" s="12">
        <f t="shared" si="4"/>
        <v>0</v>
      </c>
      <c r="AA14" s="11">
        <v>30376</v>
      </c>
      <c r="AB14" s="11">
        <f t="shared" si="5"/>
        <v>100550</v>
      </c>
      <c r="AC14" s="11">
        <v>0</v>
      </c>
      <c r="AD14" s="147">
        <f t="shared" si="6"/>
        <v>100550</v>
      </c>
      <c r="AE14" s="146">
        <f t="shared" si="7"/>
        <v>70174</v>
      </c>
      <c r="AF14" s="148">
        <f t="shared" si="8"/>
        <v>70174</v>
      </c>
      <c r="AG14" s="149" t="e">
        <f>AD14+AC14+#REF!</f>
        <v>#REF!</v>
      </c>
      <c r="AH14" s="149">
        <v>92878</v>
      </c>
      <c r="AI14" t="e">
        <f t="shared" si="9"/>
        <v>#REF!</v>
      </c>
    </row>
    <row r="15" spans="1:35" ht="30" customHeight="1">
      <c r="A15" s="29"/>
      <c r="B15" s="45" t="s">
        <v>16</v>
      </c>
      <c r="C15" s="11">
        <v>0</v>
      </c>
      <c r="D15" s="12">
        <v>26364</v>
      </c>
      <c r="E15" s="12">
        <v>6696</v>
      </c>
      <c r="F15" s="12">
        <f t="shared" si="0"/>
        <v>33060</v>
      </c>
      <c r="G15" s="11">
        <v>0</v>
      </c>
      <c r="H15" s="12">
        <v>1785</v>
      </c>
      <c r="I15" s="12">
        <v>98</v>
      </c>
      <c r="J15" s="146">
        <f t="shared" si="1"/>
        <v>1883</v>
      </c>
      <c r="K15" s="29"/>
      <c r="L15" s="45" t="s">
        <v>16</v>
      </c>
      <c r="M15" s="11">
        <v>2</v>
      </c>
      <c r="N15" s="12">
        <v>1847</v>
      </c>
      <c r="O15" s="12">
        <v>0</v>
      </c>
      <c r="P15" s="12">
        <f t="shared" si="2"/>
        <v>1849</v>
      </c>
      <c r="Q15" s="11">
        <v>0</v>
      </c>
      <c r="R15" s="12">
        <v>0</v>
      </c>
      <c r="S15" s="12">
        <v>0</v>
      </c>
      <c r="T15" s="146">
        <f t="shared" si="3"/>
        <v>0</v>
      </c>
      <c r="U15" s="29"/>
      <c r="V15" s="45" t="s">
        <v>16</v>
      </c>
      <c r="W15" s="11">
        <v>0</v>
      </c>
      <c r="X15" s="12">
        <v>333</v>
      </c>
      <c r="Y15" s="12">
        <v>0</v>
      </c>
      <c r="Z15" s="12">
        <f t="shared" si="4"/>
        <v>333</v>
      </c>
      <c r="AA15" s="11">
        <v>2572</v>
      </c>
      <c r="AB15" s="11">
        <f t="shared" si="5"/>
        <v>39697</v>
      </c>
      <c r="AC15" s="11">
        <v>0</v>
      </c>
      <c r="AD15" s="147">
        <f t="shared" si="6"/>
        <v>39697</v>
      </c>
      <c r="AE15" s="146">
        <f t="shared" si="7"/>
        <v>37125</v>
      </c>
      <c r="AF15" s="148">
        <f t="shared" si="8"/>
        <v>37125</v>
      </c>
      <c r="AG15" s="149" t="e">
        <f>AD15+AC15+#REF!</f>
        <v>#REF!</v>
      </c>
      <c r="AH15" s="149">
        <v>36502</v>
      </c>
      <c r="AI15" t="e">
        <f t="shared" si="9"/>
        <v>#REF!</v>
      </c>
    </row>
    <row r="16" spans="1:35" ht="30" customHeight="1">
      <c r="A16" s="29"/>
      <c r="B16" s="45" t="s">
        <v>17</v>
      </c>
      <c r="C16" s="11">
        <v>39907</v>
      </c>
      <c r="D16" s="12">
        <v>9599</v>
      </c>
      <c r="E16" s="12">
        <v>17738</v>
      </c>
      <c r="F16" s="12">
        <f t="shared" si="0"/>
        <v>67244</v>
      </c>
      <c r="G16" s="11">
        <v>0</v>
      </c>
      <c r="H16" s="12">
        <v>0</v>
      </c>
      <c r="I16" s="12">
        <v>0</v>
      </c>
      <c r="J16" s="146">
        <f t="shared" si="1"/>
        <v>0</v>
      </c>
      <c r="K16" s="29"/>
      <c r="L16" s="45" t="s">
        <v>17</v>
      </c>
      <c r="M16" s="11">
        <v>1261</v>
      </c>
      <c r="N16" s="12">
        <v>0</v>
      </c>
      <c r="O16" s="12">
        <v>0</v>
      </c>
      <c r="P16" s="12">
        <f t="shared" si="2"/>
        <v>1261</v>
      </c>
      <c r="Q16" s="11">
        <v>13</v>
      </c>
      <c r="R16" s="12">
        <v>0</v>
      </c>
      <c r="S16" s="12">
        <v>0</v>
      </c>
      <c r="T16" s="146">
        <f t="shared" si="3"/>
        <v>13</v>
      </c>
      <c r="U16" s="29"/>
      <c r="V16" s="45" t="s">
        <v>17</v>
      </c>
      <c r="W16" s="11">
        <v>6267</v>
      </c>
      <c r="X16" s="12">
        <v>0</v>
      </c>
      <c r="Y16" s="12">
        <v>0</v>
      </c>
      <c r="Z16" s="12">
        <f t="shared" si="4"/>
        <v>6267</v>
      </c>
      <c r="AA16" s="11">
        <v>706</v>
      </c>
      <c r="AB16" s="11">
        <f t="shared" si="5"/>
        <v>75491</v>
      </c>
      <c r="AC16" s="11">
        <v>0</v>
      </c>
      <c r="AD16" s="147">
        <f t="shared" si="6"/>
        <v>75491</v>
      </c>
      <c r="AE16" s="146">
        <f t="shared" si="7"/>
        <v>74785</v>
      </c>
      <c r="AF16" s="148">
        <f t="shared" si="8"/>
        <v>74785</v>
      </c>
      <c r="AG16" s="149" t="e">
        <f>AD16+AC16+#REF!</f>
        <v>#REF!</v>
      </c>
      <c r="AH16" s="149">
        <v>75866</v>
      </c>
      <c r="AI16" t="e">
        <f t="shared" si="9"/>
        <v>#REF!</v>
      </c>
    </row>
    <row r="17" spans="1:35" ht="30" customHeight="1">
      <c r="A17" s="29"/>
      <c r="B17" s="45" t="s">
        <v>18</v>
      </c>
      <c r="C17" s="11">
        <v>106972</v>
      </c>
      <c r="D17" s="12">
        <v>11316</v>
      </c>
      <c r="E17" s="12">
        <v>41761</v>
      </c>
      <c r="F17" s="12">
        <f t="shared" si="0"/>
        <v>160049</v>
      </c>
      <c r="G17" s="11">
        <v>3920</v>
      </c>
      <c r="H17" s="12">
        <v>1392</v>
      </c>
      <c r="I17" s="12">
        <v>464</v>
      </c>
      <c r="J17" s="146">
        <f t="shared" si="1"/>
        <v>5776</v>
      </c>
      <c r="K17" s="29"/>
      <c r="L17" s="45" t="s">
        <v>18</v>
      </c>
      <c r="M17" s="11">
        <v>286</v>
      </c>
      <c r="N17" s="12">
        <v>19535</v>
      </c>
      <c r="O17" s="12">
        <v>0</v>
      </c>
      <c r="P17" s="12">
        <f t="shared" si="2"/>
        <v>19821</v>
      </c>
      <c r="Q17" s="11">
        <v>0</v>
      </c>
      <c r="R17" s="12">
        <v>0</v>
      </c>
      <c r="S17" s="12">
        <v>0</v>
      </c>
      <c r="T17" s="146">
        <f t="shared" si="3"/>
        <v>0</v>
      </c>
      <c r="U17" s="29"/>
      <c r="V17" s="45" t="s">
        <v>18</v>
      </c>
      <c r="W17" s="11">
        <v>3919</v>
      </c>
      <c r="X17" s="12">
        <v>150</v>
      </c>
      <c r="Y17" s="12">
        <v>0</v>
      </c>
      <c r="Z17" s="12">
        <f t="shared" si="4"/>
        <v>4069</v>
      </c>
      <c r="AA17" s="11">
        <v>22164</v>
      </c>
      <c r="AB17" s="11">
        <f t="shared" si="5"/>
        <v>211879</v>
      </c>
      <c r="AC17" s="11">
        <v>0</v>
      </c>
      <c r="AD17" s="147">
        <f t="shared" si="6"/>
        <v>211879</v>
      </c>
      <c r="AE17" s="146">
        <f t="shared" si="7"/>
        <v>189715</v>
      </c>
      <c r="AF17" s="148">
        <f t="shared" si="8"/>
        <v>189715</v>
      </c>
      <c r="AG17" s="149" t="e">
        <f>AD17+AC17+#REF!</f>
        <v>#REF!</v>
      </c>
      <c r="AH17" s="149">
        <v>224849</v>
      </c>
      <c r="AI17" t="e">
        <f t="shared" si="9"/>
        <v>#REF!</v>
      </c>
    </row>
    <row r="18" spans="1:35" ht="30" customHeight="1">
      <c r="A18" s="29"/>
      <c r="B18" s="45" t="s">
        <v>19</v>
      </c>
      <c r="C18" s="11">
        <v>28377</v>
      </c>
      <c r="D18" s="12">
        <v>0</v>
      </c>
      <c r="E18" s="12">
        <v>2189</v>
      </c>
      <c r="F18" s="12">
        <f t="shared" si="0"/>
        <v>30566</v>
      </c>
      <c r="G18" s="11">
        <v>301</v>
      </c>
      <c r="H18" s="12">
        <v>0</v>
      </c>
      <c r="I18" s="12">
        <v>2</v>
      </c>
      <c r="J18" s="146">
        <f t="shared" si="1"/>
        <v>303</v>
      </c>
      <c r="K18" s="29"/>
      <c r="L18" s="45" t="s">
        <v>19</v>
      </c>
      <c r="M18" s="11">
        <v>2591</v>
      </c>
      <c r="N18" s="12">
        <v>0</v>
      </c>
      <c r="O18" s="12">
        <v>21</v>
      </c>
      <c r="P18" s="12">
        <f t="shared" si="2"/>
        <v>2612</v>
      </c>
      <c r="Q18" s="11">
        <v>0</v>
      </c>
      <c r="R18" s="12">
        <v>0</v>
      </c>
      <c r="S18" s="12">
        <v>0</v>
      </c>
      <c r="T18" s="146">
        <f t="shared" si="3"/>
        <v>0</v>
      </c>
      <c r="U18" s="29"/>
      <c r="V18" s="45" t="s">
        <v>19</v>
      </c>
      <c r="W18" s="11">
        <v>0</v>
      </c>
      <c r="X18" s="12">
        <v>0</v>
      </c>
      <c r="Y18" s="12">
        <v>0</v>
      </c>
      <c r="Z18" s="12">
        <f t="shared" si="4"/>
        <v>0</v>
      </c>
      <c r="AA18" s="11">
        <v>4979</v>
      </c>
      <c r="AB18" s="11">
        <f t="shared" si="5"/>
        <v>38460</v>
      </c>
      <c r="AC18" s="11">
        <v>0</v>
      </c>
      <c r="AD18" s="147">
        <f t="shared" si="6"/>
        <v>38460</v>
      </c>
      <c r="AE18" s="146">
        <f t="shared" si="7"/>
        <v>33481</v>
      </c>
      <c r="AF18" s="148">
        <f t="shared" si="8"/>
        <v>33481</v>
      </c>
      <c r="AG18" s="149" t="e">
        <f>AD18+AC18+#REF!</f>
        <v>#REF!</v>
      </c>
      <c r="AH18" s="149">
        <v>36261</v>
      </c>
      <c r="AI18" t="e">
        <f t="shared" si="9"/>
        <v>#REF!</v>
      </c>
    </row>
    <row r="19" spans="1:35" ht="30" customHeight="1">
      <c r="A19" s="29"/>
      <c r="B19" s="45" t="s">
        <v>20</v>
      </c>
      <c r="C19" s="11">
        <v>18907</v>
      </c>
      <c r="D19" s="12">
        <v>8070</v>
      </c>
      <c r="E19" s="12">
        <v>1338</v>
      </c>
      <c r="F19" s="12">
        <f t="shared" si="0"/>
        <v>28315</v>
      </c>
      <c r="G19" s="11">
        <v>354</v>
      </c>
      <c r="H19" s="12">
        <v>0</v>
      </c>
      <c r="I19" s="12">
        <v>11</v>
      </c>
      <c r="J19" s="146">
        <f t="shared" si="1"/>
        <v>365</v>
      </c>
      <c r="K19" s="29"/>
      <c r="L19" s="45" t="s">
        <v>20</v>
      </c>
      <c r="M19" s="11">
        <v>7939</v>
      </c>
      <c r="N19" s="12">
        <v>1379</v>
      </c>
      <c r="O19" s="12">
        <v>95</v>
      </c>
      <c r="P19" s="12">
        <f t="shared" si="2"/>
        <v>9413</v>
      </c>
      <c r="Q19" s="11">
        <v>0</v>
      </c>
      <c r="R19" s="12">
        <v>0</v>
      </c>
      <c r="S19" s="12">
        <v>0</v>
      </c>
      <c r="T19" s="146">
        <f t="shared" si="3"/>
        <v>0</v>
      </c>
      <c r="U19" s="29"/>
      <c r="V19" s="45" t="s">
        <v>20</v>
      </c>
      <c r="W19" s="11">
        <v>0</v>
      </c>
      <c r="X19" s="12">
        <v>0</v>
      </c>
      <c r="Y19" s="12">
        <v>0</v>
      </c>
      <c r="Z19" s="12">
        <f t="shared" si="4"/>
        <v>0</v>
      </c>
      <c r="AA19" s="11">
        <v>6067</v>
      </c>
      <c r="AB19" s="11">
        <f t="shared" si="5"/>
        <v>44160</v>
      </c>
      <c r="AC19" s="11">
        <v>0</v>
      </c>
      <c r="AD19" s="147">
        <f t="shared" si="6"/>
        <v>44160</v>
      </c>
      <c r="AE19" s="146">
        <f t="shared" si="7"/>
        <v>38093</v>
      </c>
      <c r="AF19" s="148">
        <f t="shared" si="8"/>
        <v>38093</v>
      </c>
      <c r="AG19" s="149" t="e">
        <f>AD19+AC19+#REF!</f>
        <v>#REF!</v>
      </c>
      <c r="AH19" s="149">
        <v>41053</v>
      </c>
      <c r="AI19" t="e">
        <f t="shared" si="9"/>
        <v>#REF!</v>
      </c>
    </row>
    <row r="20" spans="1:35" ht="30" customHeight="1">
      <c r="A20" s="29"/>
      <c r="B20" s="45" t="s">
        <v>21</v>
      </c>
      <c r="C20" s="11">
        <v>13256</v>
      </c>
      <c r="D20" s="12">
        <v>0</v>
      </c>
      <c r="E20" s="12">
        <v>0</v>
      </c>
      <c r="F20" s="12">
        <f t="shared" si="0"/>
        <v>13256</v>
      </c>
      <c r="G20" s="11">
        <v>4112</v>
      </c>
      <c r="H20" s="12">
        <v>0</v>
      </c>
      <c r="I20" s="12">
        <v>0</v>
      </c>
      <c r="J20" s="146">
        <f t="shared" si="1"/>
        <v>4112</v>
      </c>
      <c r="K20" s="29"/>
      <c r="L20" s="45" t="s">
        <v>21</v>
      </c>
      <c r="M20" s="11">
        <v>2666</v>
      </c>
      <c r="N20" s="12">
        <v>0</v>
      </c>
      <c r="O20" s="12">
        <v>0</v>
      </c>
      <c r="P20" s="12">
        <f t="shared" si="2"/>
        <v>2666</v>
      </c>
      <c r="Q20" s="11">
        <v>0</v>
      </c>
      <c r="R20" s="12">
        <v>0</v>
      </c>
      <c r="S20" s="12">
        <v>0</v>
      </c>
      <c r="T20" s="146">
        <f t="shared" si="3"/>
        <v>0</v>
      </c>
      <c r="U20" s="29"/>
      <c r="V20" s="45" t="s">
        <v>21</v>
      </c>
      <c r="W20" s="11">
        <v>0</v>
      </c>
      <c r="X20" s="12">
        <v>0</v>
      </c>
      <c r="Y20" s="12">
        <v>0</v>
      </c>
      <c r="Z20" s="12">
        <f t="shared" si="4"/>
        <v>0</v>
      </c>
      <c r="AA20" s="11">
        <v>6405</v>
      </c>
      <c r="AB20" s="11">
        <f t="shared" si="5"/>
        <v>26439</v>
      </c>
      <c r="AC20" s="11">
        <v>0</v>
      </c>
      <c r="AD20" s="147">
        <f t="shared" si="6"/>
        <v>26439</v>
      </c>
      <c r="AE20" s="146">
        <f t="shared" si="7"/>
        <v>20034</v>
      </c>
      <c r="AF20" s="148">
        <f t="shared" si="8"/>
        <v>20034</v>
      </c>
      <c r="AG20" s="149" t="e">
        <f>AD20+AC20+#REF!</f>
        <v>#REF!</v>
      </c>
      <c r="AH20" s="149">
        <v>24945</v>
      </c>
      <c r="AI20" t="e">
        <f t="shared" si="9"/>
        <v>#REF!</v>
      </c>
    </row>
    <row r="21" spans="1:35" ht="30" customHeight="1">
      <c r="A21" s="29"/>
      <c r="B21" s="45" t="s">
        <v>22</v>
      </c>
      <c r="C21" s="11">
        <v>0</v>
      </c>
      <c r="D21" s="12">
        <v>14250</v>
      </c>
      <c r="E21" s="12">
        <v>631</v>
      </c>
      <c r="F21" s="12">
        <f t="shared" si="0"/>
        <v>14881</v>
      </c>
      <c r="G21" s="11">
        <v>1430</v>
      </c>
      <c r="H21" s="12">
        <v>2660</v>
      </c>
      <c r="I21" s="12">
        <v>270</v>
      </c>
      <c r="J21" s="146">
        <f t="shared" si="1"/>
        <v>4360</v>
      </c>
      <c r="K21" s="29"/>
      <c r="L21" s="45" t="s">
        <v>22</v>
      </c>
      <c r="M21" s="11">
        <v>0</v>
      </c>
      <c r="N21" s="12">
        <v>1231</v>
      </c>
      <c r="O21" s="12">
        <v>0</v>
      </c>
      <c r="P21" s="12">
        <f t="shared" si="2"/>
        <v>1231</v>
      </c>
      <c r="Q21" s="11">
        <v>0</v>
      </c>
      <c r="R21" s="12">
        <v>0</v>
      </c>
      <c r="S21" s="12">
        <v>0</v>
      </c>
      <c r="T21" s="146">
        <f t="shared" si="3"/>
        <v>0</v>
      </c>
      <c r="U21" s="29"/>
      <c r="V21" s="45" t="s">
        <v>22</v>
      </c>
      <c r="W21" s="11">
        <v>0</v>
      </c>
      <c r="X21" s="12">
        <v>352</v>
      </c>
      <c r="Y21" s="12">
        <v>0</v>
      </c>
      <c r="Z21" s="12">
        <f t="shared" si="4"/>
        <v>352</v>
      </c>
      <c r="AA21" s="11">
        <v>2421</v>
      </c>
      <c r="AB21" s="11">
        <f t="shared" si="5"/>
        <v>23245</v>
      </c>
      <c r="AC21" s="11">
        <v>0</v>
      </c>
      <c r="AD21" s="147">
        <f t="shared" si="6"/>
        <v>23245</v>
      </c>
      <c r="AE21" s="146">
        <f t="shared" si="7"/>
        <v>20824</v>
      </c>
      <c r="AF21" s="148">
        <f t="shared" si="8"/>
        <v>20824</v>
      </c>
      <c r="AG21" s="149" t="e">
        <f>AD21+AC21+#REF!</f>
        <v>#REF!</v>
      </c>
      <c r="AH21" s="149">
        <v>19678</v>
      </c>
      <c r="AI21" t="e">
        <f t="shared" si="9"/>
        <v>#REF!</v>
      </c>
    </row>
    <row r="22" spans="1:35" ht="30" customHeight="1">
      <c r="A22" s="29"/>
      <c r="B22" s="45" t="s">
        <v>23</v>
      </c>
      <c r="C22" s="11">
        <v>0</v>
      </c>
      <c r="D22" s="12">
        <v>7861</v>
      </c>
      <c r="E22" s="12">
        <v>4452</v>
      </c>
      <c r="F22" s="12">
        <f t="shared" si="0"/>
        <v>12313</v>
      </c>
      <c r="G22" s="11">
        <v>0</v>
      </c>
      <c r="H22" s="12">
        <v>1475</v>
      </c>
      <c r="I22" s="12">
        <v>0</v>
      </c>
      <c r="J22" s="146">
        <f t="shared" si="1"/>
        <v>1475</v>
      </c>
      <c r="K22" s="29"/>
      <c r="L22" s="45" t="s">
        <v>23</v>
      </c>
      <c r="M22" s="11">
        <v>0</v>
      </c>
      <c r="N22" s="12">
        <v>1016</v>
      </c>
      <c r="O22" s="12">
        <v>0</v>
      </c>
      <c r="P22" s="12">
        <f t="shared" si="2"/>
        <v>1016</v>
      </c>
      <c r="Q22" s="11">
        <v>0</v>
      </c>
      <c r="R22" s="12">
        <v>24</v>
      </c>
      <c r="S22" s="12">
        <v>0</v>
      </c>
      <c r="T22" s="146">
        <f t="shared" si="3"/>
        <v>24</v>
      </c>
      <c r="U22" s="29"/>
      <c r="V22" s="45" t="s">
        <v>23</v>
      </c>
      <c r="W22" s="11">
        <v>0</v>
      </c>
      <c r="X22" s="12">
        <v>76</v>
      </c>
      <c r="Y22" s="12">
        <v>0</v>
      </c>
      <c r="Z22" s="12">
        <f t="shared" si="4"/>
        <v>76</v>
      </c>
      <c r="AA22" s="11">
        <v>2472</v>
      </c>
      <c r="AB22" s="11">
        <f t="shared" si="5"/>
        <v>17376</v>
      </c>
      <c r="AC22" s="11">
        <v>0</v>
      </c>
      <c r="AD22" s="147">
        <f t="shared" si="6"/>
        <v>17376</v>
      </c>
      <c r="AE22" s="146">
        <f t="shared" si="7"/>
        <v>14904</v>
      </c>
      <c r="AF22" s="148">
        <f t="shared" si="8"/>
        <v>14904</v>
      </c>
      <c r="AG22" s="149" t="e">
        <f>AD22+AC22+#REF!</f>
        <v>#REF!</v>
      </c>
      <c r="AH22" s="149">
        <v>15371</v>
      </c>
      <c r="AI22" t="e">
        <f t="shared" si="9"/>
        <v>#REF!</v>
      </c>
    </row>
    <row r="23" spans="1:35" ht="30" customHeight="1">
      <c r="A23" s="29"/>
      <c r="B23" s="45" t="s">
        <v>24</v>
      </c>
      <c r="C23" s="11">
        <v>10883</v>
      </c>
      <c r="D23" s="12">
        <v>0</v>
      </c>
      <c r="E23" s="12">
        <v>5899</v>
      </c>
      <c r="F23" s="12">
        <f t="shared" si="0"/>
        <v>16782</v>
      </c>
      <c r="G23" s="11">
        <v>2606</v>
      </c>
      <c r="H23" s="12">
        <v>0</v>
      </c>
      <c r="I23" s="12">
        <v>0</v>
      </c>
      <c r="J23" s="146">
        <f t="shared" si="1"/>
        <v>2606</v>
      </c>
      <c r="K23" s="29"/>
      <c r="L23" s="45" t="s">
        <v>24</v>
      </c>
      <c r="M23" s="11">
        <v>673</v>
      </c>
      <c r="N23" s="12">
        <v>578</v>
      </c>
      <c r="O23" s="12">
        <v>0</v>
      </c>
      <c r="P23" s="12">
        <f t="shared" si="2"/>
        <v>1251</v>
      </c>
      <c r="Q23" s="11">
        <v>34</v>
      </c>
      <c r="R23" s="12">
        <v>0</v>
      </c>
      <c r="S23" s="12">
        <v>0</v>
      </c>
      <c r="T23" s="146">
        <f t="shared" si="3"/>
        <v>34</v>
      </c>
      <c r="U23" s="29"/>
      <c r="V23" s="45" t="s">
        <v>24</v>
      </c>
      <c r="W23" s="11">
        <v>89</v>
      </c>
      <c r="X23" s="12">
        <v>0</v>
      </c>
      <c r="Y23" s="12">
        <v>0</v>
      </c>
      <c r="Z23" s="12">
        <f t="shared" si="4"/>
        <v>89</v>
      </c>
      <c r="AA23" s="11">
        <v>2182</v>
      </c>
      <c r="AB23" s="11">
        <f t="shared" si="5"/>
        <v>22944</v>
      </c>
      <c r="AC23" s="11">
        <v>643</v>
      </c>
      <c r="AD23" s="147">
        <f t="shared" si="6"/>
        <v>23587</v>
      </c>
      <c r="AE23" s="146">
        <f t="shared" si="7"/>
        <v>21405</v>
      </c>
      <c r="AF23" s="148">
        <f t="shared" si="8"/>
        <v>20762</v>
      </c>
      <c r="AG23" s="149" t="e">
        <f>AD23+AC23+#REF!</f>
        <v>#REF!</v>
      </c>
      <c r="AH23" s="149">
        <v>22564</v>
      </c>
      <c r="AI23" t="e">
        <f t="shared" si="9"/>
        <v>#REF!</v>
      </c>
    </row>
    <row r="24" spans="1:35" ht="30" customHeight="1">
      <c r="A24" s="29"/>
      <c r="B24" s="45" t="s">
        <v>25</v>
      </c>
      <c r="C24" s="11">
        <v>112798</v>
      </c>
      <c r="D24" s="12">
        <v>0</v>
      </c>
      <c r="E24" s="12">
        <v>74010</v>
      </c>
      <c r="F24" s="12">
        <f t="shared" si="0"/>
        <v>186808</v>
      </c>
      <c r="G24" s="11">
        <v>8934</v>
      </c>
      <c r="H24" s="12">
        <v>0</v>
      </c>
      <c r="I24" s="12">
        <v>3067</v>
      </c>
      <c r="J24" s="146">
        <f t="shared" si="1"/>
        <v>12001</v>
      </c>
      <c r="K24" s="29"/>
      <c r="L24" s="45" t="s">
        <v>25</v>
      </c>
      <c r="M24" s="11">
        <v>3758</v>
      </c>
      <c r="N24" s="12">
        <v>2416</v>
      </c>
      <c r="O24" s="12">
        <v>5109</v>
      </c>
      <c r="P24" s="12">
        <f t="shared" si="2"/>
        <v>11283</v>
      </c>
      <c r="Q24" s="11">
        <v>0</v>
      </c>
      <c r="R24" s="12">
        <v>1451</v>
      </c>
      <c r="S24" s="12">
        <v>0</v>
      </c>
      <c r="T24" s="146">
        <f t="shared" si="3"/>
        <v>1451</v>
      </c>
      <c r="U24" s="29"/>
      <c r="V24" s="45" t="s">
        <v>25</v>
      </c>
      <c r="W24" s="11">
        <v>1471</v>
      </c>
      <c r="X24" s="12">
        <v>0</v>
      </c>
      <c r="Y24" s="12">
        <v>3212</v>
      </c>
      <c r="Z24" s="12">
        <f t="shared" si="4"/>
        <v>4683</v>
      </c>
      <c r="AA24" s="11">
        <v>10754</v>
      </c>
      <c r="AB24" s="11">
        <f t="shared" si="5"/>
        <v>226980</v>
      </c>
      <c r="AC24" s="11">
        <v>0</v>
      </c>
      <c r="AD24" s="147">
        <f t="shared" si="6"/>
        <v>226980</v>
      </c>
      <c r="AE24" s="146">
        <f t="shared" si="7"/>
        <v>216226</v>
      </c>
      <c r="AF24" s="148">
        <f t="shared" si="8"/>
        <v>216226</v>
      </c>
      <c r="AG24" s="149" t="e">
        <f>AD24+AC24+#REF!</f>
        <v>#REF!</v>
      </c>
      <c r="AH24" s="149">
        <v>225650</v>
      </c>
      <c r="AI24" t="e">
        <f t="shared" si="9"/>
        <v>#REF!</v>
      </c>
    </row>
    <row r="25" spans="1:35" ht="30" customHeight="1">
      <c r="A25" s="29"/>
      <c r="B25" s="45" t="s">
        <v>26</v>
      </c>
      <c r="C25" s="11">
        <v>1451</v>
      </c>
      <c r="D25" s="12">
        <v>2500</v>
      </c>
      <c r="E25" s="12">
        <v>71</v>
      </c>
      <c r="F25" s="12">
        <f t="shared" si="0"/>
        <v>4022</v>
      </c>
      <c r="G25" s="11">
        <v>111</v>
      </c>
      <c r="H25" s="12">
        <v>0</v>
      </c>
      <c r="I25" s="12">
        <v>0</v>
      </c>
      <c r="J25" s="146">
        <f t="shared" si="1"/>
        <v>111</v>
      </c>
      <c r="K25" s="29"/>
      <c r="L25" s="45" t="s">
        <v>26</v>
      </c>
      <c r="M25" s="11">
        <v>0</v>
      </c>
      <c r="N25" s="12">
        <v>759</v>
      </c>
      <c r="O25" s="12">
        <v>0</v>
      </c>
      <c r="P25" s="12">
        <f t="shared" si="2"/>
        <v>759</v>
      </c>
      <c r="Q25" s="11">
        <v>0</v>
      </c>
      <c r="R25" s="12">
        <v>0</v>
      </c>
      <c r="S25" s="12">
        <v>0</v>
      </c>
      <c r="T25" s="146">
        <f t="shared" si="3"/>
        <v>0</v>
      </c>
      <c r="U25" s="29"/>
      <c r="V25" s="45" t="s">
        <v>26</v>
      </c>
      <c r="W25" s="11">
        <v>195</v>
      </c>
      <c r="X25" s="12">
        <v>0</v>
      </c>
      <c r="Y25" s="12">
        <v>0</v>
      </c>
      <c r="Z25" s="12">
        <f t="shared" si="4"/>
        <v>195</v>
      </c>
      <c r="AA25" s="11">
        <v>917</v>
      </c>
      <c r="AB25" s="11">
        <f t="shared" si="5"/>
        <v>6004</v>
      </c>
      <c r="AC25" s="11">
        <v>0</v>
      </c>
      <c r="AD25" s="147">
        <f t="shared" si="6"/>
        <v>6004</v>
      </c>
      <c r="AE25" s="146">
        <f t="shared" si="7"/>
        <v>5087</v>
      </c>
      <c r="AF25" s="148">
        <f t="shared" si="8"/>
        <v>5087</v>
      </c>
      <c r="AG25" s="149" t="e">
        <f>AD25+AC25+#REF!</f>
        <v>#REF!</v>
      </c>
      <c r="AH25" s="149">
        <v>5771</v>
      </c>
      <c r="AI25" t="e">
        <f t="shared" si="9"/>
        <v>#REF!</v>
      </c>
    </row>
    <row r="26" spans="1:35" ht="30" customHeight="1">
      <c r="A26" s="29"/>
      <c r="B26" s="45" t="s">
        <v>27</v>
      </c>
      <c r="C26" s="11">
        <v>16484</v>
      </c>
      <c r="D26" s="12">
        <v>0</v>
      </c>
      <c r="E26" s="12">
        <v>3597</v>
      </c>
      <c r="F26" s="12">
        <f t="shared" si="0"/>
        <v>20081</v>
      </c>
      <c r="G26" s="11">
        <v>553</v>
      </c>
      <c r="H26" s="12">
        <v>0</v>
      </c>
      <c r="I26" s="12">
        <v>0</v>
      </c>
      <c r="J26" s="146">
        <f t="shared" si="1"/>
        <v>553</v>
      </c>
      <c r="K26" s="29"/>
      <c r="L26" s="45" t="s">
        <v>27</v>
      </c>
      <c r="M26" s="11">
        <v>340</v>
      </c>
      <c r="N26" s="12">
        <v>1572</v>
      </c>
      <c r="O26" s="12">
        <v>0</v>
      </c>
      <c r="P26" s="12">
        <f t="shared" si="2"/>
        <v>1912</v>
      </c>
      <c r="Q26" s="11">
        <v>0</v>
      </c>
      <c r="R26" s="12">
        <v>0</v>
      </c>
      <c r="S26" s="12">
        <v>0</v>
      </c>
      <c r="T26" s="146">
        <f t="shared" si="3"/>
        <v>0</v>
      </c>
      <c r="U26" s="29"/>
      <c r="V26" s="45" t="s">
        <v>27</v>
      </c>
      <c r="W26" s="11">
        <v>293</v>
      </c>
      <c r="X26" s="12">
        <v>0</v>
      </c>
      <c r="Y26" s="12">
        <v>0</v>
      </c>
      <c r="Z26" s="12">
        <f t="shared" si="4"/>
        <v>293</v>
      </c>
      <c r="AA26" s="11">
        <v>3735</v>
      </c>
      <c r="AB26" s="11">
        <f t="shared" si="5"/>
        <v>26574</v>
      </c>
      <c r="AC26" s="11">
        <v>0</v>
      </c>
      <c r="AD26" s="147">
        <f t="shared" si="6"/>
        <v>26574</v>
      </c>
      <c r="AE26" s="146">
        <f t="shared" si="7"/>
        <v>22839</v>
      </c>
      <c r="AF26" s="148">
        <f t="shared" si="8"/>
        <v>22839</v>
      </c>
      <c r="AG26" s="149" t="e">
        <f>AD26+AC26+#REF!</f>
        <v>#REF!</v>
      </c>
      <c r="AH26" s="149">
        <v>24103</v>
      </c>
      <c r="AI26" t="e">
        <f t="shared" si="9"/>
        <v>#REF!</v>
      </c>
    </row>
    <row r="27" spans="1:35" ht="30" customHeight="1">
      <c r="A27" s="29"/>
      <c r="B27" s="45" t="s">
        <v>28</v>
      </c>
      <c r="C27" s="11">
        <v>0</v>
      </c>
      <c r="D27" s="12">
        <v>7689</v>
      </c>
      <c r="E27" s="12">
        <v>2843</v>
      </c>
      <c r="F27" s="12">
        <f t="shared" si="0"/>
        <v>10532</v>
      </c>
      <c r="G27" s="11">
        <v>0</v>
      </c>
      <c r="H27" s="12">
        <v>1333</v>
      </c>
      <c r="I27" s="12">
        <v>87</v>
      </c>
      <c r="J27" s="146">
        <f t="shared" si="1"/>
        <v>1420</v>
      </c>
      <c r="K27" s="29"/>
      <c r="L27" s="45" t="s">
        <v>28</v>
      </c>
      <c r="M27" s="11">
        <v>0</v>
      </c>
      <c r="N27" s="12">
        <v>823</v>
      </c>
      <c r="O27" s="12">
        <v>147</v>
      </c>
      <c r="P27" s="12">
        <f t="shared" si="2"/>
        <v>970</v>
      </c>
      <c r="Q27" s="11">
        <v>0</v>
      </c>
      <c r="R27" s="12">
        <v>16</v>
      </c>
      <c r="S27" s="12">
        <v>0</v>
      </c>
      <c r="T27" s="146">
        <f t="shared" si="3"/>
        <v>16</v>
      </c>
      <c r="U27" s="29"/>
      <c r="V27" s="45" t="s">
        <v>28</v>
      </c>
      <c r="W27" s="11">
        <v>0</v>
      </c>
      <c r="X27" s="12">
        <v>380</v>
      </c>
      <c r="Y27" s="12">
        <v>0</v>
      </c>
      <c r="Z27" s="12">
        <f t="shared" si="4"/>
        <v>380</v>
      </c>
      <c r="AA27" s="11">
        <v>3759</v>
      </c>
      <c r="AB27" s="11">
        <f t="shared" si="5"/>
        <v>17077</v>
      </c>
      <c r="AC27" s="11">
        <v>0</v>
      </c>
      <c r="AD27" s="147">
        <f t="shared" si="6"/>
        <v>17077</v>
      </c>
      <c r="AE27" s="146">
        <f t="shared" si="7"/>
        <v>13318</v>
      </c>
      <c r="AF27" s="148">
        <f t="shared" si="8"/>
        <v>13318</v>
      </c>
      <c r="AG27" s="149" t="e">
        <f>AD27+AC27+#REF!</f>
        <v>#REF!</v>
      </c>
      <c r="AH27" s="149">
        <v>14698</v>
      </c>
      <c r="AI27" t="e">
        <f t="shared" si="9"/>
        <v>#REF!</v>
      </c>
    </row>
    <row r="28" spans="1:35" ht="30" customHeight="1">
      <c r="A28" s="29"/>
      <c r="B28" s="45" t="s">
        <v>29</v>
      </c>
      <c r="C28" s="11">
        <v>0</v>
      </c>
      <c r="D28" s="12">
        <v>4717</v>
      </c>
      <c r="E28" s="12">
        <v>3751</v>
      </c>
      <c r="F28" s="12">
        <f t="shared" si="0"/>
        <v>8468</v>
      </c>
      <c r="G28" s="11">
        <v>0</v>
      </c>
      <c r="H28" s="12">
        <v>0</v>
      </c>
      <c r="I28" s="12">
        <v>0</v>
      </c>
      <c r="J28" s="146">
        <f t="shared" si="1"/>
        <v>0</v>
      </c>
      <c r="K28" s="29"/>
      <c r="L28" s="45" t="s">
        <v>29</v>
      </c>
      <c r="M28" s="11">
        <v>0</v>
      </c>
      <c r="N28" s="12">
        <v>646</v>
      </c>
      <c r="O28" s="12">
        <v>69</v>
      </c>
      <c r="P28" s="12">
        <f t="shared" si="2"/>
        <v>715</v>
      </c>
      <c r="Q28" s="11">
        <v>0</v>
      </c>
      <c r="R28" s="12">
        <v>0</v>
      </c>
      <c r="S28" s="12">
        <v>0</v>
      </c>
      <c r="T28" s="146">
        <f t="shared" si="3"/>
        <v>0</v>
      </c>
      <c r="U28" s="29"/>
      <c r="V28" s="45" t="s">
        <v>29</v>
      </c>
      <c r="W28" s="11">
        <v>0</v>
      </c>
      <c r="X28" s="12">
        <v>216</v>
      </c>
      <c r="Y28" s="12">
        <v>3</v>
      </c>
      <c r="Z28" s="12">
        <f t="shared" si="4"/>
        <v>219</v>
      </c>
      <c r="AA28" s="11">
        <v>1416</v>
      </c>
      <c r="AB28" s="11">
        <f t="shared" si="5"/>
        <v>10818</v>
      </c>
      <c r="AC28" s="11">
        <v>0</v>
      </c>
      <c r="AD28" s="147">
        <f t="shared" si="6"/>
        <v>10818</v>
      </c>
      <c r="AE28" s="146">
        <f t="shared" si="7"/>
        <v>9402</v>
      </c>
      <c r="AF28" s="148">
        <f t="shared" si="8"/>
        <v>9402</v>
      </c>
      <c r="AG28" s="149" t="e">
        <f>AD28+AC28+#REF!</f>
        <v>#REF!</v>
      </c>
      <c r="AH28" s="149">
        <v>10847</v>
      </c>
      <c r="AI28" t="e">
        <f t="shared" si="9"/>
        <v>#REF!</v>
      </c>
    </row>
    <row r="29" spans="1:35" ht="30" customHeight="1">
      <c r="A29" s="29"/>
      <c r="B29" s="45" t="s">
        <v>30</v>
      </c>
      <c r="C29" s="11">
        <v>1</v>
      </c>
      <c r="D29" s="12">
        <v>2546</v>
      </c>
      <c r="E29" s="12">
        <v>756</v>
      </c>
      <c r="F29" s="12">
        <f t="shared" si="0"/>
        <v>3303</v>
      </c>
      <c r="G29" s="11">
        <v>1</v>
      </c>
      <c r="H29" s="12">
        <v>131</v>
      </c>
      <c r="I29" s="12">
        <v>25</v>
      </c>
      <c r="J29" s="146">
        <f t="shared" si="1"/>
        <v>157</v>
      </c>
      <c r="K29" s="29"/>
      <c r="L29" s="45" t="s">
        <v>30</v>
      </c>
      <c r="M29" s="11">
        <v>0</v>
      </c>
      <c r="N29" s="12">
        <v>256</v>
      </c>
      <c r="O29" s="12">
        <v>180</v>
      </c>
      <c r="P29" s="12">
        <f t="shared" si="2"/>
        <v>436</v>
      </c>
      <c r="Q29" s="11">
        <v>0</v>
      </c>
      <c r="R29" s="12">
        <v>0</v>
      </c>
      <c r="S29" s="12">
        <v>0</v>
      </c>
      <c r="T29" s="146">
        <f t="shared" si="3"/>
        <v>0</v>
      </c>
      <c r="U29" s="29"/>
      <c r="V29" s="45" t="s">
        <v>30</v>
      </c>
      <c r="W29" s="11">
        <v>0</v>
      </c>
      <c r="X29" s="12">
        <v>253</v>
      </c>
      <c r="Y29" s="12">
        <v>1</v>
      </c>
      <c r="Z29" s="12">
        <f t="shared" si="4"/>
        <v>254</v>
      </c>
      <c r="AA29" s="11">
        <v>935</v>
      </c>
      <c r="AB29" s="11">
        <f t="shared" si="5"/>
        <v>5085</v>
      </c>
      <c r="AC29" s="11">
        <v>0</v>
      </c>
      <c r="AD29" s="147">
        <f t="shared" si="6"/>
        <v>5085</v>
      </c>
      <c r="AE29" s="146">
        <f t="shared" si="7"/>
        <v>4150</v>
      </c>
      <c r="AF29" s="148">
        <f t="shared" si="8"/>
        <v>4150</v>
      </c>
      <c r="AG29" s="149" t="e">
        <f>AD29+AC29+#REF!</f>
        <v>#REF!</v>
      </c>
      <c r="AH29" s="149">
        <v>4558</v>
      </c>
      <c r="AI29" t="e">
        <f t="shared" si="9"/>
        <v>#REF!</v>
      </c>
    </row>
    <row r="30" spans="1:35" ht="30" customHeight="1">
      <c r="A30" s="29"/>
      <c r="B30" s="45" t="s">
        <v>31</v>
      </c>
      <c r="C30" s="11">
        <v>0</v>
      </c>
      <c r="D30" s="12">
        <v>2242</v>
      </c>
      <c r="E30" s="12">
        <v>1279</v>
      </c>
      <c r="F30" s="12">
        <f t="shared" si="0"/>
        <v>3521</v>
      </c>
      <c r="G30" s="11">
        <v>63</v>
      </c>
      <c r="H30" s="12">
        <v>0</v>
      </c>
      <c r="I30" s="12">
        <v>0</v>
      </c>
      <c r="J30" s="146">
        <f t="shared" si="1"/>
        <v>63</v>
      </c>
      <c r="K30" s="29"/>
      <c r="L30" s="45" t="s">
        <v>31</v>
      </c>
      <c r="M30" s="11">
        <v>136</v>
      </c>
      <c r="N30" s="12">
        <v>0</v>
      </c>
      <c r="O30" s="12">
        <v>117</v>
      </c>
      <c r="P30" s="12">
        <f t="shared" si="2"/>
        <v>253</v>
      </c>
      <c r="Q30" s="11">
        <v>0</v>
      </c>
      <c r="R30" s="12">
        <v>0</v>
      </c>
      <c r="S30" s="12">
        <v>0</v>
      </c>
      <c r="T30" s="146">
        <f t="shared" si="3"/>
        <v>0</v>
      </c>
      <c r="U30" s="29"/>
      <c r="V30" s="45" t="s">
        <v>31</v>
      </c>
      <c r="W30" s="11">
        <v>41</v>
      </c>
      <c r="X30" s="12">
        <v>0</v>
      </c>
      <c r="Y30" s="12">
        <v>0</v>
      </c>
      <c r="Z30" s="12">
        <f t="shared" si="4"/>
        <v>41</v>
      </c>
      <c r="AA30" s="11">
        <v>888</v>
      </c>
      <c r="AB30" s="11">
        <f t="shared" si="5"/>
        <v>4766</v>
      </c>
      <c r="AC30" s="11">
        <v>0</v>
      </c>
      <c r="AD30" s="147">
        <f t="shared" si="6"/>
        <v>4766</v>
      </c>
      <c r="AE30" s="146">
        <f t="shared" si="7"/>
        <v>3878</v>
      </c>
      <c r="AF30" s="148">
        <f t="shared" si="8"/>
        <v>3878</v>
      </c>
      <c r="AG30" s="149" t="e">
        <f>AD30+AC30+#REF!</f>
        <v>#REF!</v>
      </c>
      <c r="AH30" s="149">
        <v>4397</v>
      </c>
      <c r="AI30" t="e">
        <f t="shared" si="9"/>
        <v>#REF!</v>
      </c>
    </row>
    <row r="31" spans="1:35" ht="30" customHeight="1">
      <c r="A31" s="29"/>
      <c r="B31" s="45" t="s">
        <v>32</v>
      </c>
      <c r="C31" s="11">
        <v>3499</v>
      </c>
      <c r="D31" s="12">
        <v>0</v>
      </c>
      <c r="E31" s="12">
        <v>179</v>
      </c>
      <c r="F31" s="12">
        <f t="shared" si="0"/>
        <v>3678</v>
      </c>
      <c r="G31" s="11">
        <v>0</v>
      </c>
      <c r="H31" s="12">
        <v>0</v>
      </c>
      <c r="I31" s="12">
        <v>0</v>
      </c>
      <c r="J31" s="146">
        <f t="shared" si="1"/>
        <v>0</v>
      </c>
      <c r="K31" s="29"/>
      <c r="L31" s="45" t="s">
        <v>32</v>
      </c>
      <c r="M31" s="11">
        <v>162</v>
      </c>
      <c r="N31" s="12">
        <v>208</v>
      </c>
      <c r="O31" s="12">
        <v>0</v>
      </c>
      <c r="P31" s="12">
        <f t="shared" si="2"/>
        <v>370</v>
      </c>
      <c r="Q31" s="11">
        <v>11</v>
      </c>
      <c r="R31" s="12">
        <v>0</v>
      </c>
      <c r="S31" s="12">
        <v>0</v>
      </c>
      <c r="T31" s="146">
        <f t="shared" si="3"/>
        <v>11</v>
      </c>
      <c r="U31" s="29"/>
      <c r="V31" s="45" t="s">
        <v>32</v>
      </c>
      <c r="W31" s="11">
        <v>0</v>
      </c>
      <c r="X31" s="12">
        <v>359</v>
      </c>
      <c r="Y31" s="12">
        <v>0</v>
      </c>
      <c r="Z31" s="12">
        <f t="shared" si="4"/>
        <v>359</v>
      </c>
      <c r="AA31" s="11">
        <v>360</v>
      </c>
      <c r="AB31" s="11">
        <f t="shared" si="5"/>
        <v>4778</v>
      </c>
      <c r="AC31" s="11">
        <v>0</v>
      </c>
      <c r="AD31" s="147">
        <f t="shared" si="6"/>
        <v>4778</v>
      </c>
      <c r="AE31" s="146">
        <f t="shared" si="7"/>
        <v>4418</v>
      </c>
      <c r="AF31" s="148">
        <f t="shared" si="8"/>
        <v>4418</v>
      </c>
      <c r="AG31" s="149" t="e">
        <f>AD31+AC31+#REF!</f>
        <v>#REF!</v>
      </c>
      <c r="AH31" s="149">
        <v>4766</v>
      </c>
      <c r="AI31" t="e">
        <f t="shared" si="9"/>
        <v>#REF!</v>
      </c>
    </row>
    <row r="32" spans="1:35" ht="30" customHeight="1">
      <c r="A32" s="29"/>
      <c r="B32" s="45" t="s">
        <v>33</v>
      </c>
      <c r="C32" s="11">
        <v>2738</v>
      </c>
      <c r="D32" s="12">
        <v>0</v>
      </c>
      <c r="E32" s="12">
        <v>0</v>
      </c>
      <c r="F32" s="12">
        <f t="shared" si="0"/>
        <v>2738</v>
      </c>
      <c r="G32" s="11">
        <v>0</v>
      </c>
      <c r="H32" s="12">
        <v>0</v>
      </c>
      <c r="I32" s="12">
        <v>0</v>
      </c>
      <c r="J32" s="146">
        <f t="shared" si="1"/>
        <v>0</v>
      </c>
      <c r="K32" s="29"/>
      <c r="L32" s="45" t="s">
        <v>33</v>
      </c>
      <c r="M32" s="11">
        <v>0</v>
      </c>
      <c r="N32" s="12">
        <v>553</v>
      </c>
      <c r="O32" s="12">
        <v>0</v>
      </c>
      <c r="P32" s="12">
        <f t="shared" si="2"/>
        <v>553</v>
      </c>
      <c r="Q32" s="11">
        <v>0</v>
      </c>
      <c r="R32" s="12">
        <v>0</v>
      </c>
      <c r="S32" s="12">
        <v>0</v>
      </c>
      <c r="T32" s="146">
        <f t="shared" si="3"/>
        <v>0</v>
      </c>
      <c r="U32" s="29"/>
      <c r="V32" s="45" t="s">
        <v>33</v>
      </c>
      <c r="W32" s="11">
        <v>0</v>
      </c>
      <c r="X32" s="12">
        <v>77</v>
      </c>
      <c r="Y32" s="12">
        <v>0</v>
      </c>
      <c r="Z32" s="12">
        <f t="shared" si="4"/>
        <v>77</v>
      </c>
      <c r="AA32" s="11">
        <v>1323</v>
      </c>
      <c r="AB32" s="11">
        <f t="shared" si="5"/>
        <v>4691</v>
      </c>
      <c r="AC32" s="11">
        <v>0</v>
      </c>
      <c r="AD32" s="147">
        <f t="shared" si="6"/>
        <v>4691</v>
      </c>
      <c r="AE32" s="146">
        <f t="shared" si="7"/>
        <v>3368</v>
      </c>
      <c r="AF32" s="148">
        <f t="shared" si="8"/>
        <v>3368</v>
      </c>
      <c r="AG32" s="149" t="e">
        <f>AD32+AC32+#REF!</f>
        <v>#REF!</v>
      </c>
      <c r="AH32" s="149">
        <v>4694</v>
      </c>
      <c r="AI32" t="e">
        <f t="shared" si="9"/>
        <v>#REF!</v>
      </c>
    </row>
    <row r="33" spans="1:35" ht="30" customHeight="1">
      <c r="A33" s="29"/>
      <c r="B33" s="45" t="s">
        <v>34</v>
      </c>
      <c r="C33" s="11">
        <v>3102</v>
      </c>
      <c r="D33" s="12">
        <v>0</v>
      </c>
      <c r="E33" s="12">
        <v>0</v>
      </c>
      <c r="F33" s="12">
        <f t="shared" si="0"/>
        <v>3102</v>
      </c>
      <c r="G33" s="11">
        <v>62</v>
      </c>
      <c r="H33" s="12">
        <v>0</v>
      </c>
      <c r="I33" s="12">
        <v>0</v>
      </c>
      <c r="J33" s="146">
        <f t="shared" si="1"/>
        <v>62</v>
      </c>
      <c r="K33" s="29"/>
      <c r="L33" s="45" t="s">
        <v>34</v>
      </c>
      <c r="M33" s="11">
        <v>626</v>
      </c>
      <c r="N33" s="12">
        <v>0</v>
      </c>
      <c r="O33" s="12">
        <v>0</v>
      </c>
      <c r="P33" s="12">
        <f t="shared" si="2"/>
        <v>626</v>
      </c>
      <c r="Q33" s="11">
        <v>0</v>
      </c>
      <c r="R33" s="12">
        <v>0</v>
      </c>
      <c r="S33" s="12">
        <v>0</v>
      </c>
      <c r="T33" s="146">
        <f t="shared" si="3"/>
        <v>0</v>
      </c>
      <c r="U33" s="29"/>
      <c r="V33" s="45" t="s">
        <v>34</v>
      </c>
      <c r="W33" s="11">
        <v>0</v>
      </c>
      <c r="X33" s="12">
        <v>0</v>
      </c>
      <c r="Y33" s="12">
        <v>0</v>
      </c>
      <c r="Z33" s="12">
        <f t="shared" si="4"/>
        <v>0</v>
      </c>
      <c r="AA33" s="11">
        <v>3896</v>
      </c>
      <c r="AB33" s="11">
        <f t="shared" si="5"/>
        <v>7686</v>
      </c>
      <c r="AC33" s="11">
        <v>0</v>
      </c>
      <c r="AD33" s="147">
        <f t="shared" si="6"/>
        <v>7686</v>
      </c>
      <c r="AE33" s="146">
        <f t="shared" si="7"/>
        <v>3790</v>
      </c>
      <c r="AF33" s="148">
        <f t="shared" si="8"/>
        <v>3790</v>
      </c>
      <c r="AG33" s="149" t="e">
        <f>AD33+AC33+#REF!</f>
        <v>#REF!</v>
      </c>
      <c r="AH33" s="149">
        <v>6492</v>
      </c>
      <c r="AI33" t="e">
        <f t="shared" si="9"/>
        <v>#REF!</v>
      </c>
    </row>
    <row r="34" spans="1:35" ht="30" customHeight="1">
      <c r="A34" s="29"/>
      <c r="B34" s="45" t="s">
        <v>35</v>
      </c>
      <c r="C34" s="11">
        <v>0</v>
      </c>
      <c r="D34" s="12">
        <v>1114</v>
      </c>
      <c r="E34" s="12">
        <v>1255</v>
      </c>
      <c r="F34" s="12">
        <f t="shared" si="0"/>
        <v>2369</v>
      </c>
      <c r="G34" s="11">
        <v>0</v>
      </c>
      <c r="H34" s="12">
        <v>57</v>
      </c>
      <c r="I34" s="12">
        <v>20</v>
      </c>
      <c r="J34" s="146">
        <f t="shared" si="1"/>
        <v>77</v>
      </c>
      <c r="K34" s="29"/>
      <c r="L34" s="45" t="s">
        <v>35</v>
      </c>
      <c r="M34" s="11">
        <v>0</v>
      </c>
      <c r="N34" s="12">
        <v>184</v>
      </c>
      <c r="O34" s="12">
        <v>128</v>
      </c>
      <c r="P34" s="12">
        <f t="shared" si="2"/>
        <v>312</v>
      </c>
      <c r="Q34" s="11">
        <v>0</v>
      </c>
      <c r="R34" s="12">
        <v>0</v>
      </c>
      <c r="S34" s="12">
        <v>0</v>
      </c>
      <c r="T34" s="146">
        <f t="shared" si="3"/>
        <v>0</v>
      </c>
      <c r="U34" s="29"/>
      <c r="V34" s="45" t="s">
        <v>35</v>
      </c>
      <c r="W34" s="11">
        <v>0</v>
      </c>
      <c r="X34" s="12">
        <v>0</v>
      </c>
      <c r="Y34" s="12">
        <v>0</v>
      </c>
      <c r="Z34" s="12">
        <f t="shared" si="4"/>
        <v>0</v>
      </c>
      <c r="AA34" s="11">
        <v>880</v>
      </c>
      <c r="AB34" s="11">
        <f t="shared" si="5"/>
        <v>3638</v>
      </c>
      <c r="AC34" s="11">
        <v>0</v>
      </c>
      <c r="AD34" s="147">
        <f t="shared" si="6"/>
        <v>3638</v>
      </c>
      <c r="AE34" s="146">
        <f t="shared" si="7"/>
        <v>2758</v>
      </c>
      <c r="AF34" s="148">
        <f t="shared" si="8"/>
        <v>2758</v>
      </c>
      <c r="AG34" s="149" t="e">
        <f>AD34+AC34+#REF!</f>
        <v>#REF!</v>
      </c>
      <c r="AH34" s="149">
        <v>3905</v>
      </c>
      <c r="AI34" t="e">
        <f t="shared" si="9"/>
        <v>#REF!</v>
      </c>
    </row>
    <row r="35" spans="1:35" ht="30" customHeight="1">
      <c r="A35" s="29"/>
      <c r="B35" s="45" t="s">
        <v>36</v>
      </c>
      <c r="C35" s="11">
        <v>2216</v>
      </c>
      <c r="D35" s="12">
        <v>0</v>
      </c>
      <c r="E35" s="12">
        <v>472</v>
      </c>
      <c r="F35" s="12">
        <f t="shared" si="0"/>
        <v>2688</v>
      </c>
      <c r="G35" s="11">
        <v>101</v>
      </c>
      <c r="H35" s="12">
        <v>0</v>
      </c>
      <c r="I35" s="12">
        <v>0</v>
      </c>
      <c r="J35" s="146">
        <f t="shared" si="1"/>
        <v>101</v>
      </c>
      <c r="K35" s="29"/>
      <c r="L35" s="45" t="s">
        <v>36</v>
      </c>
      <c r="M35" s="11">
        <v>1021</v>
      </c>
      <c r="N35" s="12">
        <v>0</v>
      </c>
      <c r="O35" s="12">
        <v>36</v>
      </c>
      <c r="P35" s="12">
        <f t="shared" si="2"/>
        <v>1057</v>
      </c>
      <c r="Q35" s="11">
        <v>0</v>
      </c>
      <c r="R35" s="12">
        <v>0</v>
      </c>
      <c r="S35" s="12">
        <v>0</v>
      </c>
      <c r="T35" s="146">
        <f t="shared" si="3"/>
        <v>0</v>
      </c>
      <c r="U35" s="29"/>
      <c r="V35" s="45" t="s">
        <v>36</v>
      </c>
      <c r="W35" s="11">
        <v>282</v>
      </c>
      <c r="X35" s="12">
        <v>0</v>
      </c>
      <c r="Y35" s="12">
        <v>1</v>
      </c>
      <c r="Z35" s="12">
        <f t="shared" si="4"/>
        <v>283</v>
      </c>
      <c r="AA35" s="11">
        <v>570</v>
      </c>
      <c r="AB35" s="11">
        <f t="shared" si="5"/>
        <v>4699</v>
      </c>
      <c r="AC35" s="11">
        <v>0</v>
      </c>
      <c r="AD35" s="147">
        <f t="shared" si="6"/>
        <v>4699</v>
      </c>
      <c r="AE35" s="146">
        <f t="shared" si="7"/>
        <v>4129</v>
      </c>
      <c r="AF35" s="148">
        <f t="shared" si="8"/>
        <v>4129</v>
      </c>
      <c r="AG35" s="149" t="e">
        <f>AD35+AC35+#REF!</f>
        <v>#REF!</v>
      </c>
      <c r="AH35" s="149">
        <v>5670</v>
      </c>
      <c r="AI35" t="e">
        <f t="shared" si="9"/>
        <v>#REF!</v>
      </c>
    </row>
    <row r="36" spans="1:35" ht="30" customHeight="1">
      <c r="A36" s="29"/>
      <c r="B36" s="45" t="s">
        <v>37</v>
      </c>
      <c r="C36" s="11">
        <v>1022</v>
      </c>
      <c r="D36" s="12">
        <v>0</v>
      </c>
      <c r="E36" s="150">
        <v>0</v>
      </c>
      <c r="F36" s="12">
        <f t="shared" si="0"/>
        <v>1022</v>
      </c>
      <c r="G36" s="11">
        <v>26</v>
      </c>
      <c r="H36" s="12">
        <v>0</v>
      </c>
      <c r="I36" s="150">
        <v>0</v>
      </c>
      <c r="J36" s="146">
        <f t="shared" si="1"/>
        <v>26</v>
      </c>
      <c r="K36" s="29"/>
      <c r="L36" s="45" t="s">
        <v>37</v>
      </c>
      <c r="M36" s="11">
        <v>253</v>
      </c>
      <c r="N36" s="12">
        <v>0</v>
      </c>
      <c r="O36" s="12">
        <v>0</v>
      </c>
      <c r="P36" s="12">
        <f t="shared" si="2"/>
        <v>253</v>
      </c>
      <c r="Q36" s="11">
        <v>0</v>
      </c>
      <c r="R36" s="12">
        <v>0</v>
      </c>
      <c r="S36" s="12">
        <v>0</v>
      </c>
      <c r="T36" s="146">
        <v>0</v>
      </c>
      <c r="U36" s="29"/>
      <c r="V36" s="45" t="s">
        <v>37</v>
      </c>
      <c r="W36" s="11">
        <v>0</v>
      </c>
      <c r="X36" s="12">
        <v>0</v>
      </c>
      <c r="Y36" s="12">
        <v>0</v>
      </c>
      <c r="Z36" s="12">
        <f t="shared" si="4"/>
        <v>0</v>
      </c>
      <c r="AA36" s="11">
        <v>1115</v>
      </c>
      <c r="AB36" s="11">
        <f t="shared" si="5"/>
        <v>2416</v>
      </c>
      <c r="AC36" s="11">
        <v>0</v>
      </c>
      <c r="AD36" s="147">
        <f t="shared" si="6"/>
        <v>2416</v>
      </c>
      <c r="AE36" s="146">
        <f t="shared" si="7"/>
        <v>1301</v>
      </c>
      <c r="AF36" s="148">
        <f t="shared" si="8"/>
        <v>1301</v>
      </c>
      <c r="AG36" s="149" t="e">
        <f>AD36+AC36+#REF!</f>
        <v>#REF!</v>
      </c>
      <c r="AH36" s="149">
        <v>2104</v>
      </c>
      <c r="AI36" t="e">
        <f t="shared" si="9"/>
        <v>#REF!</v>
      </c>
    </row>
    <row r="37" spans="1:35" ht="30" customHeight="1">
      <c r="A37" s="29"/>
      <c r="B37" s="45" t="s">
        <v>38</v>
      </c>
      <c r="C37" s="11">
        <v>1123</v>
      </c>
      <c r="D37" s="12">
        <v>0</v>
      </c>
      <c r="E37" s="12">
        <v>0</v>
      </c>
      <c r="F37" s="12">
        <f t="shared" si="0"/>
        <v>1123</v>
      </c>
      <c r="G37" s="11">
        <v>30</v>
      </c>
      <c r="H37" s="12">
        <v>0</v>
      </c>
      <c r="I37" s="12">
        <v>0</v>
      </c>
      <c r="J37" s="146">
        <f t="shared" si="1"/>
        <v>30</v>
      </c>
      <c r="K37" s="29"/>
      <c r="L37" s="45" t="s">
        <v>38</v>
      </c>
      <c r="M37" s="11">
        <v>277</v>
      </c>
      <c r="N37" s="12">
        <v>0</v>
      </c>
      <c r="O37" s="12">
        <v>0</v>
      </c>
      <c r="P37" s="12">
        <f t="shared" si="2"/>
        <v>277</v>
      </c>
      <c r="Q37" s="11">
        <v>0</v>
      </c>
      <c r="R37" s="12">
        <v>0</v>
      </c>
      <c r="S37" s="12">
        <v>0</v>
      </c>
      <c r="T37" s="146">
        <f aca="true" t="shared" si="10" ref="T37:T80">Q37+R37+S37</f>
        <v>0</v>
      </c>
      <c r="U37" s="29"/>
      <c r="V37" s="45" t="s">
        <v>38</v>
      </c>
      <c r="W37" s="11">
        <v>0</v>
      </c>
      <c r="X37" s="12">
        <v>0</v>
      </c>
      <c r="Y37" s="12">
        <v>0</v>
      </c>
      <c r="Z37" s="12">
        <f t="shared" si="4"/>
        <v>0</v>
      </c>
      <c r="AA37" s="11">
        <v>1234</v>
      </c>
      <c r="AB37" s="11">
        <f t="shared" si="5"/>
        <v>2664</v>
      </c>
      <c r="AC37" s="11">
        <v>0</v>
      </c>
      <c r="AD37" s="147">
        <f t="shared" si="6"/>
        <v>2664</v>
      </c>
      <c r="AE37" s="146">
        <f t="shared" si="7"/>
        <v>1430</v>
      </c>
      <c r="AF37" s="148">
        <f t="shared" si="8"/>
        <v>1430</v>
      </c>
      <c r="AG37" s="149" t="e">
        <f>AD37+AC37+#REF!</f>
        <v>#REF!</v>
      </c>
      <c r="AH37" s="149">
        <v>2637</v>
      </c>
      <c r="AI37" t="e">
        <f t="shared" si="9"/>
        <v>#REF!</v>
      </c>
    </row>
    <row r="38" spans="1:35" ht="30" customHeight="1">
      <c r="A38" s="29"/>
      <c r="B38" s="45" t="s">
        <v>39</v>
      </c>
      <c r="C38" s="11">
        <v>0</v>
      </c>
      <c r="D38" s="12">
        <v>2248</v>
      </c>
      <c r="E38" s="12">
        <v>1267</v>
      </c>
      <c r="F38" s="12">
        <f t="shared" si="0"/>
        <v>3515</v>
      </c>
      <c r="G38" s="11">
        <v>0</v>
      </c>
      <c r="H38" s="12">
        <v>323</v>
      </c>
      <c r="I38" s="12">
        <v>22</v>
      </c>
      <c r="J38" s="146">
        <f t="shared" si="1"/>
        <v>345</v>
      </c>
      <c r="K38" s="29"/>
      <c r="L38" s="45" t="s">
        <v>39</v>
      </c>
      <c r="M38" s="11">
        <v>0</v>
      </c>
      <c r="N38" s="12">
        <v>665</v>
      </c>
      <c r="O38" s="12">
        <v>46</v>
      </c>
      <c r="P38" s="12">
        <f t="shared" si="2"/>
        <v>711</v>
      </c>
      <c r="Q38" s="11">
        <v>0</v>
      </c>
      <c r="R38" s="12">
        <v>0</v>
      </c>
      <c r="S38" s="12">
        <v>0</v>
      </c>
      <c r="T38" s="146">
        <f t="shared" si="10"/>
        <v>0</v>
      </c>
      <c r="U38" s="29"/>
      <c r="V38" s="45" t="s">
        <v>39</v>
      </c>
      <c r="W38" s="11">
        <v>0</v>
      </c>
      <c r="X38" s="12">
        <v>0</v>
      </c>
      <c r="Y38" s="12">
        <v>0</v>
      </c>
      <c r="Z38" s="12">
        <f t="shared" si="4"/>
        <v>0</v>
      </c>
      <c r="AA38" s="11">
        <v>1599</v>
      </c>
      <c r="AB38" s="11">
        <f t="shared" si="5"/>
        <v>6170</v>
      </c>
      <c r="AC38" s="11">
        <v>0</v>
      </c>
      <c r="AD38" s="147">
        <f t="shared" si="6"/>
        <v>6170</v>
      </c>
      <c r="AE38" s="146">
        <f t="shared" si="7"/>
        <v>4571</v>
      </c>
      <c r="AF38" s="148">
        <f t="shared" si="8"/>
        <v>4571</v>
      </c>
      <c r="AG38" s="149" t="e">
        <f>AD38+AC38+#REF!</f>
        <v>#REF!</v>
      </c>
      <c r="AH38" s="149">
        <v>6189</v>
      </c>
      <c r="AI38" t="e">
        <f t="shared" si="9"/>
        <v>#REF!</v>
      </c>
    </row>
    <row r="39" spans="1:35" ht="30" customHeight="1">
      <c r="A39" s="29"/>
      <c r="B39" s="45" t="s">
        <v>40</v>
      </c>
      <c r="C39" s="11">
        <v>0</v>
      </c>
      <c r="D39" s="12">
        <v>8386</v>
      </c>
      <c r="E39" s="12">
        <v>2830</v>
      </c>
      <c r="F39" s="12">
        <f aca="true" t="shared" si="11" ref="F39:F70">C39+D39+E39</f>
        <v>11216</v>
      </c>
      <c r="G39" s="11">
        <v>0</v>
      </c>
      <c r="H39" s="12">
        <v>741</v>
      </c>
      <c r="I39" s="12">
        <v>0</v>
      </c>
      <c r="J39" s="146">
        <f aca="true" t="shared" si="12" ref="J39:J70">G39+H39+I39</f>
        <v>741</v>
      </c>
      <c r="K39" s="29"/>
      <c r="L39" s="45" t="s">
        <v>40</v>
      </c>
      <c r="M39" s="11">
        <v>0</v>
      </c>
      <c r="N39" s="12">
        <v>1402</v>
      </c>
      <c r="O39" s="12">
        <v>0</v>
      </c>
      <c r="P39" s="12">
        <f aca="true" t="shared" si="13" ref="P39:P70">M39+N39+O39</f>
        <v>1402</v>
      </c>
      <c r="Q39" s="11">
        <v>0</v>
      </c>
      <c r="R39" s="12">
        <v>0</v>
      </c>
      <c r="S39" s="12">
        <v>0</v>
      </c>
      <c r="T39" s="146">
        <f t="shared" si="10"/>
        <v>0</v>
      </c>
      <c r="U39" s="29"/>
      <c r="V39" s="45" t="s">
        <v>40</v>
      </c>
      <c r="W39" s="11">
        <v>0</v>
      </c>
      <c r="X39" s="12">
        <v>0</v>
      </c>
      <c r="Y39" s="12">
        <v>205</v>
      </c>
      <c r="Z39" s="12">
        <f aca="true" t="shared" si="14" ref="Z39:Z70">W39+X39+Y39</f>
        <v>205</v>
      </c>
      <c r="AA39" s="11">
        <v>1080</v>
      </c>
      <c r="AB39" s="11">
        <f aca="true" t="shared" si="15" ref="AB39:AB70">AA39+Z39+T39+P39+J39+F39</f>
        <v>14644</v>
      </c>
      <c r="AC39" s="11">
        <v>0</v>
      </c>
      <c r="AD39" s="147">
        <f aca="true" t="shared" si="16" ref="AD39:AD70">AB39+AC39</f>
        <v>14644</v>
      </c>
      <c r="AE39" s="146">
        <f aca="true" t="shared" si="17" ref="AE39:AE70">AD39-AA39</f>
        <v>13564</v>
      </c>
      <c r="AF39" s="148">
        <f aca="true" t="shared" si="18" ref="AF39:AF70">AB39-AA39</f>
        <v>13564</v>
      </c>
      <c r="AG39" s="149" t="e">
        <f>AD39+AC39+#REF!</f>
        <v>#REF!</v>
      </c>
      <c r="AH39" s="149">
        <v>15524</v>
      </c>
      <c r="AI39" t="e">
        <f aca="true" t="shared" si="19" ref="AI39:AI70">AG39-AH39</f>
        <v>#REF!</v>
      </c>
    </row>
    <row r="40" spans="1:35" ht="30" customHeight="1">
      <c r="A40" s="29"/>
      <c r="B40" s="45" t="s">
        <v>41</v>
      </c>
      <c r="C40" s="11">
        <v>0</v>
      </c>
      <c r="D40" s="12">
        <v>4938</v>
      </c>
      <c r="E40" s="12">
        <v>951</v>
      </c>
      <c r="F40" s="12">
        <f t="shared" si="11"/>
        <v>5889</v>
      </c>
      <c r="G40" s="11">
        <v>0</v>
      </c>
      <c r="H40" s="12">
        <v>43</v>
      </c>
      <c r="I40" s="12">
        <v>0</v>
      </c>
      <c r="J40" s="146">
        <f t="shared" si="12"/>
        <v>43</v>
      </c>
      <c r="K40" s="29"/>
      <c r="L40" s="45" t="s">
        <v>41</v>
      </c>
      <c r="M40" s="11">
        <v>0</v>
      </c>
      <c r="N40" s="12">
        <v>927</v>
      </c>
      <c r="O40" s="12">
        <v>0</v>
      </c>
      <c r="P40" s="12">
        <f t="shared" si="13"/>
        <v>927</v>
      </c>
      <c r="Q40" s="11">
        <v>0</v>
      </c>
      <c r="R40" s="12">
        <v>0</v>
      </c>
      <c r="S40" s="12">
        <v>0</v>
      </c>
      <c r="T40" s="146">
        <f t="shared" si="10"/>
        <v>0</v>
      </c>
      <c r="U40" s="29"/>
      <c r="V40" s="45" t="s">
        <v>41</v>
      </c>
      <c r="W40" s="11">
        <v>0</v>
      </c>
      <c r="X40" s="12">
        <v>0</v>
      </c>
      <c r="Y40" s="12">
        <v>0</v>
      </c>
      <c r="Z40" s="12">
        <f t="shared" si="14"/>
        <v>0</v>
      </c>
      <c r="AA40" s="11">
        <v>383</v>
      </c>
      <c r="AB40" s="11">
        <f t="shared" si="15"/>
        <v>7242</v>
      </c>
      <c r="AC40" s="11">
        <v>0</v>
      </c>
      <c r="AD40" s="147">
        <f t="shared" si="16"/>
        <v>7242</v>
      </c>
      <c r="AE40" s="146">
        <f t="shared" si="17"/>
        <v>6859</v>
      </c>
      <c r="AF40" s="148">
        <f t="shared" si="18"/>
        <v>6859</v>
      </c>
      <c r="AG40" s="149" t="e">
        <f>AD40+AC40+#REF!</f>
        <v>#REF!</v>
      </c>
      <c r="AH40" s="149">
        <v>5699</v>
      </c>
      <c r="AI40" t="e">
        <f t="shared" si="19"/>
        <v>#REF!</v>
      </c>
    </row>
    <row r="41" spans="1:35" ht="30" customHeight="1">
      <c r="A41" s="29"/>
      <c r="B41" s="45" t="s">
        <v>42</v>
      </c>
      <c r="C41" s="11">
        <v>0</v>
      </c>
      <c r="D41" s="12">
        <v>4195</v>
      </c>
      <c r="E41" s="12">
        <v>1122</v>
      </c>
      <c r="F41" s="12">
        <f t="shared" si="11"/>
        <v>5317</v>
      </c>
      <c r="G41" s="11">
        <v>0</v>
      </c>
      <c r="H41" s="12">
        <v>931</v>
      </c>
      <c r="I41" s="12">
        <v>0</v>
      </c>
      <c r="J41" s="146">
        <f t="shared" si="12"/>
        <v>931</v>
      </c>
      <c r="K41" s="29"/>
      <c r="L41" s="45" t="s">
        <v>42</v>
      </c>
      <c r="M41" s="11">
        <v>0</v>
      </c>
      <c r="N41" s="12">
        <v>467</v>
      </c>
      <c r="O41" s="12">
        <v>170</v>
      </c>
      <c r="P41" s="12">
        <f t="shared" si="13"/>
        <v>637</v>
      </c>
      <c r="Q41" s="11">
        <v>6</v>
      </c>
      <c r="R41" s="12">
        <v>0</v>
      </c>
      <c r="S41" s="12">
        <v>0</v>
      </c>
      <c r="T41" s="146">
        <f t="shared" si="10"/>
        <v>6</v>
      </c>
      <c r="U41" s="29"/>
      <c r="V41" s="45" t="s">
        <v>42</v>
      </c>
      <c r="W41" s="11">
        <v>398</v>
      </c>
      <c r="X41" s="12">
        <v>0</v>
      </c>
      <c r="Y41" s="12">
        <v>0</v>
      </c>
      <c r="Z41" s="12">
        <f t="shared" si="14"/>
        <v>398</v>
      </c>
      <c r="AA41" s="11">
        <v>0</v>
      </c>
      <c r="AB41" s="11">
        <f t="shared" si="15"/>
        <v>7289</v>
      </c>
      <c r="AC41" s="11">
        <v>0</v>
      </c>
      <c r="AD41" s="147">
        <f t="shared" si="16"/>
        <v>7289</v>
      </c>
      <c r="AE41" s="146">
        <f t="shared" si="17"/>
        <v>7289</v>
      </c>
      <c r="AF41" s="148">
        <f t="shared" si="18"/>
        <v>7289</v>
      </c>
      <c r="AG41" s="149" t="e">
        <f>AD41+AC41+#REF!</f>
        <v>#REF!</v>
      </c>
      <c r="AH41" s="149">
        <v>7362</v>
      </c>
      <c r="AI41" t="e">
        <f t="shared" si="19"/>
        <v>#REF!</v>
      </c>
    </row>
    <row r="42" spans="1:35" ht="30" customHeight="1">
      <c r="A42" s="29"/>
      <c r="B42" s="45" t="s">
        <v>43</v>
      </c>
      <c r="C42" s="11">
        <v>2113</v>
      </c>
      <c r="D42" s="12">
        <v>3545</v>
      </c>
      <c r="E42" s="12">
        <v>1094</v>
      </c>
      <c r="F42" s="12">
        <f t="shared" si="11"/>
        <v>6752</v>
      </c>
      <c r="G42" s="11">
        <v>694</v>
      </c>
      <c r="H42" s="12">
        <v>1030</v>
      </c>
      <c r="I42" s="12">
        <v>52</v>
      </c>
      <c r="J42" s="146">
        <f t="shared" si="12"/>
        <v>1776</v>
      </c>
      <c r="K42" s="29"/>
      <c r="L42" s="45" t="s">
        <v>43</v>
      </c>
      <c r="M42" s="11">
        <v>0</v>
      </c>
      <c r="N42" s="12">
        <v>1841</v>
      </c>
      <c r="O42" s="12">
        <v>0</v>
      </c>
      <c r="P42" s="12">
        <f t="shared" si="13"/>
        <v>1841</v>
      </c>
      <c r="Q42" s="11">
        <v>0</v>
      </c>
      <c r="R42" s="12">
        <v>157</v>
      </c>
      <c r="S42" s="12">
        <v>0</v>
      </c>
      <c r="T42" s="146">
        <f t="shared" si="10"/>
        <v>157</v>
      </c>
      <c r="U42" s="29"/>
      <c r="V42" s="45" t="s">
        <v>43</v>
      </c>
      <c r="W42" s="11">
        <v>0</v>
      </c>
      <c r="X42" s="12">
        <v>0</v>
      </c>
      <c r="Y42" s="12">
        <v>0</v>
      </c>
      <c r="Z42" s="12">
        <f t="shared" si="14"/>
        <v>0</v>
      </c>
      <c r="AA42" s="11">
        <v>1282</v>
      </c>
      <c r="AB42" s="11">
        <f t="shared" si="15"/>
        <v>11808</v>
      </c>
      <c r="AC42" s="11">
        <v>0</v>
      </c>
      <c r="AD42" s="147">
        <f t="shared" si="16"/>
        <v>11808</v>
      </c>
      <c r="AE42" s="146">
        <f t="shared" si="17"/>
        <v>10526</v>
      </c>
      <c r="AF42" s="148">
        <f t="shared" si="18"/>
        <v>10526</v>
      </c>
      <c r="AG42" s="149" t="e">
        <f>AD42+AC42+#REF!</f>
        <v>#REF!</v>
      </c>
      <c r="AH42" s="149">
        <v>12885</v>
      </c>
      <c r="AI42" t="e">
        <f t="shared" si="19"/>
        <v>#REF!</v>
      </c>
    </row>
    <row r="43" spans="1:35" ht="30" customHeight="1">
      <c r="A43" s="29"/>
      <c r="B43" s="45" t="s">
        <v>44</v>
      </c>
      <c r="C43" s="11">
        <v>1003</v>
      </c>
      <c r="D43" s="12">
        <v>3374</v>
      </c>
      <c r="E43" s="12">
        <v>1554</v>
      </c>
      <c r="F43" s="12">
        <f t="shared" si="11"/>
        <v>5931</v>
      </c>
      <c r="G43" s="11">
        <v>41</v>
      </c>
      <c r="H43" s="12">
        <v>180</v>
      </c>
      <c r="I43" s="12">
        <v>0</v>
      </c>
      <c r="J43" s="146">
        <f t="shared" si="12"/>
        <v>221</v>
      </c>
      <c r="K43" s="29"/>
      <c r="L43" s="45" t="s">
        <v>44</v>
      </c>
      <c r="M43" s="11">
        <v>415</v>
      </c>
      <c r="N43" s="12">
        <v>1406</v>
      </c>
      <c r="O43" s="12">
        <v>0</v>
      </c>
      <c r="P43" s="12">
        <f t="shared" si="13"/>
        <v>1821</v>
      </c>
      <c r="Q43" s="11">
        <v>1</v>
      </c>
      <c r="R43" s="12">
        <v>1</v>
      </c>
      <c r="S43" s="12">
        <v>0</v>
      </c>
      <c r="T43" s="146">
        <f t="shared" si="10"/>
        <v>2</v>
      </c>
      <c r="U43" s="29"/>
      <c r="V43" s="45" t="s">
        <v>44</v>
      </c>
      <c r="W43" s="11">
        <v>0</v>
      </c>
      <c r="X43" s="12">
        <v>0</v>
      </c>
      <c r="Y43" s="12">
        <v>0</v>
      </c>
      <c r="Z43" s="12">
        <f t="shared" si="14"/>
        <v>0</v>
      </c>
      <c r="AA43" s="11">
        <v>574</v>
      </c>
      <c r="AB43" s="11">
        <f t="shared" si="15"/>
        <v>8549</v>
      </c>
      <c r="AC43" s="11">
        <v>0</v>
      </c>
      <c r="AD43" s="147">
        <f t="shared" si="16"/>
        <v>8549</v>
      </c>
      <c r="AE43" s="146">
        <f t="shared" si="17"/>
        <v>7975</v>
      </c>
      <c r="AF43" s="148">
        <f t="shared" si="18"/>
        <v>7975</v>
      </c>
      <c r="AG43" s="149" t="e">
        <f>AD43+AC43+#REF!</f>
        <v>#REF!</v>
      </c>
      <c r="AH43" s="149">
        <v>8394</v>
      </c>
      <c r="AI43" t="e">
        <f t="shared" si="19"/>
        <v>#REF!</v>
      </c>
    </row>
    <row r="44" spans="1:35" ht="30" customHeight="1">
      <c r="A44" s="29"/>
      <c r="B44" s="45" t="s">
        <v>45</v>
      </c>
      <c r="C44" s="11">
        <v>0</v>
      </c>
      <c r="D44" s="12">
        <v>1566</v>
      </c>
      <c r="E44" s="12">
        <v>76</v>
      </c>
      <c r="F44" s="12">
        <f t="shared" si="11"/>
        <v>1642</v>
      </c>
      <c r="G44" s="11">
        <v>0</v>
      </c>
      <c r="H44" s="12">
        <v>247</v>
      </c>
      <c r="I44" s="12">
        <v>11</v>
      </c>
      <c r="J44" s="146">
        <f t="shared" si="12"/>
        <v>258</v>
      </c>
      <c r="K44" s="29"/>
      <c r="L44" s="45" t="s">
        <v>45</v>
      </c>
      <c r="M44" s="11">
        <v>0</v>
      </c>
      <c r="N44" s="12">
        <v>115</v>
      </c>
      <c r="O44" s="12">
        <v>0</v>
      </c>
      <c r="P44" s="12">
        <f t="shared" si="13"/>
        <v>115</v>
      </c>
      <c r="Q44" s="11">
        <v>0</v>
      </c>
      <c r="R44" s="12">
        <v>0</v>
      </c>
      <c r="S44" s="12">
        <v>0</v>
      </c>
      <c r="T44" s="146">
        <f t="shared" si="10"/>
        <v>0</v>
      </c>
      <c r="U44" s="29"/>
      <c r="V44" s="45" t="s">
        <v>45</v>
      </c>
      <c r="W44" s="11">
        <v>0</v>
      </c>
      <c r="X44" s="12">
        <v>9</v>
      </c>
      <c r="Y44" s="12">
        <v>0</v>
      </c>
      <c r="Z44" s="12">
        <f t="shared" si="14"/>
        <v>9</v>
      </c>
      <c r="AA44" s="11">
        <v>67</v>
      </c>
      <c r="AB44" s="11">
        <f t="shared" si="15"/>
        <v>2091</v>
      </c>
      <c r="AC44" s="11">
        <v>0</v>
      </c>
      <c r="AD44" s="147">
        <f t="shared" si="16"/>
        <v>2091</v>
      </c>
      <c r="AE44" s="146">
        <f t="shared" si="17"/>
        <v>2024</v>
      </c>
      <c r="AF44" s="148">
        <f t="shared" si="18"/>
        <v>2024</v>
      </c>
      <c r="AG44" s="149" t="e">
        <f>AD44+AC44+#REF!</f>
        <v>#REF!</v>
      </c>
      <c r="AH44" s="149">
        <v>1721</v>
      </c>
      <c r="AI44" t="e">
        <f t="shared" si="19"/>
        <v>#REF!</v>
      </c>
    </row>
    <row r="45" spans="1:35" ht="30" customHeight="1">
      <c r="A45" s="29"/>
      <c r="B45" s="45" t="s">
        <v>46</v>
      </c>
      <c r="C45" s="11">
        <v>0</v>
      </c>
      <c r="D45" s="12">
        <v>3197</v>
      </c>
      <c r="E45" s="12">
        <v>6</v>
      </c>
      <c r="F45" s="12">
        <f t="shared" si="11"/>
        <v>3203</v>
      </c>
      <c r="G45" s="11">
        <v>0</v>
      </c>
      <c r="H45" s="12">
        <v>105</v>
      </c>
      <c r="I45" s="12">
        <v>0</v>
      </c>
      <c r="J45" s="146">
        <f t="shared" si="12"/>
        <v>105</v>
      </c>
      <c r="K45" s="29"/>
      <c r="L45" s="45" t="s">
        <v>46</v>
      </c>
      <c r="M45" s="11">
        <v>6</v>
      </c>
      <c r="N45" s="12">
        <v>323</v>
      </c>
      <c r="O45" s="12">
        <v>0</v>
      </c>
      <c r="P45" s="12">
        <f t="shared" si="13"/>
        <v>329</v>
      </c>
      <c r="Q45" s="11">
        <v>0</v>
      </c>
      <c r="R45" s="12">
        <v>0</v>
      </c>
      <c r="S45" s="12">
        <v>0</v>
      </c>
      <c r="T45" s="146">
        <f t="shared" si="10"/>
        <v>0</v>
      </c>
      <c r="U45" s="29"/>
      <c r="V45" s="45" t="s">
        <v>46</v>
      </c>
      <c r="W45" s="11">
        <v>0</v>
      </c>
      <c r="X45" s="12">
        <v>205</v>
      </c>
      <c r="Y45" s="12">
        <v>0</v>
      </c>
      <c r="Z45" s="12">
        <f t="shared" si="14"/>
        <v>205</v>
      </c>
      <c r="AA45" s="11">
        <v>46</v>
      </c>
      <c r="AB45" s="11">
        <f t="shared" si="15"/>
        <v>3888</v>
      </c>
      <c r="AC45" s="11">
        <v>0</v>
      </c>
      <c r="AD45" s="147">
        <f t="shared" si="16"/>
        <v>3888</v>
      </c>
      <c r="AE45" s="146">
        <f t="shared" si="17"/>
        <v>3842</v>
      </c>
      <c r="AF45" s="148">
        <f t="shared" si="18"/>
        <v>3842</v>
      </c>
      <c r="AG45" s="149" t="e">
        <f>AD45+AC45+#REF!</f>
        <v>#REF!</v>
      </c>
      <c r="AH45" s="149">
        <v>3751</v>
      </c>
      <c r="AI45" t="e">
        <f t="shared" si="19"/>
        <v>#REF!</v>
      </c>
    </row>
    <row r="46" spans="1:35" ht="30" customHeight="1">
      <c r="A46" s="29"/>
      <c r="B46" s="45" t="s">
        <v>47</v>
      </c>
      <c r="C46" s="11">
        <v>2937</v>
      </c>
      <c r="D46" s="12">
        <v>0</v>
      </c>
      <c r="E46" s="12">
        <v>76</v>
      </c>
      <c r="F46" s="12">
        <f t="shared" si="11"/>
        <v>3013</v>
      </c>
      <c r="G46" s="11">
        <v>0</v>
      </c>
      <c r="H46" s="12">
        <v>188</v>
      </c>
      <c r="I46" s="12">
        <v>0</v>
      </c>
      <c r="J46" s="146">
        <f t="shared" si="12"/>
        <v>188</v>
      </c>
      <c r="K46" s="29"/>
      <c r="L46" s="45" t="s">
        <v>47</v>
      </c>
      <c r="M46" s="11">
        <v>440</v>
      </c>
      <c r="N46" s="12">
        <v>395</v>
      </c>
      <c r="O46" s="12">
        <v>0</v>
      </c>
      <c r="P46" s="12">
        <f t="shared" si="13"/>
        <v>835</v>
      </c>
      <c r="Q46" s="11">
        <v>0</v>
      </c>
      <c r="R46" s="12">
        <v>0</v>
      </c>
      <c r="S46" s="12">
        <v>0</v>
      </c>
      <c r="T46" s="146">
        <f t="shared" si="10"/>
        <v>0</v>
      </c>
      <c r="U46" s="29"/>
      <c r="V46" s="45" t="s">
        <v>47</v>
      </c>
      <c r="W46" s="11">
        <v>0</v>
      </c>
      <c r="X46" s="12">
        <v>0</v>
      </c>
      <c r="Y46" s="12">
        <v>0</v>
      </c>
      <c r="Z46" s="12">
        <f t="shared" si="14"/>
        <v>0</v>
      </c>
      <c r="AA46" s="11">
        <v>158</v>
      </c>
      <c r="AB46" s="11">
        <f t="shared" si="15"/>
        <v>4194</v>
      </c>
      <c r="AC46" s="11">
        <v>0</v>
      </c>
      <c r="AD46" s="147">
        <f t="shared" si="16"/>
        <v>4194</v>
      </c>
      <c r="AE46" s="146">
        <f t="shared" si="17"/>
        <v>4036</v>
      </c>
      <c r="AF46" s="148">
        <f t="shared" si="18"/>
        <v>4036</v>
      </c>
      <c r="AG46" s="149" t="e">
        <f>AD46+AC46+#REF!</f>
        <v>#REF!</v>
      </c>
      <c r="AH46" s="149">
        <v>3686</v>
      </c>
      <c r="AI46" t="e">
        <f t="shared" si="19"/>
        <v>#REF!</v>
      </c>
    </row>
    <row r="47" spans="1:35" ht="30" customHeight="1">
      <c r="A47" s="29"/>
      <c r="B47" s="45" t="s">
        <v>48</v>
      </c>
      <c r="C47" s="11">
        <v>1832</v>
      </c>
      <c r="D47" s="12">
        <v>0</v>
      </c>
      <c r="E47" s="12">
        <v>0</v>
      </c>
      <c r="F47" s="12">
        <f t="shared" si="11"/>
        <v>1832</v>
      </c>
      <c r="G47" s="11">
        <v>32</v>
      </c>
      <c r="H47" s="12">
        <v>0</v>
      </c>
      <c r="I47" s="12">
        <v>0</v>
      </c>
      <c r="J47" s="146">
        <f t="shared" si="12"/>
        <v>32</v>
      </c>
      <c r="K47" s="29"/>
      <c r="L47" s="45" t="s">
        <v>48</v>
      </c>
      <c r="M47" s="11">
        <v>435</v>
      </c>
      <c r="N47" s="12">
        <v>0</v>
      </c>
      <c r="O47" s="12">
        <v>0</v>
      </c>
      <c r="P47" s="12">
        <f t="shared" si="13"/>
        <v>435</v>
      </c>
      <c r="Q47" s="11">
        <v>2</v>
      </c>
      <c r="R47" s="12">
        <v>0</v>
      </c>
      <c r="S47" s="12">
        <v>0</v>
      </c>
      <c r="T47" s="146">
        <f t="shared" si="10"/>
        <v>2</v>
      </c>
      <c r="U47" s="29"/>
      <c r="V47" s="45" t="s">
        <v>48</v>
      </c>
      <c r="W47" s="11">
        <v>60</v>
      </c>
      <c r="X47" s="12">
        <v>0</v>
      </c>
      <c r="Y47" s="12">
        <v>0</v>
      </c>
      <c r="Z47" s="12">
        <f t="shared" si="14"/>
        <v>60</v>
      </c>
      <c r="AA47" s="11">
        <v>48</v>
      </c>
      <c r="AB47" s="11">
        <f t="shared" si="15"/>
        <v>2409</v>
      </c>
      <c r="AC47" s="11">
        <v>0</v>
      </c>
      <c r="AD47" s="147">
        <f t="shared" si="16"/>
        <v>2409</v>
      </c>
      <c r="AE47" s="146">
        <f t="shared" si="17"/>
        <v>2361</v>
      </c>
      <c r="AF47" s="148">
        <f t="shared" si="18"/>
        <v>2361</v>
      </c>
      <c r="AG47" s="149" t="e">
        <f>AD47+AC47+#REF!</f>
        <v>#REF!</v>
      </c>
      <c r="AH47" s="149">
        <v>2123</v>
      </c>
      <c r="AI47" t="e">
        <f t="shared" si="19"/>
        <v>#REF!</v>
      </c>
    </row>
    <row r="48" spans="1:35" ht="30" customHeight="1">
      <c r="A48" s="29"/>
      <c r="B48" s="45" t="s">
        <v>49</v>
      </c>
      <c r="C48" s="11">
        <v>0</v>
      </c>
      <c r="D48" s="12">
        <v>2359</v>
      </c>
      <c r="E48" s="12">
        <v>0</v>
      </c>
      <c r="F48" s="12">
        <f t="shared" si="11"/>
        <v>2359</v>
      </c>
      <c r="G48" s="11">
        <v>0</v>
      </c>
      <c r="H48" s="12">
        <v>49</v>
      </c>
      <c r="I48" s="12">
        <v>0</v>
      </c>
      <c r="J48" s="146">
        <f t="shared" si="12"/>
        <v>49</v>
      </c>
      <c r="K48" s="29"/>
      <c r="L48" s="45" t="s">
        <v>49</v>
      </c>
      <c r="M48" s="11">
        <v>0</v>
      </c>
      <c r="N48" s="12">
        <v>798</v>
      </c>
      <c r="O48" s="12">
        <v>0</v>
      </c>
      <c r="P48" s="12">
        <f t="shared" si="13"/>
        <v>798</v>
      </c>
      <c r="Q48" s="11">
        <v>0</v>
      </c>
      <c r="R48" s="12">
        <v>0</v>
      </c>
      <c r="S48" s="12">
        <v>0</v>
      </c>
      <c r="T48" s="146">
        <f t="shared" si="10"/>
        <v>0</v>
      </c>
      <c r="U48" s="29"/>
      <c r="V48" s="45" t="s">
        <v>49</v>
      </c>
      <c r="W48" s="11">
        <v>0</v>
      </c>
      <c r="X48" s="12">
        <v>0</v>
      </c>
      <c r="Y48" s="12">
        <v>0</v>
      </c>
      <c r="Z48" s="12">
        <f t="shared" si="14"/>
        <v>0</v>
      </c>
      <c r="AA48" s="11">
        <v>138</v>
      </c>
      <c r="AB48" s="11">
        <f t="shared" si="15"/>
        <v>3344</v>
      </c>
      <c r="AC48" s="11">
        <v>0</v>
      </c>
      <c r="AD48" s="147">
        <f t="shared" si="16"/>
        <v>3344</v>
      </c>
      <c r="AE48" s="146">
        <f t="shared" si="17"/>
        <v>3206</v>
      </c>
      <c r="AF48" s="148">
        <f t="shared" si="18"/>
        <v>3206</v>
      </c>
      <c r="AG48" s="149" t="e">
        <f>AD48+AC48+#REF!</f>
        <v>#REF!</v>
      </c>
      <c r="AH48" s="149">
        <v>2954</v>
      </c>
      <c r="AI48" t="e">
        <f t="shared" si="19"/>
        <v>#REF!</v>
      </c>
    </row>
    <row r="49" spans="1:35" ht="30" customHeight="1">
      <c r="A49" s="29"/>
      <c r="B49" s="45" t="s">
        <v>50</v>
      </c>
      <c r="C49" s="11">
        <v>0</v>
      </c>
      <c r="D49" s="12">
        <v>0</v>
      </c>
      <c r="E49" s="12">
        <v>631</v>
      </c>
      <c r="F49" s="12">
        <f t="shared" si="11"/>
        <v>631</v>
      </c>
      <c r="G49" s="11">
        <v>0</v>
      </c>
      <c r="H49" s="12">
        <v>4531</v>
      </c>
      <c r="I49" s="12">
        <v>0</v>
      </c>
      <c r="J49" s="146">
        <f t="shared" si="12"/>
        <v>4531</v>
      </c>
      <c r="K49" s="29"/>
      <c r="L49" s="45" t="s">
        <v>50</v>
      </c>
      <c r="M49" s="11">
        <v>0</v>
      </c>
      <c r="N49" s="12">
        <v>72</v>
      </c>
      <c r="O49" s="12">
        <v>0</v>
      </c>
      <c r="P49" s="12">
        <f t="shared" si="13"/>
        <v>72</v>
      </c>
      <c r="Q49" s="11">
        <v>0</v>
      </c>
      <c r="R49" s="12">
        <v>1154</v>
      </c>
      <c r="S49" s="12">
        <v>0</v>
      </c>
      <c r="T49" s="146">
        <f t="shared" si="10"/>
        <v>1154</v>
      </c>
      <c r="U49" s="29"/>
      <c r="V49" s="45" t="s">
        <v>50</v>
      </c>
      <c r="W49" s="11">
        <v>0</v>
      </c>
      <c r="X49" s="12">
        <v>0</v>
      </c>
      <c r="Y49" s="12">
        <v>0</v>
      </c>
      <c r="Z49" s="12">
        <f t="shared" si="14"/>
        <v>0</v>
      </c>
      <c r="AA49" s="11">
        <v>2432</v>
      </c>
      <c r="AB49" s="11">
        <f t="shared" si="15"/>
        <v>8820</v>
      </c>
      <c r="AC49" s="11">
        <v>0</v>
      </c>
      <c r="AD49" s="147">
        <f t="shared" si="16"/>
        <v>8820</v>
      </c>
      <c r="AE49" s="146">
        <f t="shared" si="17"/>
        <v>6388</v>
      </c>
      <c r="AF49" s="148">
        <f t="shared" si="18"/>
        <v>6388</v>
      </c>
      <c r="AG49" s="149" t="e">
        <f>AD49+AC49+#REF!</f>
        <v>#REF!</v>
      </c>
      <c r="AH49" s="149">
        <v>7806</v>
      </c>
      <c r="AI49" t="e">
        <f t="shared" si="19"/>
        <v>#REF!</v>
      </c>
    </row>
    <row r="50" spans="1:35" ht="30" customHeight="1">
      <c r="A50" s="29"/>
      <c r="B50" s="45" t="s">
        <v>51</v>
      </c>
      <c r="C50" s="11">
        <v>0</v>
      </c>
      <c r="D50" s="12">
        <v>3412</v>
      </c>
      <c r="E50" s="12">
        <v>54</v>
      </c>
      <c r="F50" s="12">
        <f t="shared" si="11"/>
        <v>3466</v>
      </c>
      <c r="G50" s="11">
        <v>0</v>
      </c>
      <c r="H50" s="12">
        <v>495</v>
      </c>
      <c r="I50" s="12">
        <v>0</v>
      </c>
      <c r="J50" s="146">
        <f t="shared" si="12"/>
        <v>495</v>
      </c>
      <c r="K50" s="29"/>
      <c r="L50" s="45" t="s">
        <v>51</v>
      </c>
      <c r="M50" s="11">
        <v>0</v>
      </c>
      <c r="N50" s="12">
        <v>734</v>
      </c>
      <c r="O50" s="12">
        <v>0</v>
      </c>
      <c r="P50" s="12">
        <f t="shared" si="13"/>
        <v>734</v>
      </c>
      <c r="Q50" s="11">
        <v>0</v>
      </c>
      <c r="R50" s="12">
        <v>0</v>
      </c>
      <c r="S50" s="12">
        <v>0</v>
      </c>
      <c r="T50" s="146">
        <f t="shared" si="10"/>
        <v>0</v>
      </c>
      <c r="U50" s="29"/>
      <c r="V50" s="45" t="s">
        <v>51</v>
      </c>
      <c r="W50" s="11">
        <v>0</v>
      </c>
      <c r="X50" s="12">
        <v>222</v>
      </c>
      <c r="Y50" s="12">
        <v>0</v>
      </c>
      <c r="Z50" s="12">
        <f t="shared" si="14"/>
        <v>222</v>
      </c>
      <c r="AA50" s="11">
        <v>429</v>
      </c>
      <c r="AB50" s="11">
        <f t="shared" si="15"/>
        <v>5346</v>
      </c>
      <c r="AC50" s="11">
        <v>0</v>
      </c>
      <c r="AD50" s="147">
        <f t="shared" si="16"/>
        <v>5346</v>
      </c>
      <c r="AE50" s="146">
        <f t="shared" si="17"/>
        <v>4917</v>
      </c>
      <c r="AF50" s="148">
        <f t="shared" si="18"/>
        <v>4917</v>
      </c>
      <c r="AG50" s="149" t="e">
        <f>AD50+AC50+#REF!</f>
        <v>#REF!</v>
      </c>
      <c r="AH50" s="149">
        <v>4803</v>
      </c>
      <c r="AI50" t="e">
        <f t="shared" si="19"/>
        <v>#REF!</v>
      </c>
    </row>
    <row r="51" spans="1:35" ht="30" customHeight="1">
      <c r="A51" s="29"/>
      <c r="B51" s="45" t="s">
        <v>52</v>
      </c>
      <c r="C51" s="11">
        <v>813</v>
      </c>
      <c r="D51" s="12">
        <v>0</v>
      </c>
      <c r="E51" s="12">
        <v>0</v>
      </c>
      <c r="F51" s="12">
        <f t="shared" si="11"/>
        <v>813</v>
      </c>
      <c r="G51" s="11">
        <v>174</v>
      </c>
      <c r="H51" s="12">
        <v>0</v>
      </c>
      <c r="I51" s="12">
        <v>0</v>
      </c>
      <c r="J51" s="146">
        <f t="shared" si="12"/>
        <v>174</v>
      </c>
      <c r="K51" s="29"/>
      <c r="L51" s="45" t="s">
        <v>52</v>
      </c>
      <c r="M51" s="11">
        <v>71</v>
      </c>
      <c r="N51" s="12">
        <v>0</v>
      </c>
      <c r="O51" s="12">
        <v>0</v>
      </c>
      <c r="P51" s="12">
        <f t="shared" si="13"/>
        <v>71</v>
      </c>
      <c r="Q51" s="11">
        <v>50</v>
      </c>
      <c r="R51" s="12">
        <v>0</v>
      </c>
      <c r="S51" s="12">
        <v>0</v>
      </c>
      <c r="T51" s="146">
        <f t="shared" si="10"/>
        <v>50</v>
      </c>
      <c r="U51" s="29"/>
      <c r="V51" s="45" t="s">
        <v>52</v>
      </c>
      <c r="W51" s="11">
        <v>0</v>
      </c>
      <c r="X51" s="12">
        <v>0</v>
      </c>
      <c r="Y51" s="12">
        <v>0</v>
      </c>
      <c r="Z51" s="12">
        <f t="shared" si="14"/>
        <v>0</v>
      </c>
      <c r="AA51" s="11">
        <v>255</v>
      </c>
      <c r="AB51" s="11">
        <f t="shared" si="15"/>
        <v>1363</v>
      </c>
      <c r="AC51" s="11">
        <v>0</v>
      </c>
      <c r="AD51" s="147">
        <f t="shared" si="16"/>
        <v>1363</v>
      </c>
      <c r="AE51" s="146">
        <f t="shared" si="17"/>
        <v>1108</v>
      </c>
      <c r="AF51" s="148">
        <f t="shared" si="18"/>
        <v>1108</v>
      </c>
      <c r="AG51" s="149" t="e">
        <f>AD51+AC51+#REF!</f>
        <v>#REF!</v>
      </c>
      <c r="AH51" s="149">
        <v>1517</v>
      </c>
      <c r="AI51" t="e">
        <f t="shared" si="19"/>
        <v>#REF!</v>
      </c>
    </row>
    <row r="52" spans="1:35" ht="30" customHeight="1">
      <c r="A52" s="29"/>
      <c r="B52" s="45" t="s">
        <v>53</v>
      </c>
      <c r="C52" s="11">
        <v>477</v>
      </c>
      <c r="D52" s="12">
        <v>0</v>
      </c>
      <c r="E52" s="12">
        <v>0</v>
      </c>
      <c r="F52" s="12">
        <f t="shared" si="11"/>
        <v>477</v>
      </c>
      <c r="G52" s="11">
        <v>82</v>
      </c>
      <c r="H52" s="12">
        <v>32</v>
      </c>
      <c r="I52" s="12">
        <v>0</v>
      </c>
      <c r="J52" s="146">
        <f t="shared" si="12"/>
        <v>114</v>
      </c>
      <c r="K52" s="29"/>
      <c r="L52" s="45" t="s">
        <v>53</v>
      </c>
      <c r="M52" s="11">
        <v>74</v>
      </c>
      <c r="N52" s="12">
        <v>112</v>
      </c>
      <c r="O52" s="12">
        <v>0</v>
      </c>
      <c r="P52" s="12">
        <f t="shared" si="13"/>
        <v>186</v>
      </c>
      <c r="Q52" s="11">
        <v>0</v>
      </c>
      <c r="R52" s="12">
        <v>0</v>
      </c>
      <c r="S52" s="12">
        <v>0</v>
      </c>
      <c r="T52" s="146">
        <f t="shared" si="10"/>
        <v>0</v>
      </c>
      <c r="U52" s="29"/>
      <c r="V52" s="45" t="s">
        <v>53</v>
      </c>
      <c r="W52" s="11">
        <v>0</v>
      </c>
      <c r="X52" s="12">
        <v>0</v>
      </c>
      <c r="Y52" s="12">
        <v>0</v>
      </c>
      <c r="Z52" s="12">
        <f t="shared" si="14"/>
        <v>0</v>
      </c>
      <c r="AA52" s="11">
        <v>71</v>
      </c>
      <c r="AB52" s="11">
        <f t="shared" si="15"/>
        <v>848</v>
      </c>
      <c r="AC52" s="11">
        <v>0</v>
      </c>
      <c r="AD52" s="147">
        <f t="shared" si="16"/>
        <v>848</v>
      </c>
      <c r="AE52" s="146">
        <f t="shared" si="17"/>
        <v>777</v>
      </c>
      <c r="AF52" s="148">
        <f t="shared" si="18"/>
        <v>777</v>
      </c>
      <c r="AG52" s="149" t="e">
        <f>AD52+AC52+#REF!</f>
        <v>#REF!</v>
      </c>
      <c r="AH52" s="149">
        <v>713</v>
      </c>
      <c r="AI52" t="e">
        <f t="shared" si="19"/>
        <v>#REF!</v>
      </c>
    </row>
    <row r="53" spans="1:35" ht="30" customHeight="1">
      <c r="A53" s="29"/>
      <c r="B53" s="45" t="s">
        <v>54</v>
      </c>
      <c r="C53" s="11">
        <v>995</v>
      </c>
      <c r="D53" s="12">
        <v>0</v>
      </c>
      <c r="E53" s="12">
        <v>0</v>
      </c>
      <c r="F53" s="12">
        <f t="shared" si="11"/>
        <v>995</v>
      </c>
      <c r="G53" s="11">
        <v>88</v>
      </c>
      <c r="H53" s="12">
        <v>114</v>
      </c>
      <c r="I53" s="12">
        <v>0</v>
      </c>
      <c r="J53" s="146">
        <f t="shared" si="12"/>
        <v>202</v>
      </c>
      <c r="K53" s="29"/>
      <c r="L53" s="45" t="s">
        <v>54</v>
      </c>
      <c r="M53" s="11">
        <v>178</v>
      </c>
      <c r="N53" s="12">
        <v>175</v>
      </c>
      <c r="O53" s="12">
        <v>0</v>
      </c>
      <c r="P53" s="12">
        <f t="shared" si="13"/>
        <v>353</v>
      </c>
      <c r="Q53" s="11">
        <v>0</v>
      </c>
      <c r="R53" s="12">
        <v>0</v>
      </c>
      <c r="S53" s="12">
        <v>0</v>
      </c>
      <c r="T53" s="146">
        <f t="shared" si="10"/>
        <v>0</v>
      </c>
      <c r="U53" s="29"/>
      <c r="V53" s="45" t="s">
        <v>54</v>
      </c>
      <c r="W53" s="11">
        <v>0</v>
      </c>
      <c r="X53" s="12">
        <v>0</v>
      </c>
      <c r="Y53" s="12">
        <v>0</v>
      </c>
      <c r="Z53" s="12">
        <f t="shared" si="14"/>
        <v>0</v>
      </c>
      <c r="AA53" s="11">
        <v>376</v>
      </c>
      <c r="AB53" s="11">
        <f t="shared" si="15"/>
        <v>1926</v>
      </c>
      <c r="AC53" s="11">
        <v>0</v>
      </c>
      <c r="AD53" s="147">
        <f t="shared" si="16"/>
        <v>1926</v>
      </c>
      <c r="AE53" s="146">
        <f t="shared" si="17"/>
        <v>1550</v>
      </c>
      <c r="AF53" s="148">
        <f t="shared" si="18"/>
        <v>1550</v>
      </c>
      <c r="AG53" s="149" t="e">
        <f>AD53+AC53+#REF!</f>
        <v>#REF!</v>
      </c>
      <c r="AH53" s="149">
        <v>1618</v>
      </c>
      <c r="AI53" t="e">
        <f t="shared" si="19"/>
        <v>#REF!</v>
      </c>
    </row>
    <row r="54" spans="1:35" ht="30" customHeight="1">
      <c r="A54" s="29"/>
      <c r="B54" s="45" t="s">
        <v>55</v>
      </c>
      <c r="C54" s="11">
        <v>1715</v>
      </c>
      <c r="D54" s="12">
        <v>0</v>
      </c>
      <c r="E54" s="12">
        <v>364</v>
      </c>
      <c r="F54" s="12">
        <f t="shared" si="11"/>
        <v>2079</v>
      </c>
      <c r="G54" s="11">
        <v>0</v>
      </c>
      <c r="H54" s="12">
        <v>5</v>
      </c>
      <c r="I54" s="12">
        <v>0</v>
      </c>
      <c r="J54" s="146">
        <f t="shared" si="12"/>
        <v>5</v>
      </c>
      <c r="K54" s="29"/>
      <c r="L54" s="45" t="s">
        <v>55</v>
      </c>
      <c r="M54" s="11">
        <v>0</v>
      </c>
      <c r="N54" s="12">
        <v>556</v>
      </c>
      <c r="O54" s="12">
        <v>11</v>
      </c>
      <c r="P54" s="12">
        <f t="shared" si="13"/>
        <v>567</v>
      </c>
      <c r="Q54" s="11">
        <v>0</v>
      </c>
      <c r="R54" s="12">
        <v>0</v>
      </c>
      <c r="S54" s="12">
        <v>0</v>
      </c>
      <c r="T54" s="146">
        <f t="shared" si="10"/>
        <v>0</v>
      </c>
      <c r="U54" s="29"/>
      <c r="V54" s="45" t="s">
        <v>55</v>
      </c>
      <c r="W54" s="11">
        <v>0</v>
      </c>
      <c r="X54" s="12">
        <v>0</v>
      </c>
      <c r="Y54" s="12">
        <v>0</v>
      </c>
      <c r="Z54" s="12">
        <f t="shared" si="14"/>
        <v>0</v>
      </c>
      <c r="AA54" s="11">
        <v>2207</v>
      </c>
      <c r="AB54" s="11">
        <f t="shared" si="15"/>
        <v>4858</v>
      </c>
      <c r="AC54" s="11">
        <v>0</v>
      </c>
      <c r="AD54" s="147">
        <f t="shared" si="16"/>
        <v>4858</v>
      </c>
      <c r="AE54" s="146">
        <f t="shared" si="17"/>
        <v>2651</v>
      </c>
      <c r="AF54" s="148">
        <f t="shared" si="18"/>
        <v>2651</v>
      </c>
      <c r="AG54" s="149" t="e">
        <f>AD54+AC54+#REF!</f>
        <v>#REF!</v>
      </c>
      <c r="AH54" s="149">
        <v>5103</v>
      </c>
      <c r="AI54" t="e">
        <f t="shared" si="19"/>
        <v>#REF!</v>
      </c>
    </row>
    <row r="55" spans="1:35" ht="30" customHeight="1">
      <c r="A55" s="29"/>
      <c r="B55" s="45" t="s">
        <v>56</v>
      </c>
      <c r="C55" s="11">
        <v>4015</v>
      </c>
      <c r="D55" s="12">
        <v>0</v>
      </c>
      <c r="E55" s="12">
        <v>0</v>
      </c>
      <c r="F55" s="12">
        <f t="shared" si="11"/>
        <v>4015</v>
      </c>
      <c r="G55" s="11">
        <v>983</v>
      </c>
      <c r="H55" s="12">
        <v>0</v>
      </c>
      <c r="I55" s="12">
        <v>0</v>
      </c>
      <c r="J55" s="146">
        <f t="shared" si="12"/>
        <v>983</v>
      </c>
      <c r="K55" s="29"/>
      <c r="L55" s="45" t="s">
        <v>56</v>
      </c>
      <c r="M55" s="11">
        <v>0</v>
      </c>
      <c r="N55" s="12">
        <v>0</v>
      </c>
      <c r="O55" s="12">
        <v>0</v>
      </c>
      <c r="P55" s="12">
        <f t="shared" si="13"/>
        <v>0</v>
      </c>
      <c r="Q55" s="11">
        <v>0</v>
      </c>
      <c r="R55" s="12">
        <v>0</v>
      </c>
      <c r="S55" s="12">
        <v>0</v>
      </c>
      <c r="T55" s="146">
        <f t="shared" si="10"/>
        <v>0</v>
      </c>
      <c r="U55" s="29"/>
      <c r="V55" s="45" t="s">
        <v>56</v>
      </c>
      <c r="W55" s="11">
        <v>0</v>
      </c>
      <c r="X55" s="12">
        <v>0</v>
      </c>
      <c r="Y55" s="12">
        <v>0</v>
      </c>
      <c r="Z55" s="12">
        <f t="shared" si="14"/>
        <v>0</v>
      </c>
      <c r="AA55" s="11">
        <v>4400</v>
      </c>
      <c r="AB55" s="11">
        <f t="shared" si="15"/>
        <v>9398</v>
      </c>
      <c r="AC55" s="11">
        <v>0</v>
      </c>
      <c r="AD55" s="147">
        <f t="shared" si="16"/>
        <v>9398</v>
      </c>
      <c r="AE55" s="146">
        <f t="shared" si="17"/>
        <v>4998</v>
      </c>
      <c r="AF55" s="148">
        <f t="shared" si="18"/>
        <v>4998</v>
      </c>
      <c r="AG55" s="149" t="e">
        <f>AD55+AC55+#REF!</f>
        <v>#REF!</v>
      </c>
      <c r="AH55" s="149">
        <v>9505</v>
      </c>
      <c r="AI55" t="e">
        <f t="shared" si="19"/>
        <v>#REF!</v>
      </c>
    </row>
    <row r="56" spans="1:35" ht="30" customHeight="1">
      <c r="A56" s="29"/>
      <c r="B56" s="45" t="s">
        <v>57</v>
      </c>
      <c r="C56" s="11">
        <v>3237</v>
      </c>
      <c r="D56" s="12">
        <v>0</v>
      </c>
      <c r="E56" s="12">
        <v>0</v>
      </c>
      <c r="F56" s="12">
        <f t="shared" si="11"/>
        <v>3237</v>
      </c>
      <c r="G56" s="11">
        <v>874</v>
      </c>
      <c r="H56" s="12">
        <v>0</v>
      </c>
      <c r="I56" s="12">
        <v>0</v>
      </c>
      <c r="J56" s="146">
        <f t="shared" si="12"/>
        <v>874</v>
      </c>
      <c r="K56" s="29"/>
      <c r="L56" s="45" t="s">
        <v>57</v>
      </c>
      <c r="M56" s="11">
        <v>0</v>
      </c>
      <c r="N56" s="12">
        <v>0</v>
      </c>
      <c r="O56" s="12">
        <v>0</v>
      </c>
      <c r="P56" s="12">
        <f t="shared" si="13"/>
        <v>0</v>
      </c>
      <c r="Q56" s="11">
        <v>0</v>
      </c>
      <c r="R56" s="12">
        <v>0</v>
      </c>
      <c r="S56" s="12">
        <v>0</v>
      </c>
      <c r="T56" s="146">
        <f t="shared" si="10"/>
        <v>0</v>
      </c>
      <c r="U56" s="29"/>
      <c r="V56" s="45" t="s">
        <v>57</v>
      </c>
      <c r="W56" s="11">
        <v>0</v>
      </c>
      <c r="X56" s="12">
        <v>0</v>
      </c>
      <c r="Y56" s="12">
        <v>0</v>
      </c>
      <c r="Z56" s="12">
        <f t="shared" si="14"/>
        <v>0</v>
      </c>
      <c r="AA56" s="11">
        <v>3521</v>
      </c>
      <c r="AB56" s="11">
        <f t="shared" si="15"/>
        <v>7632</v>
      </c>
      <c r="AC56" s="11">
        <v>0</v>
      </c>
      <c r="AD56" s="147">
        <f t="shared" si="16"/>
        <v>7632</v>
      </c>
      <c r="AE56" s="146">
        <f t="shared" si="17"/>
        <v>4111</v>
      </c>
      <c r="AF56" s="148">
        <f t="shared" si="18"/>
        <v>4111</v>
      </c>
      <c r="AG56" s="149" t="e">
        <f>AD56+AC56+#REF!</f>
        <v>#REF!</v>
      </c>
      <c r="AH56" s="149">
        <v>7848</v>
      </c>
      <c r="AI56" t="e">
        <f t="shared" si="19"/>
        <v>#REF!</v>
      </c>
    </row>
    <row r="57" spans="1:35" ht="30" customHeight="1">
      <c r="A57" s="29"/>
      <c r="B57" s="45" t="s">
        <v>58</v>
      </c>
      <c r="C57" s="11">
        <v>3839</v>
      </c>
      <c r="D57" s="12">
        <v>0</v>
      </c>
      <c r="E57" s="12">
        <v>1648</v>
      </c>
      <c r="F57" s="12">
        <f t="shared" si="11"/>
        <v>5487</v>
      </c>
      <c r="G57" s="11">
        <v>0</v>
      </c>
      <c r="H57" s="12">
        <v>17</v>
      </c>
      <c r="I57" s="12">
        <v>0</v>
      </c>
      <c r="J57" s="146">
        <f t="shared" si="12"/>
        <v>17</v>
      </c>
      <c r="K57" s="29"/>
      <c r="L57" s="45" t="s">
        <v>58</v>
      </c>
      <c r="M57" s="11">
        <v>0</v>
      </c>
      <c r="N57" s="12">
        <v>1179</v>
      </c>
      <c r="O57" s="12">
        <v>74</v>
      </c>
      <c r="P57" s="12">
        <f t="shared" si="13"/>
        <v>1253</v>
      </c>
      <c r="Q57" s="11">
        <v>0</v>
      </c>
      <c r="R57" s="12">
        <v>0</v>
      </c>
      <c r="S57" s="12">
        <v>0</v>
      </c>
      <c r="T57" s="146">
        <f t="shared" si="10"/>
        <v>0</v>
      </c>
      <c r="U57" s="29"/>
      <c r="V57" s="45" t="s">
        <v>58</v>
      </c>
      <c r="W57" s="11">
        <v>0</v>
      </c>
      <c r="X57" s="12">
        <v>0</v>
      </c>
      <c r="Y57" s="12">
        <v>0</v>
      </c>
      <c r="Z57" s="12">
        <f t="shared" si="14"/>
        <v>0</v>
      </c>
      <c r="AA57" s="11">
        <v>3889</v>
      </c>
      <c r="AB57" s="11">
        <f t="shared" si="15"/>
        <v>10646</v>
      </c>
      <c r="AC57" s="11">
        <v>0</v>
      </c>
      <c r="AD57" s="147">
        <f t="shared" si="16"/>
        <v>10646</v>
      </c>
      <c r="AE57" s="146">
        <f t="shared" si="17"/>
        <v>6757</v>
      </c>
      <c r="AF57" s="148">
        <f t="shared" si="18"/>
        <v>6757</v>
      </c>
      <c r="AG57" s="149" t="e">
        <f>AD57+AC57+#REF!</f>
        <v>#REF!</v>
      </c>
      <c r="AH57" s="149">
        <v>10575</v>
      </c>
      <c r="AI57" t="e">
        <f t="shared" si="19"/>
        <v>#REF!</v>
      </c>
    </row>
    <row r="58" spans="1:35" ht="30" customHeight="1">
      <c r="A58" s="29"/>
      <c r="B58" s="45" t="s">
        <v>59</v>
      </c>
      <c r="C58" s="11">
        <v>0</v>
      </c>
      <c r="D58" s="12">
        <v>1750</v>
      </c>
      <c r="E58" s="12">
        <v>260</v>
      </c>
      <c r="F58" s="12">
        <f t="shared" si="11"/>
        <v>2010</v>
      </c>
      <c r="G58" s="11">
        <v>0</v>
      </c>
      <c r="H58" s="12">
        <v>213</v>
      </c>
      <c r="I58" s="12">
        <v>0</v>
      </c>
      <c r="J58" s="146">
        <f t="shared" si="12"/>
        <v>213</v>
      </c>
      <c r="K58" s="29"/>
      <c r="L58" s="45" t="s">
        <v>59</v>
      </c>
      <c r="M58" s="11">
        <v>0</v>
      </c>
      <c r="N58" s="12">
        <v>233</v>
      </c>
      <c r="O58" s="12">
        <v>0</v>
      </c>
      <c r="P58" s="12">
        <f t="shared" si="13"/>
        <v>233</v>
      </c>
      <c r="Q58" s="11">
        <v>0</v>
      </c>
      <c r="R58" s="12">
        <v>0</v>
      </c>
      <c r="S58" s="12">
        <v>0</v>
      </c>
      <c r="T58" s="146">
        <f t="shared" si="10"/>
        <v>0</v>
      </c>
      <c r="U58" s="29"/>
      <c r="V58" s="45" t="s">
        <v>59</v>
      </c>
      <c r="W58" s="11">
        <v>0</v>
      </c>
      <c r="X58" s="12">
        <v>0</v>
      </c>
      <c r="Y58" s="12">
        <v>0</v>
      </c>
      <c r="Z58" s="12">
        <f t="shared" si="14"/>
        <v>0</v>
      </c>
      <c r="AA58" s="11">
        <v>628</v>
      </c>
      <c r="AB58" s="11">
        <f t="shared" si="15"/>
        <v>3084</v>
      </c>
      <c r="AC58" s="11">
        <v>0</v>
      </c>
      <c r="AD58" s="147">
        <f t="shared" si="16"/>
        <v>3084</v>
      </c>
      <c r="AE58" s="146">
        <f t="shared" si="17"/>
        <v>2456</v>
      </c>
      <c r="AF58" s="148">
        <f t="shared" si="18"/>
        <v>2456</v>
      </c>
      <c r="AG58" s="149" t="e">
        <f>AD58+AC58+#REF!</f>
        <v>#REF!</v>
      </c>
      <c r="AH58" s="149">
        <v>2298</v>
      </c>
      <c r="AI58" t="e">
        <f t="shared" si="19"/>
        <v>#REF!</v>
      </c>
    </row>
    <row r="59" spans="1:35" ht="30" customHeight="1">
      <c r="A59" s="29"/>
      <c r="B59" s="45" t="s">
        <v>60</v>
      </c>
      <c r="C59" s="11">
        <v>0</v>
      </c>
      <c r="D59" s="12">
        <v>3253</v>
      </c>
      <c r="E59" s="12">
        <v>0</v>
      </c>
      <c r="F59" s="12">
        <f t="shared" si="11"/>
        <v>3253</v>
      </c>
      <c r="G59" s="11">
        <v>0</v>
      </c>
      <c r="H59" s="12">
        <v>892</v>
      </c>
      <c r="I59" s="12">
        <v>0</v>
      </c>
      <c r="J59" s="146">
        <f t="shared" si="12"/>
        <v>892</v>
      </c>
      <c r="K59" s="29"/>
      <c r="L59" s="45" t="s">
        <v>60</v>
      </c>
      <c r="M59" s="11">
        <v>0</v>
      </c>
      <c r="N59" s="12">
        <v>578</v>
      </c>
      <c r="O59" s="12">
        <v>0</v>
      </c>
      <c r="P59" s="12">
        <f t="shared" si="13"/>
        <v>578</v>
      </c>
      <c r="Q59" s="11">
        <v>0</v>
      </c>
      <c r="R59" s="12">
        <v>0</v>
      </c>
      <c r="S59" s="12">
        <v>0</v>
      </c>
      <c r="T59" s="146">
        <f t="shared" si="10"/>
        <v>0</v>
      </c>
      <c r="U59" s="29"/>
      <c r="V59" s="45" t="s">
        <v>60</v>
      </c>
      <c r="W59" s="11">
        <v>0</v>
      </c>
      <c r="X59" s="12">
        <v>0</v>
      </c>
      <c r="Y59" s="12">
        <v>0</v>
      </c>
      <c r="Z59" s="12">
        <f t="shared" si="14"/>
        <v>0</v>
      </c>
      <c r="AA59" s="11">
        <v>1427</v>
      </c>
      <c r="AB59" s="11">
        <f t="shared" si="15"/>
        <v>6150</v>
      </c>
      <c r="AC59" s="11">
        <v>0</v>
      </c>
      <c r="AD59" s="147">
        <f t="shared" si="16"/>
        <v>6150</v>
      </c>
      <c r="AE59" s="146">
        <f t="shared" si="17"/>
        <v>4723</v>
      </c>
      <c r="AF59" s="148">
        <f t="shared" si="18"/>
        <v>4723</v>
      </c>
      <c r="AG59" s="149" t="e">
        <f>AD59+AC59+#REF!</f>
        <v>#REF!</v>
      </c>
      <c r="AH59" s="149">
        <v>4855</v>
      </c>
      <c r="AI59" t="e">
        <f t="shared" si="19"/>
        <v>#REF!</v>
      </c>
    </row>
    <row r="60" spans="1:35" ht="30" customHeight="1">
      <c r="A60" s="29"/>
      <c r="B60" s="45" t="s">
        <v>61</v>
      </c>
      <c r="C60" s="11">
        <v>0</v>
      </c>
      <c r="D60" s="12">
        <v>1622</v>
      </c>
      <c r="E60" s="12">
        <v>0</v>
      </c>
      <c r="F60" s="12">
        <f t="shared" si="11"/>
        <v>1622</v>
      </c>
      <c r="G60" s="11">
        <v>0</v>
      </c>
      <c r="H60" s="12">
        <v>651</v>
      </c>
      <c r="I60" s="12">
        <v>0</v>
      </c>
      <c r="J60" s="146">
        <f t="shared" si="12"/>
        <v>651</v>
      </c>
      <c r="K60" s="29"/>
      <c r="L60" s="45" t="s">
        <v>61</v>
      </c>
      <c r="M60" s="11">
        <v>0</v>
      </c>
      <c r="N60" s="12">
        <v>330</v>
      </c>
      <c r="O60" s="12">
        <v>0</v>
      </c>
      <c r="P60" s="12">
        <f t="shared" si="13"/>
        <v>330</v>
      </c>
      <c r="Q60" s="11">
        <v>0</v>
      </c>
      <c r="R60" s="12">
        <v>0</v>
      </c>
      <c r="S60" s="12">
        <v>0</v>
      </c>
      <c r="T60" s="146">
        <f t="shared" si="10"/>
        <v>0</v>
      </c>
      <c r="U60" s="29"/>
      <c r="V60" s="45" t="s">
        <v>61</v>
      </c>
      <c r="W60" s="11">
        <v>0</v>
      </c>
      <c r="X60" s="12">
        <v>0</v>
      </c>
      <c r="Y60" s="12">
        <v>0</v>
      </c>
      <c r="Z60" s="12">
        <f t="shared" si="14"/>
        <v>0</v>
      </c>
      <c r="AA60" s="11">
        <v>813</v>
      </c>
      <c r="AB60" s="11">
        <f t="shared" si="15"/>
        <v>3416</v>
      </c>
      <c r="AC60" s="11">
        <v>0</v>
      </c>
      <c r="AD60" s="147">
        <f t="shared" si="16"/>
        <v>3416</v>
      </c>
      <c r="AE60" s="146">
        <f t="shared" si="17"/>
        <v>2603</v>
      </c>
      <c r="AF60" s="148">
        <f t="shared" si="18"/>
        <v>2603</v>
      </c>
      <c r="AG60" s="149" t="e">
        <f>AD60+AC60+#REF!</f>
        <v>#REF!</v>
      </c>
      <c r="AH60" s="149">
        <v>2863</v>
      </c>
      <c r="AI60" t="e">
        <f t="shared" si="19"/>
        <v>#REF!</v>
      </c>
    </row>
    <row r="61" spans="1:35" ht="30" customHeight="1">
      <c r="A61" s="29"/>
      <c r="B61" s="45" t="s">
        <v>62</v>
      </c>
      <c r="C61" s="11">
        <v>2741</v>
      </c>
      <c r="D61" s="12">
        <v>0</v>
      </c>
      <c r="E61" s="12">
        <v>921</v>
      </c>
      <c r="F61" s="12">
        <f t="shared" si="11"/>
        <v>3662</v>
      </c>
      <c r="G61" s="11">
        <v>0</v>
      </c>
      <c r="H61" s="12">
        <v>96</v>
      </c>
      <c r="I61" s="12">
        <v>0</v>
      </c>
      <c r="J61" s="146">
        <f t="shared" si="12"/>
        <v>96</v>
      </c>
      <c r="K61" s="29"/>
      <c r="L61" s="45" t="s">
        <v>62</v>
      </c>
      <c r="M61" s="11">
        <v>0</v>
      </c>
      <c r="N61" s="12">
        <v>1016</v>
      </c>
      <c r="O61" s="12">
        <v>35</v>
      </c>
      <c r="P61" s="12">
        <f t="shared" si="13"/>
        <v>1051</v>
      </c>
      <c r="Q61" s="11">
        <v>0</v>
      </c>
      <c r="R61" s="12">
        <v>0</v>
      </c>
      <c r="S61" s="12">
        <v>0</v>
      </c>
      <c r="T61" s="146">
        <f t="shared" si="10"/>
        <v>0</v>
      </c>
      <c r="U61" s="29"/>
      <c r="V61" s="45" t="s">
        <v>62</v>
      </c>
      <c r="W61" s="11">
        <v>0</v>
      </c>
      <c r="X61" s="12">
        <v>0</v>
      </c>
      <c r="Y61" s="12">
        <v>0</v>
      </c>
      <c r="Z61" s="12">
        <f t="shared" si="14"/>
        <v>0</v>
      </c>
      <c r="AA61" s="11">
        <v>3286</v>
      </c>
      <c r="AB61" s="11">
        <f t="shared" si="15"/>
        <v>8095</v>
      </c>
      <c r="AC61" s="11">
        <v>0</v>
      </c>
      <c r="AD61" s="147">
        <f t="shared" si="16"/>
        <v>8095</v>
      </c>
      <c r="AE61" s="146">
        <f t="shared" si="17"/>
        <v>4809</v>
      </c>
      <c r="AF61" s="148">
        <f t="shared" si="18"/>
        <v>4809</v>
      </c>
      <c r="AG61" s="149" t="e">
        <f>AD61+AC61+#REF!</f>
        <v>#REF!</v>
      </c>
      <c r="AH61" s="149">
        <v>8511</v>
      </c>
      <c r="AI61" t="e">
        <f t="shared" si="19"/>
        <v>#REF!</v>
      </c>
    </row>
    <row r="62" spans="1:35" ht="30" customHeight="1">
      <c r="A62" s="29"/>
      <c r="B62" s="45" t="s">
        <v>63</v>
      </c>
      <c r="C62" s="11">
        <v>0</v>
      </c>
      <c r="D62" s="12">
        <v>2395</v>
      </c>
      <c r="E62" s="12">
        <v>198</v>
      </c>
      <c r="F62" s="12">
        <f t="shared" si="11"/>
        <v>2593</v>
      </c>
      <c r="G62" s="11">
        <v>0</v>
      </c>
      <c r="H62" s="12">
        <v>172</v>
      </c>
      <c r="I62" s="12">
        <v>0</v>
      </c>
      <c r="J62" s="146">
        <f t="shared" si="12"/>
        <v>172</v>
      </c>
      <c r="K62" s="29"/>
      <c r="L62" s="45" t="s">
        <v>63</v>
      </c>
      <c r="M62" s="11">
        <v>0</v>
      </c>
      <c r="N62" s="12">
        <v>385</v>
      </c>
      <c r="O62" s="12">
        <v>0</v>
      </c>
      <c r="P62" s="12">
        <f t="shared" si="13"/>
        <v>385</v>
      </c>
      <c r="Q62" s="11">
        <v>0</v>
      </c>
      <c r="R62" s="12">
        <v>0</v>
      </c>
      <c r="S62" s="12">
        <v>0</v>
      </c>
      <c r="T62" s="146">
        <f t="shared" si="10"/>
        <v>0</v>
      </c>
      <c r="U62" s="29"/>
      <c r="V62" s="45" t="s">
        <v>63</v>
      </c>
      <c r="W62" s="11">
        <v>0</v>
      </c>
      <c r="X62" s="12">
        <v>0</v>
      </c>
      <c r="Y62" s="12">
        <v>0</v>
      </c>
      <c r="Z62" s="12">
        <f t="shared" si="14"/>
        <v>0</v>
      </c>
      <c r="AA62" s="11">
        <v>1757</v>
      </c>
      <c r="AB62" s="11">
        <f t="shared" si="15"/>
        <v>4907</v>
      </c>
      <c r="AC62" s="11">
        <v>0</v>
      </c>
      <c r="AD62" s="147">
        <f t="shared" si="16"/>
        <v>4907</v>
      </c>
      <c r="AE62" s="146">
        <f t="shared" si="17"/>
        <v>3150</v>
      </c>
      <c r="AF62" s="148">
        <f t="shared" si="18"/>
        <v>3150</v>
      </c>
      <c r="AG62" s="149" t="e">
        <f>AD62+AC62+#REF!</f>
        <v>#REF!</v>
      </c>
      <c r="AH62" s="149">
        <v>4325</v>
      </c>
      <c r="AI62" t="e">
        <f t="shared" si="19"/>
        <v>#REF!</v>
      </c>
    </row>
    <row r="63" spans="1:35" ht="30" customHeight="1">
      <c r="A63" s="29"/>
      <c r="B63" s="45" t="s">
        <v>64</v>
      </c>
      <c r="C63" s="11">
        <v>1673</v>
      </c>
      <c r="D63" s="12">
        <v>0</v>
      </c>
      <c r="E63" s="12">
        <v>0</v>
      </c>
      <c r="F63" s="12">
        <f t="shared" si="11"/>
        <v>1673</v>
      </c>
      <c r="G63" s="11">
        <v>325</v>
      </c>
      <c r="H63" s="12">
        <v>0</v>
      </c>
      <c r="I63" s="12">
        <v>0</v>
      </c>
      <c r="J63" s="146">
        <f t="shared" si="12"/>
        <v>325</v>
      </c>
      <c r="K63" s="29"/>
      <c r="L63" s="45" t="s">
        <v>64</v>
      </c>
      <c r="M63" s="11">
        <v>0</v>
      </c>
      <c r="N63" s="12">
        <v>291</v>
      </c>
      <c r="O63" s="12">
        <v>0</v>
      </c>
      <c r="P63" s="12">
        <f t="shared" si="13"/>
        <v>291</v>
      </c>
      <c r="Q63" s="11">
        <v>9</v>
      </c>
      <c r="R63" s="12">
        <v>0</v>
      </c>
      <c r="S63" s="12">
        <v>0</v>
      </c>
      <c r="T63" s="146">
        <f t="shared" si="10"/>
        <v>9</v>
      </c>
      <c r="U63" s="29"/>
      <c r="V63" s="45" t="s">
        <v>64</v>
      </c>
      <c r="W63" s="11">
        <v>119</v>
      </c>
      <c r="X63" s="12">
        <v>0</v>
      </c>
      <c r="Y63" s="12">
        <v>0</v>
      </c>
      <c r="Z63" s="12">
        <f t="shared" si="14"/>
        <v>119</v>
      </c>
      <c r="AA63" s="11">
        <v>75</v>
      </c>
      <c r="AB63" s="11">
        <f t="shared" si="15"/>
        <v>2492</v>
      </c>
      <c r="AC63" s="11">
        <v>0</v>
      </c>
      <c r="AD63" s="147">
        <f t="shared" si="16"/>
        <v>2492</v>
      </c>
      <c r="AE63" s="146">
        <f t="shared" si="17"/>
        <v>2417</v>
      </c>
      <c r="AF63" s="148">
        <f t="shared" si="18"/>
        <v>2417</v>
      </c>
      <c r="AG63" s="149" t="e">
        <f>AD63+AC63+#REF!</f>
        <v>#REF!</v>
      </c>
      <c r="AH63" s="149">
        <v>3167</v>
      </c>
      <c r="AI63" t="e">
        <f t="shared" si="19"/>
        <v>#REF!</v>
      </c>
    </row>
    <row r="64" spans="1:35" ht="30" customHeight="1">
      <c r="A64" s="29"/>
      <c r="B64" s="45" t="s">
        <v>65</v>
      </c>
      <c r="C64" s="11">
        <v>0</v>
      </c>
      <c r="D64" s="12">
        <v>2591</v>
      </c>
      <c r="E64" s="12">
        <v>1446</v>
      </c>
      <c r="F64" s="12">
        <f t="shared" si="11"/>
        <v>4037</v>
      </c>
      <c r="G64" s="11">
        <v>0</v>
      </c>
      <c r="H64" s="12">
        <v>597</v>
      </c>
      <c r="I64" s="12">
        <v>0</v>
      </c>
      <c r="J64" s="146">
        <f t="shared" si="12"/>
        <v>597</v>
      </c>
      <c r="K64" s="29"/>
      <c r="L64" s="45" t="s">
        <v>65</v>
      </c>
      <c r="M64" s="11">
        <v>0</v>
      </c>
      <c r="N64" s="12">
        <v>727</v>
      </c>
      <c r="O64" s="12">
        <v>0</v>
      </c>
      <c r="P64" s="12">
        <f t="shared" si="13"/>
        <v>727</v>
      </c>
      <c r="Q64" s="11">
        <v>0</v>
      </c>
      <c r="R64" s="12">
        <v>8</v>
      </c>
      <c r="S64" s="12">
        <v>0</v>
      </c>
      <c r="T64" s="146">
        <f t="shared" si="10"/>
        <v>8</v>
      </c>
      <c r="U64" s="29"/>
      <c r="V64" s="45" t="s">
        <v>65</v>
      </c>
      <c r="W64" s="11">
        <v>0</v>
      </c>
      <c r="X64" s="12">
        <v>111</v>
      </c>
      <c r="Y64" s="12">
        <v>0</v>
      </c>
      <c r="Z64" s="12">
        <f t="shared" si="14"/>
        <v>111</v>
      </c>
      <c r="AA64" s="11">
        <v>742</v>
      </c>
      <c r="AB64" s="11">
        <f t="shared" si="15"/>
        <v>6222</v>
      </c>
      <c r="AC64" s="11">
        <v>0</v>
      </c>
      <c r="AD64" s="147">
        <f t="shared" si="16"/>
        <v>6222</v>
      </c>
      <c r="AE64" s="146">
        <f t="shared" si="17"/>
        <v>5480</v>
      </c>
      <c r="AF64" s="148">
        <f t="shared" si="18"/>
        <v>5480</v>
      </c>
      <c r="AG64" s="149" t="e">
        <f>AD64+AC64+#REF!</f>
        <v>#REF!</v>
      </c>
      <c r="AH64" s="149">
        <v>5191</v>
      </c>
      <c r="AI64" t="e">
        <f t="shared" si="19"/>
        <v>#REF!</v>
      </c>
    </row>
    <row r="65" spans="1:35" ht="30" customHeight="1">
      <c r="A65" s="29"/>
      <c r="B65" s="45" t="s">
        <v>66</v>
      </c>
      <c r="C65" s="11">
        <v>0</v>
      </c>
      <c r="D65" s="12">
        <v>2260</v>
      </c>
      <c r="E65" s="12">
        <v>1274</v>
      </c>
      <c r="F65" s="12">
        <f t="shared" si="11"/>
        <v>3534</v>
      </c>
      <c r="G65" s="11">
        <v>0</v>
      </c>
      <c r="H65" s="12">
        <v>482</v>
      </c>
      <c r="I65" s="12">
        <v>0</v>
      </c>
      <c r="J65" s="146">
        <f t="shared" si="12"/>
        <v>482</v>
      </c>
      <c r="K65" s="29"/>
      <c r="L65" s="45" t="s">
        <v>66</v>
      </c>
      <c r="M65" s="11">
        <v>0</v>
      </c>
      <c r="N65" s="12">
        <v>319</v>
      </c>
      <c r="O65" s="12">
        <v>0</v>
      </c>
      <c r="P65" s="12">
        <f t="shared" si="13"/>
        <v>319</v>
      </c>
      <c r="Q65" s="11">
        <v>0</v>
      </c>
      <c r="R65" s="12">
        <v>8</v>
      </c>
      <c r="S65" s="12">
        <v>0</v>
      </c>
      <c r="T65" s="146">
        <f t="shared" si="10"/>
        <v>8</v>
      </c>
      <c r="U65" s="29"/>
      <c r="V65" s="45" t="s">
        <v>66</v>
      </c>
      <c r="W65" s="11">
        <v>0</v>
      </c>
      <c r="X65" s="12">
        <v>84</v>
      </c>
      <c r="Y65" s="12">
        <v>0</v>
      </c>
      <c r="Z65" s="12">
        <f t="shared" si="14"/>
        <v>84</v>
      </c>
      <c r="AA65" s="11">
        <v>608</v>
      </c>
      <c r="AB65" s="11">
        <f t="shared" si="15"/>
        <v>5035</v>
      </c>
      <c r="AC65" s="11">
        <v>0</v>
      </c>
      <c r="AD65" s="147">
        <f t="shared" si="16"/>
        <v>5035</v>
      </c>
      <c r="AE65" s="146">
        <f t="shared" si="17"/>
        <v>4427</v>
      </c>
      <c r="AF65" s="148">
        <f t="shared" si="18"/>
        <v>4427</v>
      </c>
      <c r="AG65" s="149" t="e">
        <f>AD65+AC65+#REF!</f>
        <v>#REF!</v>
      </c>
      <c r="AH65" s="149">
        <v>4554</v>
      </c>
      <c r="AI65" t="e">
        <f t="shared" si="19"/>
        <v>#REF!</v>
      </c>
    </row>
    <row r="66" spans="1:35" ht="30" customHeight="1">
      <c r="A66" s="29"/>
      <c r="B66" s="45" t="s">
        <v>67</v>
      </c>
      <c r="C66" s="11">
        <v>0</v>
      </c>
      <c r="D66" s="12">
        <v>2262</v>
      </c>
      <c r="E66" s="12">
        <v>617</v>
      </c>
      <c r="F66" s="12">
        <f t="shared" si="11"/>
        <v>2879</v>
      </c>
      <c r="G66" s="11">
        <v>0</v>
      </c>
      <c r="H66" s="12">
        <v>482</v>
      </c>
      <c r="I66" s="12">
        <v>0</v>
      </c>
      <c r="J66" s="146">
        <f t="shared" si="12"/>
        <v>482</v>
      </c>
      <c r="K66" s="29"/>
      <c r="L66" s="45" t="s">
        <v>67</v>
      </c>
      <c r="M66" s="11">
        <v>0</v>
      </c>
      <c r="N66" s="12">
        <v>708</v>
      </c>
      <c r="O66" s="12">
        <v>0</v>
      </c>
      <c r="P66" s="12">
        <f t="shared" si="13"/>
        <v>708</v>
      </c>
      <c r="Q66" s="11">
        <v>0</v>
      </c>
      <c r="R66" s="12">
        <v>8</v>
      </c>
      <c r="S66" s="12">
        <v>0</v>
      </c>
      <c r="T66" s="146">
        <f t="shared" si="10"/>
        <v>8</v>
      </c>
      <c r="U66" s="29"/>
      <c r="V66" s="45" t="s">
        <v>67</v>
      </c>
      <c r="W66" s="11">
        <v>0</v>
      </c>
      <c r="X66" s="12">
        <v>118</v>
      </c>
      <c r="Y66" s="12">
        <v>0</v>
      </c>
      <c r="Z66" s="12">
        <f t="shared" si="14"/>
        <v>118</v>
      </c>
      <c r="AA66" s="11">
        <v>716</v>
      </c>
      <c r="AB66" s="11">
        <f t="shared" si="15"/>
        <v>4911</v>
      </c>
      <c r="AC66" s="11">
        <v>0</v>
      </c>
      <c r="AD66" s="147">
        <f t="shared" si="16"/>
        <v>4911</v>
      </c>
      <c r="AE66" s="146">
        <f t="shared" si="17"/>
        <v>4195</v>
      </c>
      <c r="AF66" s="148">
        <f t="shared" si="18"/>
        <v>4195</v>
      </c>
      <c r="AG66" s="149" t="e">
        <f>AD66+AC66+#REF!</f>
        <v>#REF!</v>
      </c>
      <c r="AH66" s="149">
        <v>4488</v>
      </c>
      <c r="AI66" t="e">
        <f t="shared" si="19"/>
        <v>#REF!</v>
      </c>
    </row>
    <row r="67" spans="1:35" ht="30" customHeight="1">
      <c r="A67" s="29"/>
      <c r="B67" s="45" t="s">
        <v>68</v>
      </c>
      <c r="C67" s="11">
        <v>0</v>
      </c>
      <c r="D67" s="12">
        <v>3394</v>
      </c>
      <c r="E67" s="12">
        <v>1289</v>
      </c>
      <c r="F67" s="12">
        <f t="shared" si="11"/>
        <v>4683</v>
      </c>
      <c r="G67" s="11">
        <v>0</v>
      </c>
      <c r="H67" s="12">
        <v>765</v>
      </c>
      <c r="I67" s="12">
        <v>0</v>
      </c>
      <c r="J67" s="146">
        <f t="shared" si="12"/>
        <v>765</v>
      </c>
      <c r="K67" s="29"/>
      <c r="L67" s="45" t="s">
        <v>68</v>
      </c>
      <c r="M67" s="11">
        <v>0</v>
      </c>
      <c r="N67" s="12">
        <v>321</v>
      </c>
      <c r="O67" s="12">
        <v>0</v>
      </c>
      <c r="P67" s="12">
        <f t="shared" si="13"/>
        <v>321</v>
      </c>
      <c r="Q67" s="11">
        <v>0</v>
      </c>
      <c r="R67" s="12">
        <v>11</v>
      </c>
      <c r="S67" s="12">
        <v>0</v>
      </c>
      <c r="T67" s="146">
        <f t="shared" si="10"/>
        <v>11</v>
      </c>
      <c r="U67" s="29"/>
      <c r="V67" s="45" t="s">
        <v>68</v>
      </c>
      <c r="W67" s="11">
        <v>0</v>
      </c>
      <c r="X67" s="12">
        <v>133</v>
      </c>
      <c r="Y67" s="12">
        <v>0</v>
      </c>
      <c r="Z67" s="12">
        <f t="shared" si="14"/>
        <v>133</v>
      </c>
      <c r="AA67" s="11">
        <v>977</v>
      </c>
      <c r="AB67" s="11">
        <f t="shared" si="15"/>
        <v>6890</v>
      </c>
      <c r="AC67" s="11">
        <v>0</v>
      </c>
      <c r="AD67" s="147">
        <f t="shared" si="16"/>
        <v>6890</v>
      </c>
      <c r="AE67" s="146">
        <f t="shared" si="17"/>
        <v>5913</v>
      </c>
      <c r="AF67" s="148">
        <f t="shared" si="18"/>
        <v>5913</v>
      </c>
      <c r="AG67" s="149" t="e">
        <f>AD67+AC67+#REF!</f>
        <v>#REF!</v>
      </c>
      <c r="AH67" s="149">
        <v>5772</v>
      </c>
      <c r="AI67" t="e">
        <f t="shared" si="19"/>
        <v>#REF!</v>
      </c>
    </row>
    <row r="68" spans="1:35" ht="30" customHeight="1">
      <c r="A68" s="29"/>
      <c r="B68" s="45" t="s">
        <v>69</v>
      </c>
      <c r="C68" s="11">
        <v>0</v>
      </c>
      <c r="D68" s="12">
        <v>424</v>
      </c>
      <c r="E68" s="12">
        <v>0</v>
      </c>
      <c r="F68" s="12">
        <f t="shared" si="11"/>
        <v>424</v>
      </c>
      <c r="G68" s="11">
        <v>0</v>
      </c>
      <c r="H68" s="12">
        <v>112</v>
      </c>
      <c r="I68" s="12">
        <v>0</v>
      </c>
      <c r="J68" s="146">
        <f t="shared" si="12"/>
        <v>112</v>
      </c>
      <c r="K68" s="29"/>
      <c r="L68" s="45" t="s">
        <v>69</v>
      </c>
      <c r="M68" s="11">
        <v>0</v>
      </c>
      <c r="N68" s="12">
        <v>0</v>
      </c>
      <c r="O68" s="12">
        <v>0</v>
      </c>
      <c r="P68" s="12">
        <f t="shared" si="13"/>
        <v>0</v>
      </c>
      <c r="Q68" s="11">
        <v>0</v>
      </c>
      <c r="R68" s="12">
        <v>0</v>
      </c>
      <c r="S68" s="12">
        <v>0</v>
      </c>
      <c r="T68" s="146">
        <f t="shared" si="10"/>
        <v>0</v>
      </c>
      <c r="U68" s="29"/>
      <c r="V68" s="45" t="s">
        <v>69</v>
      </c>
      <c r="W68" s="11">
        <v>0</v>
      </c>
      <c r="X68" s="12">
        <v>0</v>
      </c>
      <c r="Y68" s="12">
        <v>0</v>
      </c>
      <c r="Z68" s="12">
        <f t="shared" si="14"/>
        <v>0</v>
      </c>
      <c r="AA68" s="11">
        <v>455</v>
      </c>
      <c r="AB68" s="11">
        <f t="shared" si="15"/>
        <v>991</v>
      </c>
      <c r="AC68" s="11">
        <v>33</v>
      </c>
      <c r="AD68" s="147">
        <f t="shared" si="16"/>
        <v>1024</v>
      </c>
      <c r="AE68" s="146">
        <f t="shared" si="17"/>
        <v>569</v>
      </c>
      <c r="AF68" s="148">
        <f t="shared" si="18"/>
        <v>536</v>
      </c>
      <c r="AG68" s="149" t="e">
        <f>AD68+AC68+#REF!</f>
        <v>#REF!</v>
      </c>
      <c r="AH68" s="149">
        <v>854</v>
      </c>
      <c r="AI68" t="e">
        <f t="shared" si="19"/>
        <v>#REF!</v>
      </c>
    </row>
    <row r="69" spans="1:35" ht="30" customHeight="1">
      <c r="A69" s="29"/>
      <c r="B69" s="45" t="s">
        <v>70</v>
      </c>
      <c r="C69" s="11">
        <v>568</v>
      </c>
      <c r="D69" s="12">
        <v>0</v>
      </c>
      <c r="E69" s="12">
        <v>0</v>
      </c>
      <c r="F69" s="12">
        <f t="shared" si="11"/>
        <v>568</v>
      </c>
      <c r="G69" s="11">
        <v>69</v>
      </c>
      <c r="H69" s="12">
        <v>0</v>
      </c>
      <c r="I69" s="12">
        <v>0</v>
      </c>
      <c r="J69" s="146">
        <f t="shared" si="12"/>
        <v>69</v>
      </c>
      <c r="K69" s="29"/>
      <c r="L69" s="45" t="s">
        <v>70</v>
      </c>
      <c r="M69" s="11">
        <v>30</v>
      </c>
      <c r="N69" s="12">
        <v>0</v>
      </c>
      <c r="O69" s="12">
        <v>0</v>
      </c>
      <c r="P69" s="12">
        <f t="shared" si="13"/>
        <v>30</v>
      </c>
      <c r="Q69" s="11">
        <v>0</v>
      </c>
      <c r="R69" s="12">
        <v>0</v>
      </c>
      <c r="S69" s="12">
        <v>0</v>
      </c>
      <c r="T69" s="146">
        <f t="shared" si="10"/>
        <v>0</v>
      </c>
      <c r="U69" s="29"/>
      <c r="V69" s="45" t="s">
        <v>70</v>
      </c>
      <c r="W69" s="11">
        <v>0</v>
      </c>
      <c r="X69" s="12">
        <v>0</v>
      </c>
      <c r="Y69" s="12">
        <v>0</v>
      </c>
      <c r="Z69" s="12">
        <f t="shared" si="14"/>
        <v>0</v>
      </c>
      <c r="AA69" s="11">
        <v>511</v>
      </c>
      <c r="AB69" s="11">
        <f t="shared" si="15"/>
        <v>1178</v>
      </c>
      <c r="AC69" s="11">
        <v>97</v>
      </c>
      <c r="AD69" s="147">
        <f t="shared" si="16"/>
        <v>1275</v>
      </c>
      <c r="AE69" s="146">
        <f t="shared" si="17"/>
        <v>764</v>
      </c>
      <c r="AF69" s="148">
        <f t="shared" si="18"/>
        <v>667</v>
      </c>
      <c r="AG69" s="149" t="e">
        <f>AD69+AC69+#REF!</f>
        <v>#REF!</v>
      </c>
      <c r="AH69" s="149">
        <v>1270</v>
      </c>
      <c r="AI69" t="e">
        <f t="shared" si="19"/>
        <v>#REF!</v>
      </c>
    </row>
    <row r="70" spans="1:35" ht="30" customHeight="1">
      <c r="A70" s="29"/>
      <c r="B70" s="45" t="s">
        <v>71</v>
      </c>
      <c r="C70" s="11">
        <v>1022</v>
      </c>
      <c r="D70" s="12">
        <v>0</v>
      </c>
      <c r="E70" s="12">
        <v>0</v>
      </c>
      <c r="F70" s="12">
        <f t="shared" si="11"/>
        <v>1022</v>
      </c>
      <c r="G70" s="11">
        <v>85</v>
      </c>
      <c r="H70" s="12">
        <v>0</v>
      </c>
      <c r="I70" s="12">
        <v>0</v>
      </c>
      <c r="J70" s="146">
        <f t="shared" si="12"/>
        <v>85</v>
      </c>
      <c r="K70" s="29"/>
      <c r="L70" s="45" t="s">
        <v>71</v>
      </c>
      <c r="M70" s="11">
        <v>41</v>
      </c>
      <c r="N70" s="12">
        <v>0</v>
      </c>
      <c r="O70" s="12">
        <v>0</v>
      </c>
      <c r="P70" s="12">
        <f t="shared" si="13"/>
        <v>41</v>
      </c>
      <c r="Q70" s="11">
        <v>0</v>
      </c>
      <c r="R70" s="12">
        <v>0</v>
      </c>
      <c r="S70" s="12">
        <v>0</v>
      </c>
      <c r="T70" s="146">
        <f t="shared" si="10"/>
        <v>0</v>
      </c>
      <c r="U70" s="29"/>
      <c r="V70" s="45" t="s">
        <v>71</v>
      </c>
      <c r="W70" s="11">
        <v>86</v>
      </c>
      <c r="X70" s="12">
        <v>0</v>
      </c>
      <c r="Y70" s="12">
        <v>0</v>
      </c>
      <c r="Z70" s="12">
        <f t="shared" si="14"/>
        <v>86</v>
      </c>
      <c r="AA70" s="11">
        <v>533</v>
      </c>
      <c r="AB70" s="11">
        <f t="shared" si="15"/>
        <v>1767</v>
      </c>
      <c r="AC70" s="11">
        <v>0</v>
      </c>
      <c r="AD70" s="147">
        <f t="shared" si="16"/>
        <v>1767</v>
      </c>
      <c r="AE70" s="146">
        <f t="shared" si="17"/>
        <v>1234</v>
      </c>
      <c r="AF70" s="148">
        <f t="shared" si="18"/>
        <v>1234</v>
      </c>
      <c r="AG70" s="149" t="e">
        <f>AD70+AC70+#REF!</f>
        <v>#REF!</v>
      </c>
      <c r="AH70" s="149">
        <v>1780</v>
      </c>
      <c r="AI70" t="e">
        <f t="shared" si="19"/>
        <v>#REF!</v>
      </c>
    </row>
    <row r="71" spans="1:35" ht="30" customHeight="1">
      <c r="A71" s="29"/>
      <c r="B71" s="45" t="s">
        <v>72</v>
      </c>
      <c r="C71" s="11">
        <v>0</v>
      </c>
      <c r="D71" s="12">
        <v>2705</v>
      </c>
      <c r="E71" s="12">
        <v>1353</v>
      </c>
      <c r="F71" s="12">
        <f>C71+D71+E71</f>
        <v>4058</v>
      </c>
      <c r="G71" s="11">
        <v>0</v>
      </c>
      <c r="H71" s="12">
        <v>407</v>
      </c>
      <c r="I71" s="12">
        <v>423</v>
      </c>
      <c r="J71" s="146">
        <f>G71+H71+I71</f>
        <v>830</v>
      </c>
      <c r="K71" s="29"/>
      <c r="L71" s="45" t="s">
        <v>72</v>
      </c>
      <c r="M71" s="11">
        <v>0</v>
      </c>
      <c r="N71" s="12">
        <v>241</v>
      </c>
      <c r="O71" s="12">
        <v>0</v>
      </c>
      <c r="P71" s="12">
        <f>M71+N71+O71</f>
        <v>241</v>
      </c>
      <c r="Q71" s="11">
        <v>0</v>
      </c>
      <c r="R71" s="12">
        <v>0</v>
      </c>
      <c r="S71" s="12">
        <v>0</v>
      </c>
      <c r="T71" s="146">
        <f t="shared" si="10"/>
        <v>0</v>
      </c>
      <c r="U71" s="29"/>
      <c r="V71" s="45" t="s">
        <v>72</v>
      </c>
      <c r="W71" s="11">
        <v>0</v>
      </c>
      <c r="X71" s="12">
        <v>212</v>
      </c>
      <c r="Y71" s="12">
        <v>0</v>
      </c>
      <c r="Z71" s="12">
        <f>W71+X71+Y71</f>
        <v>212</v>
      </c>
      <c r="AA71" s="11">
        <v>1868</v>
      </c>
      <c r="AB71" s="11">
        <f>AA71+Z71+T71+P71+J71+F71</f>
        <v>7209</v>
      </c>
      <c r="AC71" s="11">
        <v>404</v>
      </c>
      <c r="AD71" s="147">
        <f>AB71+AC71</f>
        <v>7613</v>
      </c>
      <c r="AE71" s="146">
        <f>AD71-AA71</f>
        <v>5745</v>
      </c>
      <c r="AF71" s="148">
        <f aca="true" t="shared" si="20" ref="AF71:AF81">AB71-AA71</f>
        <v>5341</v>
      </c>
      <c r="AG71" s="149" t="e">
        <f>AD71+AC71+#REF!</f>
        <v>#REF!</v>
      </c>
      <c r="AH71" s="149">
        <v>8292</v>
      </c>
      <c r="AI71" t="e">
        <f>AG71-AH71</f>
        <v>#REF!</v>
      </c>
    </row>
    <row r="72" spans="1:35" ht="30" customHeight="1">
      <c r="A72" s="29"/>
      <c r="B72" s="45" t="s">
        <v>73</v>
      </c>
      <c r="C72" s="11">
        <v>0</v>
      </c>
      <c r="D72" s="12">
        <v>1967</v>
      </c>
      <c r="E72" s="12">
        <v>431</v>
      </c>
      <c r="F72" s="12">
        <f>C72+D72+E72</f>
        <v>2398</v>
      </c>
      <c r="G72" s="11">
        <v>0</v>
      </c>
      <c r="H72" s="12">
        <v>117</v>
      </c>
      <c r="I72" s="12">
        <v>49</v>
      </c>
      <c r="J72" s="146">
        <f>G72+H72+I72</f>
        <v>166</v>
      </c>
      <c r="K72" s="29"/>
      <c r="L72" s="45" t="s">
        <v>73</v>
      </c>
      <c r="M72" s="11">
        <v>0</v>
      </c>
      <c r="N72" s="12">
        <v>544</v>
      </c>
      <c r="O72" s="12">
        <v>3</v>
      </c>
      <c r="P72" s="12">
        <f>M72+N72+O72</f>
        <v>547</v>
      </c>
      <c r="Q72" s="11">
        <v>0</v>
      </c>
      <c r="R72" s="12">
        <v>6</v>
      </c>
      <c r="S72" s="12">
        <v>0</v>
      </c>
      <c r="T72" s="146">
        <f t="shared" si="10"/>
        <v>6</v>
      </c>
      <c r="U72" s="29"/>
      <c r="V72" s="45" t="s">
        <v>73</v>
      </c>
      <c r="W72" s="11">
        <v>0</v>
      </c>
      <c r="X72" s="12">
        <v>0</v>
      </c>
      <c r="Y72" s="12">
        <v>0</v>
      </c>
      <c r="Z72" s="12">
        <f>W72+X72+Y72</f>
        <v>0</v>
      </c>
      <c r="AA72" s="11">
        <v>499</v>
      </c>
      <c r="AB72" s="11">
        <f>AA72+Z72+T72+P72+J72+F72</f>
        <v>3616</v>
      </c>
      <c r="AC72" s="11">
        <v>0</v>
      </c>
      <c r="AD72" s="147">
        <f>AB72+AC72</f>
        <v>3616</v>
      </c>
      <c r="AE72" s="146">
        <f>AD72-AA72</f>
        <v>3117</v>
      </c>
      <c r="AF72" s="148">
        <f t="shared" si="20"/>
        <v>3117</v>
      </c>
      <c r="AG72" s="149" t="e">
        <f>AD72+AC72+#REF!</f>
        <v>#REF!</v>
      </c>
      <c r="AH72" s="149">
        <v>3874</v>
      </c>
      <c r="AI72" t="e">
        <f>AG72-AH72</f>
        <v>#REF!</v>
      </c>
    </row>
    <row r="73" spans="1:37" ht="30" customHeight="1">
      <c r="A73" s="29"/>
      <c r="B73" s="45" t="s">
        <v>74</v>
      </c>
      <c r="C73" s="11">
        <v>0</v>
      </c>
      <c r="D73" s="12">
        <v>1921</v>
      </c>
      <c r="E73" s="12">
        <v>605</v>
      </c>
      <c r="F73" s="12">
        <f>C73+D73+E73</f>
        <v>2526</v>
      </c>
      <c r="G73" s="11">
        <v>0</v>
      </c>
      <c r="H73" s="12">
        <v>163</v>
      </c>
      <c r="I73" s="12">
        <v>64</v>
      </c>
      <c r="J73" s="146">
        <f>G73+H73+I73</f>
        <v>227</v>
      </c>
      <c r="K73" s="29"/>
      <c r="L73" s="45" t="s">
        <v>74</v>
      </c>
      <c r="M73" s="11">
        <v>0</v>
      </c>
      <c r="N73" s="12">
        <v>404</v>
      </c>
      <c r="O73" s="12">
        <v>21</v>
      </c>
      <c r="P73" s="12">
        <f>M73+N73+O73</f>
        <v>425</v>
      </c>
      <c r="Q73" s="11">
        <v>0</v>
      </c>
      <c r="R73" s="12">
        <v>5</v>
      </c>
      <c r="S73" s="12">
        <v>0</v>
      </c>
      <c r="T73" s="146">
        <f t="shared" si="10"/>
        <v>5</v>
      </c>
      <c r="U73" s="29"/>
      <c r="V73" s="45" t="s">
        <v>74</v>
      </c>
      <c r="W73" s="11">
        <v>0</v>
      </c>
      <c r="X73" s="12">
        <v>0</v>
      </c>
      <c r="Y73" s="12">
        <v>0</v>
      </c>
      <c r="Z73" s="12">
        <f>W73+X73+Y73</f>
        <v>0</v>
      </c>
      <c r="AA73" s="11">
        <v>462</v>
      </c>
      <c r="AB73" s="11">
        <f>AA73+Z73+T73+P73+J73+F73</f>
        <v>3645</v>
      </c>
      <c r="AC73" s="11">
        <v>0</v>
      </c>
      <c r="AD73" s="147">
        <f>AB73+AC73</f>
        <v>3645</v>
      </c>
      <c r="AE73" s="146">
        <f>AD73-AA73</f>
        <v>3183</v>
      </c>
      <c r="AF73" s="148">
        <f t="shared" si="20"/>
        <v>3183</v>
      </c>
      <c r="AG73" s="149" t="e">
        <f>AD73+AC73+#REF!</f>
        <v>#REF!</v>
      </c>
      <c r="AH73" s="149">
        <v>3936</v>
      </c>
      <c r="AI73" t="e">
        <f>AG73-AH73</f>
        <v>#REF!</v>
      </c>
      <c r="AK73" t="s">
        <v>189</v>
      </c>
    </row>
    <row r="74" spans="1:38" ht="30" customHeight="1">
      <c r="A74" s="29"/>
      <c r="B74" s="45" t="s">
        <v>75</v>
      </c>
      <c r="C74" s="11">
        <v>0</v>
      </c>
      <c r="D74" s="12">
        <v>1875</v>
      </c>
      <c r="E74" s="12">
        <v>588</v>
      </c>
      <c r="F74" s="12">
        <f>C74+D74+E74</f>
        <v>2463</v>
      </c>
      <c r="G74" s="11">
        <v>0</v>
      </c>
      <c r="H74" s="12">
        <v>552</v>
      </c>
      <c r="I74" s="12">
        <v>128</v>
      </c>
      <c r="J74" s="146">
        <f>G74+H74+I74</f>
        <v>680</v>
      </c>
      <c r="K74" s="29"/>
      <c r="L74" s="45" t="s">
        <v>75</v>
      </c>
      <c r="M74" s="11">
        <v>0</v>
      </c>
      <c r="N74" s="12">
        <v>572</v>
      </c>
      <c r="O74" s="12">
        <v>0</v>
      </c>
      <c r="P74" s="12">
        <f>M74+N74+O74</f>
        <v>572</v>
      </c>
      <c r="Q74" s="11">
        <v>0</v>
      </c>
      <c r="R74" s="12">
        <v>10</v>
      </c>
      <c r="S74" s="12">
        <v>0</v>
      </c>
      <c r="T74" s="146">
        <f t="shared" si="10"/>
        <v>10</v>
      </c>
      <c r="U74" s="29"/>
      <c r="V74" s="45" t="s">
        <v>75</v>
      </c>
      <c r="W74" s="11">
        <v>0</v>
      </c>
      <c r="X74" s="12">
        <v>90</v>
      </c>
      <c r="Y74" s="12">
        <v>0</v>
      </c>
      <c r="Z74" s="12">
        <f>W74+X74+Y74</f>
        <v>90</v>
      </c>
      <c r="AA74" s="11">
        <v>23</v>
      </c>
      <c r="AB74" s="11">
        <f>AA74+Z74+T74+P74+J74+F74</f>
        <v>3838</v>
      </c>
      <c r="AC74" s="11">
        <v>600</v>
      </c>
      <c r="AD74" s="147">
        <f>AB74+AC74</f>
        <v>4438</v>
      </c>
      <c r="AE74" s="146">
        <f>AD74-AA74</f>
        <v>4415</v>
      </c>
      <c r="AF74" s="148">
        <f t="shared" si="20"/>
        <v>3815</v>
      </c>
      <c r="AG74" s="149" t="e">
        <f>AD74+AC74+#REF!</f>
        <v>#REF!</v>
      </c>
      <c r="AH74" s="149">
        <v>4184</v>
      </c>
      <c r="AI74" t="e">
        <f>AG74-AH74</f>
        <v>#REF!</v>
      </c>
      <c r="AK74">
        <f>544421+44497+44208+698+14491</f>
        <v>648315</v>
      </c>
      <c r="AL74">
        <f>AK74/AK77</f>
        <v>0.5282634362647758</v>
      </c>
    </row>
    <row r="75" spans="1:38" ht="30" customHeight="1">
      <c r="A75" s="29"/>
      <c r="B75" s="45" t="s">
        <v>76</v>
      </c>
      <c r="C75" s="11">
        <v>0</v>
      </c>
      <c r="D75" s="12">
        <v>1293</v>
      </c>
      <c r="E75" s="12">
        <v>0</v>
      </c>
      <c r="F75" s="12">
        <f>C75+D75+E75</f>
        <v>1293</v>
      </c>
      <c r="G75" s="11">
        <v>0</v>
      </c>
      <c r="H75" s="12">
        <v>352</v>
      </c>
      <c r="I75" s="12">
        <v>0</v>
      </c>
      <c r="J75" s="146">
        <f>G75+H75+I75</f>
        <v>352</v>
      </c>
      <c r="K75" s="29"/>
      <c r="L75" s="45" t="s">
        <v>76</v>
      </c>
      <c r="M75" s="11">
        <v>0</v>
      </c>
      <c r="N75" s="12">
        <v>234</v>
      </c>
      <c r="O75" s="12">
        <v>0</v>
      </c>
      <c r="P75" s="12">
        <f>M75+N75+O75</f>
        <v>234</v>
      </c>
      <c r="Q75" s="11">
        <v>0</v>
      </c>
      <c r="R75" s="12">
        <v>0</v>
      </c>
      <c r="S75" s="12">
        <v>0</v>
      </c>
      <c r="T75" s="146">
        <f t="shared" si="10"/>
        <v>0</v>
      </c>
      <c r="U75" s="29"/>
      <c r="V75" s="45" t="s">
        <v>76</v>
      </c>
      <c r="W75" s="11">
        <v>0</v>
      </c>
      <c r="X75" s="12">
        <v>225</v>
      </c>
      <c r="Y75" s="12">
        <v>0</v>
      </c>
      <c r="Z75" s="12">
        <f>W75+X75+Y75</f>
        <v>225</v>
      </c>
      <c r="AA75" s="11">
        <v>12</v>
      </c>
      <c r="AB75" s="11">
        <f>AA75+Z75+T75+P75+J75+F75</f>
        <v>2116</v>
      </c>
      <c r="AC75" s="11">
        <v>0</v>
      </c>
      <c r="AD75" s="147">
        <f>AB75+AC75</f>
        <v>2116</v>
      </c>
      <c r="AE75" s="146">
        <f>AD75-AA75</f>
        <v>2104</v>
      </c>
      <c r="AF75" s="148">
        <f t="shared" si="20"/>
        <v>2104</v>
      </c>
      <c r="AG75" s="149" t="e">
        <f>AD75+AC75+#REF!</f>
        <v>#REF!</v>
      </c>
      <c r="AH75" s="149">
        <v>2162</v>
      </c>
      <c r="AI75" t="e">
        <f>AG75-AH75</f>
        <v>#REF!</v>
      </c>
      <c r="AK75">
        <f>237727+19634+55475+390+6444</f>
        <v>319670</v>
      </c>
      <c r="AL75">
        <f>AK75/AK77</f>
        <v>0.2604751897931729</v>
      </c>
    </row>
    <row r="76" spans="1:38" ht="30" customHeight="1">
      <c r="A76" s="29"/>
      <c r="B76" s="45" t="s">
        <v>77</v>
      </c>
      <c r="C76" s="11">
        <v>0</v>
      </c>
      <c r="D76" s="12">
        <v>1440</v>
      </c>
      <c r="E76" s="12">
        <v>133</v>
      </c>
      <c r="F76" s="12">
        <f>C76+D76+E76</f>
        <v>1573</v>
      </c>
      <c r="G76" s="11">
        <v>0</v>
      </c>
      <c r="H76" s="12">
        <v>425</v>
      </c>
      <c r="I76" s="12">
        <v>0</v>
      </c>
      <c r="J76" s="146">
        <f>G76+H76+I76</f>
        <v>425</v>
      </c>
      <c r="K76" s="29"/>
      <c r="L76" s="45" t="s">
        <v>77</v>
      </c>
      <c r="M76" s="11">
        <v>0</v>
      </c>
      <c r="N76" s="12">
        <v>314</v>
      </c>
      <c r="O76" s="12">
        <v>0</v>
      </c>
      <c r="P76" s="12">
        <f>M76+N76+O76</f>
        <v>314</v>
      </c>
      <c r="Q76" s="11">
        <v>0</v>
      </c>
      <c r="R76" s="12">
        <v>0</v>
      </c>
      <c r="S76" s="12">
        <v>0</v>
      </c>
      <c r="T76" s="146">
        <f t="shared" si="10"/>
        <v>0</v>
      </c>
      <c r="U76" s="29"/>
      <c r="V76" s="45" t="s">
        <v>77</v>
      </c>
      <c r="W76" s="11">
        <v>0</v>
      </c>
      <c r="X76" s="12">
        <v>89</v>
      </c>
      <c r="Y76" s="12">
        <v>0</v>
      </c>
      <c r="Z76" s="12">
        <f>W76+X76+Y76</f>
        <v>89</v>
      </c>
      <c r="AA76" s="11">
        <v>223</v>
      </c>
      <c r="AB76" s="11">
        <f>AA76+Z76+T76+P76+J76+F76</f>
        <v>2624</v>
      </c>
      <c r="AC76" s="11">
        <v>467</v>
      </c>
      <c r="AD76" s="147">
        <f>AB76+AC76</f>
        <v>3091</v>
      </c>
      <c r="AE76" s="146">
        <f>AD76-AA76</f>
        <v>2868</v>
      </c>
      <c r="AF76" s="148">
        <f t="shared" si="20"/>
        <v>2401</v>
      </c>
      <c r="AG76" s="149" t="e">
        <f>AD76+AC76+#REF!</f>
        <v>#REF!</v>
      </c>
      <c r="AH76" s="149">
        <v>2581</v>
      </c>
      <c r="AI76" t="e">
        <f>AG76-AH76</f>
        <v>#REF!</v>
      </c>
      <c r="AK76">
        <f>246327+7148+5574+1+222</f>
        <v>259272</v>
      </c>
      <c r="AL76">
        <f>AK76/AK77</f>
        <v>0.21126137394205124</v>
      </c>
    </row>
    <row r="77" spans="1:37" ht="30" customHeight="1">
      <c r="A77" s="29"/>
      <c r="B77" s="45" t="s">
        <v>78</v>
      </c>
      <c r="C77" s="11">
        <v>1136</v>
      </c>
      <c r="D77" s="12">
        <v>0</v>
      </c>
      <c r="E77" s="12">
        <v>0</v>
      </c>
      <c r="F77" s="12">
        <f>C77+D77+E77</f>
        <v>1136</v>
      </c>
      <c r="G77" s="11">
        <v>71</v>
      </c>
      <c r="H77" s="12">
        <v>0</v>
      </c>
      <c r="I77" s="12">
        <v>0</v>
      </c>
      <c r="J77" s="146">
        <f>G77+H77+I77</f>
        <v>71</v>
      </c>
      <c r="K77" s="29"/>
      <c r="L77" s="45" t="s">
        <v>78</v>
      </c>
      <c r="M77" s="11">
        <v>55</v>
      </c>
      <c r="N77" s="12">
        <v>0</v>
      </c>
      <c r="O77" s="12">
        <v>0</v>
      </c>
      <c r="P77" s="12">
        <f>M77+N77+O77</f>
        <v>55</v>
      </c>
      <c r="Q77" s="11">
        <v>0</v>
      </c>
      <c r="R77" s="12">
        <v>0</v>
      </c>
      <c r="S77" s="12">
        <v>0</v>
      </c>
      <c r="T77" s="146">
        <f t="shared" si="10"/>
        <v>0</v>
      </c>
      <c r="U77" s="29"/>
      <c r="V77" s="45" t="s">
        <v>78</v>
      </c>
      <c r="W77" s="11">
        <v>0</v>
      </c>
      <c r="X77" s="12">
        <v>99</v>
      </c>
      <c r="Y77" s="12">
        <v>0</v>
      </c>
      <c r="Z77" s="12">
        <f>W77+X77+Y77</f>
        <v>99</v>
      </c>
      <c r="AA77" s="11">
        <v>271</v>
      </c>
      <c r="AB77" s="11">
        <f>AA77+Z77+T77+P77+J77+F77</f>
        <v>1632</v>
      </c>
      <c r="AC77" s="11">
        <v>0</v>
      </c>
      <c r="AD77" s="147">
        <f>AB77+AC77</f>
        <v>1632</v>
      </c>
      <c r="AE77" s="146">
        <f>AD77-AA77</f>
        <v>1361</v>
      </c>
      <c r="AF77" s="148">
        <f t="shared" si="20"/>
        <v>1361</v>
      </c>
      <c r="AG77" s="149" t="e">
        <f>AD77+AC77+#REF!</f>
        <v>#REF!</v>
      </c>
      <c r="AH77" s="149">
        <v>1589</v>
      </c>
      <c r="AI77" t="e">
        <f>AG77-AH77</f>
        <v>#REF!</v>
      </c>
      <c r="AK77">
        <f>SUM(AK74:AK76)</f>
        <v>1227257</v>
      </c>
    </row>
    <row r="78" spans="1:35" ht="30" customHeight="1">
      <c r="A78" s="29"/>
      <c r="B78" s="45" t="s">
        <v>79</v>
      </c>
      <c r="C78" s="11">
        <v>0</v>
      </c>
      <c r="D78" s="12">
        <v>1509</v>
      </c>
      <c r="E78" s="12">
        <v>330</v>
      </c>
      <c r="F78" s="12">
        <f>C78+D78+E78</f>
        <v>1839</v>
      </c>
      <c r="G78" s="11">
        <v>0</v>
      </c>
      <c r="H78" s="12">
        <v>64</v>
      </c>
      <c r="I78" s="12">
        <v>3</v>
      </c>
      <c r="J78" s="146">
        <f>G78+H78+I78</f>
        <v>67</v>
      </c>
      <c r="K78" s="29"/>
      <c r="L78" s="45" t="s">
        <v>79</v>
      </c>
      <c r="M78" s="11">
        <v>0</v>
      </c>
      <c r="N78" s="12">
        <v>116</v>
      </c>
      <c r="O78" s="12">
        <v>15</v>
      </c>
      <c r="P78" s="12">
        <f>M78+N78+O78</f>
        <v>131</v>
      </c>
      <c r="Q78" s="11">
        <v>0</v>
      </c>
      <c r="R78" s="12">
        <v>2</v>
      </c>
      <c r="S78" s="12">
        <v>0</v>
      </c>
      <c r="T78" s="146">
        <f t="shared" si="10"/>
        <v>2</v>
      </c>
      <c r="U78" s="29"/>
      <c r="V78" s="45" t="s">
        <v>79</v>
      </c>
      <c r="W78" s="11">
        <v>0</v>
      </c>
      <c r="X78" s="12">
        <v>0</v>
      </c>
      <c r="Y78" s="12">
        <v>0</v>
      </c>
      <c r="Z78" s="12">
        <f>W78+X78+Y78</f>
        <v>0</v>
      </c>
      <c r="AA78" s="11">
        <v>514</v>
      </c>
      <c r="AB78" s="11">
        <f>AA78+Z78+T78+P78+J78+F78</f>
        <v>2553</v>
      </c>
      <c r="AC78" s="11">
        <v>0</v>
      </c>
      <c r="AD78" s="147">
        <f>AB78+AC78</f>
        <v>2553</v>
      </c>
      <c r="AE78" s="146">
        <f>AD78-AA78</f>
        <v>2039</v>
      </c>
      <c r="AF78" s="148">
        <f t="shared" si="20"/>
        <v>2039</v>
      </c>
      <c r="AG78" s="149" t="e">
        <f>AD78+AC78+#REF!</f>
        <v>#REF!</v>
      </c>
      <c r="AH78" s="149">
        <v>2530</v>
      </c>
      <c r="AI78" t="e">
        <f>AG78-AH78</f>
        <v>#REF!</v>
      </c>
    </row>
    <row r="79" spans="1:35" ht="30" customHeight="1">
      <c r="A79" s="29"/>
      <c r="B79" s="45" t="s">
        <v>80</v>
      </c>
      <c r="C79" s="11">
        <v>0</v>
      </c>
      <c r="D79" s="12">
        <v>527</v>
      </c>
      <c r="E79" s="12">
        <v>123</v>
      </c>
      <c r="F79" s="12">
        <f>C79+D79+E79</f>
        <v>650</v>
      </c>
      <c r="G79" s="11">
        <v>0</v>
      </c>
      <c r="H79" s="12">
        <v>206</v>
      </c>
      <c r="I79" s="12">
        <v>44</v>
      </c>
      <c r="J79" s="146">
        <f>G79+H79+I79</f>
        <v>250</v>
      </c>
      <c r="K79" s="29"/>
      <c r="L79" s="45" t="s">
        <v>80</v>
      </c>
      <c r="M79" s="11">
        <v>0</v>
      </c>
      <c r="N79" s="12">
        <v>137</v>
      </c>
      <c r="O79" s="12">
        <v>29</v>
      </c>
      <c r="P79" s="12">
        <f>M79+N79+O79</f>
        <v>166</v>
      </c>
      <c r="Q79" s="11">
        <v>0</v>
      </c>
      <c r="R79" s="12">
        <v>4</v>
      </c>
      <c r="S79" s="12">
        <v>1</v>
      </c>
      <c r="T79" s="146">
        <f t="shared" si="10"/>
        <v>5</v>
      </c>
      <c r="U79" s="29"/>
      <c r="V79" s="45" t="s">
        <v>80</v>
      </c>
      <c r="W79" s="11">
        <v>0</v>
      </c>
      <c r="X79" s="12">
        <v>47</v>
      </c>
      <c r="Y79" s="12">
        <v>0</v>
      </c>
      <c r="Z79" s="12">
        <f>W79+X79+Y79</f>
        <v>47</v>
      </c>
      <c r="AA79" s="11">
        <v>290</v>
      </c>
      <c r="AB79" s="11">
        <f>AA79+Z79+T79+P79+J79+F79</f>
        <v>1408</v>
      </c>
      <c r="AC79" s="11">
        <v>257</v>
      </c>
      <c r="AD79" s="147">
        <f>AB79+AC79</f>
        <v>1665</v>
      </c>
      <c r="AE79" s="146">
        <f>AD79-AA79</f>
        <v>1375</v>
      </c>
      <c r="AF79" s="148">
        <f t="shared" si="20"/>
        <v>1118</v>
      </c>
      <c r="AG79" s="149" t="e">
        <f>AD79+AC79+#REF!</f>
        <v>#REF!</v>
      </c>
      <c r="AH79" s="149">
        <v>1354</v>
      </c>
      <c r="AI79" t="e">
        <f>AG79-AH79</f>
        <v>#REF!</v>
      </c>
    </row>
    <row r="80" spans="1:35" ht="30" customHeight="1" thickBot="1">
      <c r="A80" s="4"/>
      <c r="B80" s="106" t="s">
        <v>81</v>
      </c>
      <c r="C80" s="17">
        <v>30</v>
      </c>
      <c r="D80" s="151">
        <v>0</v>
      </c>
      <c r="E80" s="151">
        <v>0</v>
      </c>
      <c r="F80" s="151">
        <f>C80+D80+E80</f>
        <v>30</v>
      </c>
      <c r="G80" s="17">
        <v>46</v>
      </c>
      <c r="H80" s="151">
        <v>0</v>
      </c>
      <c r="I80" s="151">
        <v>0</v>
      </c>
      <c r="J80" s="152">
        <f>G80+H80+I80</f>
        <v>46</v>
      </c>
      <c r="K80" s="4"/>
      <c r="L80" s="106" t="s">
        <v>81</v>
      </c>
      <c r="M80" s="17">
        <v>9</v>
      </c>
      <c r="N80" s="151">
        <v>0</v>
      </c>
      <c r="O80" s="151">
        <v>0</v>
      </c>
      <c r="P80" s="151">
        <f>M80+N80+O80</f>
        <v>9</v>
      </c>
      <c r="Q80" s="17">
        <v>1</v>
      </c>
      <c r="R80" s="151">
        <v>0</v>
      </c>
      <c r="S80" s="151">
        <v>0</v>
      </c>
      <c r="T80" s="152">
        <f t="shared" si="10"/>
        <v>1</v>
      </c>
      <c r="U80" s="4"/>
      <c r="V80" s="106" t="s">
        <v>81</v>
      </c>
      <c r="W80" s="17">
        <v>5</v>
      </c>
      <c r="X80" s="151">
        <v>0</v>
      </c>
      <c r="Y80" s="151">
        <v>0</v>
      </c>
      <c r="Z80" s="151">
        <f>W80+X80+Y80</f>
        <v>5</v>
      </c>
      <c r="AA80" s="13">
        <v>5</v>
      </c>
      <c r="AB80" s="17">
        <f>AA80+Z80+T80+P80+J80+F80</f>
        <v>96</v>
      </c>
      <c r="AC80" s="13">
        <v>125</v>
      </c>
      <c r="AD80" s="153">
        <f>AB80+AC80</f>
        <v>221</v>
      </c>
      <c r="AE80" s="152">
        <f>AD80-AA80</f>
        <v>216</v>
      </c>
      <c r="AF80" s="148">
        <f t="shared" si="20"/>
        <v>91</v>
      </c>
      <c r="AG80" s="149" t="e">
        <f>AD80+AC80+#REF!</f>
        <v>#REF!</v>
      </c>
      <c r="AH80" s="149">
        <v>253</v>
      </c>
      <c r="AI80" t="e">
        <f>AG80-AH80</f>
        <v>#REF!</v>
      </c>
    </row>
    <row r="81" spans="1:38" ht="30" customHeight="1" thickBot="1">
      <c r="A81" s="4"/>
      <c r="B81" s="106" t="s">
        <v>82</v>
      </c>
      <c r="C81" s="154">
        <f aca="true" t="shared" si="21" ref="C81:J81">SUM(C7:C80)</f>
        <v>515094</v>
      </c>
      <c r="D81" s="155">
        <f t="shared" si="21"/>
        <v>232816</v>
      </c>
      <c r="E81" s="155">
        <f t="shared" si="21"/>
        <v>247981</v>
      </c>
      <c r="F81" s="16">
        <f t="shared" si="21"/>
        <v>995891</v>
      </c>
      <c r="G81" s="154">
        <f t="shared" si="21"/>
        <v>33585</v>
      </c>
      <c r="H81" s="155">
        <f t="shared" si="21"/>
        <v>24787</v>
      </c>
      <c r="I81" s="155">
        <f t="shared" si="21"/>
        <v>6015</v>
      </c>
      <c r="J81" s="16">
        <f t="shared" si="21"/>
        <v>64387</v>
      </c>
      <c r="K81" s="4"/>
      <c r="L81" s="106" t="s">
        <v>82</v>
      </c>
      <c r="M81" s="154">
        <f aca="true" t="shared" si="22" ref="M81:T81">SUM(M7:M80)</f>
        <v>46303</v>
      </c>
      <c r="N81" s="155">
        <f t="shared" si="22"/>
        <v>76798</v>
      </c>
      <c r="O81" s="155">
        <f t="shared" si="22"/>
        <v>8390</v>
      </c>
      <c r="P81" s="16">
        <f t="shared" si="22"/>
        <v>131491</v>
      </c>
      <c r="Q81" s="154">
        <f t="shared" si="22"/>
        <v>350</v>
      </c>
      <c r="R81" s="155">
        <f t="shared" si="22"/>
        <v>2876</v>
      </c>
      <c r="S81" s="155">
        <f t="shared" si="22"/>
        <v>1</v>
      </c>
      <c r="T81" s="16">
        <f t="shared" si="22"/>
        <v>3227</v>
      </c>
      <c r="U81" s="4"/>
      <c r="V81" s="106" t="s">
        <v>82</v>
      </c>
      <c r="W81" s="154">
        <f aca="true" t="shared" si="23" ref="W81:AC81">SUM(W7:W80)</f>
        <v>13713</v>
      </c>
      <c r="X81" s="155">
        <f t="shared" si="23"/>
        <v>4067</v>
      </c>
      <c r="Y81" s="155">
        <f t="shared" si="23"/>
        <v>3558</v>
      </c>
      <c r="Z81" s="16">
        <f t="shared" si="23"/>
        <v>21338</v>
      </c>
      <c r="AA81" s="13">
        <f t="shared" si="23"/>
        <v>172005</v>
      </c>
      <c r="AB81" s="18">
        <f t="shared" si="23"/>
        <v>1388339</v>
      </c>
      <c r="AC81" s="13">
        <f t="shared" si="23"/>
        <v>2626</v>
      </c>
      <c r="AD81" s="156">
        <f>AB81+AC81</f>
        <v>1390965</v>
      </c>
      <c r="AE81" s="16">
        <f>AD81-AA81</f>
        <v>1218960</v>
      </c>
      <c r="AF81" s="148">
        <f t="shared" si="20"/>
        <v>1216334</v>
      </c>
      <c r="AG81" s="149">
        <v>1362727</v>
      </c>
      <c r="AH81" s="149">
        <v>1362727</v>
      </c>
      <c r="AI81">
        <f>AG81-AH81</f>
        <v>0</v>
      </c>
      <c r="AL81">
        <f>AK77/1156164</f>
        <v>1.0614904113949233</v>
      </c>
    </row>
    <row r="83" spans="24:29" ht="18" thickBot="1">
      <c r="X83">
        <f>1146288+191270</f>
        <v>1337558</v>
      </c>
      <c r="Y83">
        <f>4491822000/235305</f>
        <v>19089.36061707146</v>
      </c>
      <c r="AB83" s="157">
        <f>AB81-AA81</f>
        <v>1216334</v>
      </c>
      <c r="AC83" s="157">
        <f>AB83+AC81</f>
        <v>1218960</v>
      </c>
    </row>
    <row r="84" spans="3:26" ht="18" thickBot="1">
      <c r="C84" s="154"/>
      <c r="X84">
        <f>449182000/236305</f>
        <v>1900.856943357102</v>
      </c>
      <c r="Z84">
        <f>22242711000/3755791</f>
        <v>5922.244075881752</v>
      </c>
    </row>
    <row r="85" spans="3:27" ht="18" thickBot="1">
      <c r="C85" s="155"/>
      <c r="Y85" s="157">
        <f>AB81-AA81</f>
        <v>1216334</v>
      </c>
      <c r="AA85">
        <f>393675+924085+3174062</f>
        <v>4491822</v>
      </c>
    </row>
    <row r="86" spans="14:30" ht="18" thickBot="1">
      <c r="N86" s="157">
        <f>P81+T81+J81+F81</f>
        <v>1194996</v>
      </c>
      <c r="AB86" s="147">
        <v>1396913</v>
      </c>
      <c r="AC86">
        <f>AB86/3764482/365*1000000</f>
        <v>1016.6495427816069</v>
      </c>
      <c r="AD86">
        <f>AC86/840</f>
        <v>1.2102970747400081</v>
      </c>
    </row>
    <row r="87" spans="28:30" ht="18" thickBot="1">
      <c r="AB87" s="16">
        <v>1228978</v>
      </c>
      <c r="AC87">
        <f>AB87/3764482/365*1000000</f>
        <v>894.4293036063475</v>
      </c>
      <c r="AD87">
        <f>AC87/727</f>
        <v>1.23030165557957</v>
      </c>
    </row>
  </sheetData>
  <printOptions/>
  <pageMargins left="0.7874015748031497" right="0.7874015748031497" top="0.58" bottom="0.7" header="0" footer="0"/>
  <pageSetup fitToWidth="2" fitToHeight="1" horizontalDpi="400" verticalDpi="400" orientation="portrait" paperSize="9" scale="34" r:id="rId1"/>
  <colBreaks count="1" manualBreakCount="1">
    <brk id="18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9"/>
  <sheetViews>
    <sheetView showGridLines="0" zoomScale="60" zoomScaleNormal="60" workbookViewId="0" topLeftCell="A1">
      <selection activeCell="E19" sqref="E19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7" width="10.66015625" style="0" customWidth="1"/>
  </cols>
  <sheetData>
    <row r="1" ht="23.25" customHeight="1">
      <c r="B1" s="5" t="s">
        <v>190</v>
      </c>
    </row>
    <row r="2" ht="23.25" customHeight="1">
      <c r="F2" s="15"/>
    </row>
    <row r="3" spans="1:7" ht="23.25" customHeight="1" thickBot="1">
      <c r="A3" s="1"/>
      <c r="B3" s="1"/>
      <c r="C3" s="1"/>
      <c r="D3" s="1"/>
      <c r="E3" s="1"/>
      <c r="F3" s="15"/>
      <c r="G3" s="15"/>
    </row>
    <row r="4" spans="1:6" ht="23.25" customHeight="1" thickBot="1">
      <c r="A4" s="158"/>
      <c r="B4" s="159" t="s">
        <v>1</v>
      </c>
      <c r="C4" s="160" t="s">
        <v>191</v>
      </c>
      <c r="D4" s="160" t="s">
        <v>124</v>
      </c>
      <c r="E4" s="161" t="s">
        <v>192</v>
      </c>
      <c r="F4" s="3"/>
    </row>
    <row r="5" spans="1:6" ht="23.25" customHeight="1">
      <c r="A5" s="29"/>
      <c r="B5" s="45" t="s">
        <v>8</v>
      </c>
      <c r="C5" s="11">
        <v>10907</v>
      </c>
      <c r="D5" s="11">
        <v>4995</v>
      </c>
      <c r="E5" s="11">
        <f aca="true" t="shared" si="0" ref="E5:E36">D5+C5</f>
        <v>15902</v>
      </c>
      <c r="F5" s="3"/>
    </row>
    <row r="6" spans="1:6" ht="23.25" customHeight="1">
      <c r="A6" s="29"/>
      <c r="B6" s="45" t="s">
        <v>9</v>
      </c>
      <c r="C6" s="11">
        <v>22132</v>
      </c>
      <c r="D6" s="11">
        <v>9063</v>
      </c>
      <c r="E6" s="11">
        <f t="shared" si="0"/>
        <v>31195</v>
      </c>
      <c r="F6" s="3"/>
    </row>
    <row r="7" spans="1:6" ht="23.25" customHeight="1">
      <c r="A7" s="29"/>
      <c r="B7" s="45" t="s">
        <v>10</v>
      </c>
      <c r="C7" s="11">
        <v>27442</v>
      </c>
      <c r="D7" s="11">
        <v>20157</v>
      </c>
      <c r="E7" s="11">
        <f t="shared" si="0"/>
        <v>47599</v>
      </c>
      <c r="F7" s="3"/>
    </row>
    <row r="8" spans="1:6" ht="23.25" customHeight="1">
      <c r="A8" s="29"/>
      <c r="B8" s="45" t="s">
        <v>11</v>
      </c>
      <c r="C8" s="11">
        <v>34284</v>
      </c>
      <c r="D8" s="11">
        <v>8709</v>
      </c>
      <c r="E8" s="11">
        <f t="shared" si="0"/>
        <v>42993</v>
      </c>
      <c r="F8" s="3"/>
    </row>
    <row r="9" spans="1:6" ht="23.25" customHeight="1">
      <c r="A9" s="29"/>
      <c r="B9" s="45" t="s">
        <v>12</v>
      </c>
      <c r="C9" s="11">
        <v>54084</v>
      </c>
      <c r="D9" s="11">
        <v>19301</v>
      </c>
      <c r="E9" s="11">
        <f t="shared" si="0"/>
        <v>73385</v>
      </c>
      <c r="F9" s="3"/>
    </row>
    <row r="10" spans="1:6" ht="23.25" customHeight="1">
      <c r="A10" s="29"/>
      <c r="B10" s="45" t="s">
        <v>13</v>
      </c>
      <c r="C10" s="11">
        <v>13541</v>
      </c>
      <c r="D10" s="11">
        <v>2668</v>
      </c>
      <c r="E10" s="11">
        <f t="shared" si="0"/>
        <v>16209</v>
      </c>
      <c r="F10" s="3"/>
    </row>
    <row r="11" spans="1:6" ht="23.25" customHeight="1">
      <c r="A11" s="29"/>
      <c r="B11" s="45" t="s">
        <v>14</v>
      </c>
      <c r="C11" s="11">
        <v>17518</v>
      </c>
      <c r="D11" s="11">
        <v>9081</v>
      </c>
      <c r="E11" s="11">
        <f t="shared" si="0"/>
        <v>26599</v>
      </c>
      <c r="F11" s="3"/>
    </row>
    <row r="12" spans="1:6" ht="23.25" customHeight="1">
      <c r="A12" s="29"/>
      <c r="B12" s="45" t="s">
        <v>15</v>
      </c>
      <c r="C12" s="11">
        <v>70174</v>
      </c>
      <c r="D12" s="11">
        <v>30376</v>
      </c>
      <c r="E12" s="11">
        <f t="shared" si="0"/>
        <v>100550</v>
      </c>
      <c r="F12" s="3"/>
    </row>
    <row r="13" spans="1:6" ht="23.25" customHeight="1">
      <c r="A13" s="29"/>
      <c r="B13" s="45" t="s">
        <v>16</v>
      </c>
      <c r="C13" s="11">
        <v>31838</v>
      </c>
      <c r="D13" s="11">
        <v>7859</v>
      </c>
      <c r="E13" s="11">
        <f t="shared" si="0"/>
        <v>39697</v>
      </c>
      <c r="F13" s="3"/>
    </row>
    <row r="14" spans="1:6" ht="23.25" customHeight="1">
      <c r="A14" s="29"/>
      <c r="B14" s="45" t="s">
        <v>17</v>
      </c>
      <c r="C14" s="11">
        <v>57753</v>
      </c>
      <c r="D14" s="11">
        <v>17738</v>
      </c>
      <c r="E14" s="11">
        <f t="shared" si="0"/>
        <v>75491</v>
      </c>
      <c r="F14" s="3"/>
    </row>
    <row r="15" spans="1:6" ht="23.25" customHeight="1">
      <c r="A15" s="29"/>
      <c r="B15" s="45" t="s">
        <v>18</v>
      </c>
      <c r="C15" s="11">
        <v>153707</v>
      </c>
      <c r="D15" s="11">
        <v>58172</v>
      </c>
      <c r="E15" s="11">
        <f t="shared" si="0"/>
        <v>211879</v>
      </c>
      <c r="F15" s="3"/>
    </row>
    <row r="16" spans="1:6" ht="23.25" customHeight="1">
      <c r="A16" s="29"/>
      <c r="B16" s="45" t="s">
        <v>19</v>
      </c>
      <c r="C16" s="11">
        <v>31269</v>
      </c>
      <c r="D16" s="11">
        <v>7191</v>
      </c>
      <c r="E16" s="11">
        <f t="shared" si="0"/>
        <v>38460</v>
      </c>
      <c r="F16" s="3"/>
    </row>
    <row r="17" spans="1:6" ht="23.25" customHeight="1">
      <c r="A17" s="29"/>
      <c r="B17" s="45" t="s">
        <v>20</v>
      </c>
      <c r="C17" s="11">
        <v>36649</v>
      </c>
      <c r="D17" s="11">
        <v>7511</v>
      </c>
      <c r="E17" s="11">
        <f t="shared" si="0"/>
        <v>44160</v>
      </c>
      <c r="F17" s="3"/>
    </row>
    <row r="18" spans="1:6" ht="23.25" customHeight="1">
      <c r="A18" s="29"/>
      <c r="B18" s="45" t="s">
        <v>21</v>
      </c>
      <c r="C18" s="11">
        <v>20906</v>
      </c>
      <c r="D18" s="11">
        <v>5533</v>
      </c>
      <c r="E18" s="11">
        <f t="shared" si="0"/>
        <v>26439</v>
      </c>
      <c r="F18" s="3"/>
    </row>
    <row r="19" spans="1:6" ht="23.25" customHeight="1">
      <c r="A19" s="29"/>
      <c r="B19" s="45" t="s">
        <v>22</v>
      </c>
      <c r="C19" s="11">
        <v>21193</v>
      </c>
      <c r="D19" s="11">
        <v>2052</v>
      </c>
      <c r="E19" s="11">
        <f t="shared" si="0"/>
        <v>23245</v>
      </c>
      <c r="F19" s="3"/>
    </row>
    <row r="20" spans="1:6" ht="23.25" customHeight="1">
      <c r="A20" s="29"/>
      <c r="B20" s="45" t="s">
        <v>23</v>
      </c>
      <c r="C20" s="11">
        <v>10452</v>
      </c>
      <c r="D20" s="11">
        <v>6924</v>
      </c>
      <c r="E20" s="11">
        <f t="shared" si="0"/>
        <v>17376</v>
      </c>
      <c r="F20" s="3"/>
    </row>
    <row r="21" spans="1:6" ht="23.25" customHeight="1">
      <c r="A21" s="29"/>
      <c r="B21" s="45" t="s">
        <v>24</v>
      </c>
      <c r="C21" s="11">
        <v>14863</v>
      </c>
      <c r="D21" s="11">
        <v>8081</v>
      </c>
      <c r="E21" s="11">
        <f t="shared" si="0"/>
        <v>22944</v>
      </c>
      <c r="F21" s="3"/>
    </row>
    <row r="22" spans="1:6" ht="23.25" customHeight="1">
      <c r="A22" s="29"/>
      <c r="B22" s="45" t="s">
        <v>25</v>
      </c>
      <c r="C22" s="11">
        <v>130828</v>
      </c>
      <c r="D22" s="11">
        <v>96152</v>
      </c>
      <c r="E22" s="11">
        <f t="shared" si="0"/>
        <v>226980</v>
      </c>
      <c r="F22" s="3"/>
    </row>
    <row r="23" spans="1:6" ht="23.25" customHeight="1">
      <c r="A23" s="29"/>
      <c r="B23" s="45" t="s">
        <v>26</v>
      </c>
      <c r="C23" s="11">
        <v>5016</v>
      </c>
      <c r="D23" s="11">
        <v>988</v>
      </c>
      <c r="E23" s="11">
        <f t="shared" si="0"/>
        <v>6004</v>
      </c>
      <c r="F23" s="3"/>
    </row>
    <row r="24" spans="1:6" ht="23.25" customHeight="1">
      <c r="A24" s="29"/>
      <c r="B24" s="45" t="s">
        <v>27</v>
      </c>
      <c r="C24" s="11">
        <v>21358</v>
      </c>
      <c r="D24" s="11">
        <v>5216</v>
      </c>
      <c r="E24" s="11">
        <f t="shared" si="0"/>
        <v>26574</v>
      </c>
      <c r="F24" s="3"/>
    </row>
    <row r="25" spans="1:6" ht="23.25" customHeight="1">
      <c r="A25" s="29"/>
      <c r="B25" s="45" t="s">
        <v>28</v>
      </c>
      <c r="C25" s="11">
        <v>11227</v>
      </c>
      <c r="D25" s="11">
        <v>5850</v>
      </c>
      <c r="E25" s="11">
        <f t="shared" si="0"/>
        <v>17077</v>
      </c>
      <c r="F25" s="3"/>
    </row>
    <row r="26" spans="1:6" ht="23.25" customHeight="1">
      <c r="A26" s="29"/>
      <c r="B26" s="45" t="s">
        <v>29</v>
      </c>
      <c r="C26" s="11">
        <v>6575</v>
      </c>
      <c r="D26" s="11">
        <v>4243</v>
      </c>
      <c r="E26" s="11">
        <f t="shared" si="0"/>
        <v>10818</v>
      </c>
      <c r="F26" s="3"/>
    </row>
    <row r="27" spans="1:6" ht="23.25" customHeight="1">
      <c r="A27" s="29"/>
      <c r="B27" s="45" t="s">
        <v>30</v>
      </c>
      <c r="C27" s="162">
        <v>3442</v>
      </c>
      <c r="D27" s="11">
        <v>1643</v>
      </c>
      <c r="E27" s="11">
        <f t="shared" si="0"/>
        <v>5085</v>
      </c>
      <c r="F27" s="3"/>
    </row>
    <row r="28" spans="1:6" ht="23.25" customHeight="1">
      <c r="A28" s="29"/>
      <c r="B28" s="45" t="s">
        <v>31</v>
      </c>
      <c r="C28" s="11">
        <v>2482</v>
      </c>
      <c r="D28" s="11">
        <v>2284</v>
      </c>
      <c r="E28" s="11">
        <f t="shared" si="0"/>
        <v>4766</v>
      </c>
      <c r="F28" s="3"/>
    </row>
    <row r="29" spans="1:6" ht="23.25" customHeight="1">
      <c r="A29" s="29"/>
      <c r="B29" s="45" t="s">
        <v>32</v>
      </c>
      <c r="C29" s="11">
        <v>4239</v>
      </c>
      <c r="D29" s="11">
        <v>539</v>
      </c>
      <c r="E29" s="11">
        <f t="shared" si="0"/>
        <v>4778</v>
      </c>
      <c r="F29" s="3"/>
    </row>
    <row r="30" spans="1:6" ht="23.25" customHeight="1">
      <c r="A30" s="29"/>
      <c r="B30" s="45" t="s">
        <v>33</v>
      </c>
      <c r="C30" s="11">
        <v>3425</v>
      </c>
      <c r="D30" s="11">
        <v>1266</v>
      </c>
      <c r="E30" s="11">
        <f t="shared" si="0"/>
        <v>4691</v>
      </c>
      <c r="F30" s="3"/>
    </row>
    <row r="31" spans="1:6" ht="23.25" customHeight="1">
      <c r="A31" s="29"/>
      <c r="B31" s="45" t="s">
        <v>34</v>
      </c>
      <c r="C31" s="11">
        <v>3790</v>
      </c>
      <c r="D31" s="11">
        <v>3896</v>
      </c>
      <c r="E31" s="11">
        <f t="shared" si="0"/>
        <v>7686</v>
      </c>
      <c r="F31" s="3"/>
    </row>
    <row r="32" spans="1:6" ht="23.25" customHeight="1">
      <c r="A32" s="29"/>
      <c r="B32" s="45" t="s">
        <v>35</v>
      </c>
      <c r="C32" s="11">
        <v>1355</v>
      </c>
      <c r="D32" s="11">
        <v>2283</v>
      </c>
      <c r="E32" s="11">
        <f t="shared" si="0"/>
        <v>3638</v>
      </c>
      <c r="F32" s="3"/>
    </row>
    <row r="33" spans="1:6" ht="23.25" customHeight="1">
      <c r="A33" s="29"/>
      <c r="B33" s="45" t="s">
        <v>36</v>
      </c>
      <c r="C33" s="11">
        <v>3695</v>
      </c>
      <c r="D33" s="11">
        <v>1004</v>
      </c>
      <c r="E33" s="11">
        <f t="shared" si="0"/>
        <v>4699</v>
      </c>
      <c r="F33" s="3"/>
    </row>
    <row r="34" spans="1:6" ht="23.25" customHeight="1">
      <c r="A34" s="29"/>
      <c r="B34" s="45" t="s">
        <v>37</v>
      </c>
      <c r="C34" s="11">
        <v>1301</v>
      </c>
      <c r="D34" s="11">
        <v>1115</v>
      </c>
      <c r="E34" s="11">
        <f t="shared" si="0"/>
        <v>2416</v>
      </c>
      <c r="F34" s="3"/>
    </row>
    <row r="35" spans="1:6" ht="23.25" customHeight="1">
      <c r="A35" s="29"/>
      <c r="B35" s="45" t="s">
        <v>38</v>
      </c>
      <c r="C35" s="11">
        <v>1430</v>
      </c>
      <c r="D35" s="11">
        <v>1234</v>
      </c>
      <c r="E35" s="11">
        <f t="shared" si="0"/>
        <v>2664</v>
      </c>
      <c r="F35" s="3"/>
    </row>
    <row r="36" spans="1:6" ht="23.25" customHeight="1">
      <c r="A36" s="29"/>
      <c r="B36" s="45" t="s">
        <v>39</v>
      </c>
      <c r="C36" s="11">
        <v>4195</v>
      </c>
      <c r="D36" s="11">
        <v>1975</v>
      </c>
      <c r="E36" s="11">
        <f t="shared" si="0"/>
        <v>6170</v>
      </c>
      <c r="F36" s="3"/>
    </row>
    <row r="37" spans="1:6" ht="23.25" customHeight="1">
      <c r="A37" s="29"/>
      <c r="B37" s="45" t="s">
        <v>40</v>
      </c>
      <c r="C37" s="11">
        <v>11106</v>
      </c>
      <c r="D37" s="11">
        <v>3538</v>
      </c>
      <c r="E37" s="11">
        <f aca="true" t="shared" si="1" ref="E37:E68">D37+C37</f>
        <v>14644</v>
      </c>
      <c r="F37" s="3"/>
    </row>
    <row r="38" spans="1:6" ht="23.25" customHeight="1">
      <c r="A38" s="29"/>
      <c r="B38" s="45" t="s">
        <v>41</v>
      </c>
      <c r="C38" s="11">
        <v>5908</v>
      </c>
      <c r="D38" s="11">
        <v>1334</v>
      </c>
      <c r="E38" s="11">
        <f t="shared" si="1"/>
        <v>7242</v>
      </c>
      <c r="F38" s="3"/>
    </row>
    <row r="39" spans="1:6" ht="23.25" customHeight="1">
      <c r="A39" s="29"/>
      <c r="B39" s="45" t="s">
        <v>42</v>
      </c>
      <c r="C39" s="11">
        <v>5997</v>
      </c>
      <c r="D39" s="11">
        <v>1292</v>
      </c>
      <c r="E39" s="11">
        <f t="shared" si="1"/>
        <v>7289</v>
      </c>
      <c r="F39" s="3"/>
    </row>
    <row r="40" spans="1:6" ht="23.25" customHeight="1">
      <c r="A40" s="29"/>
      <c r="B40" s="45" t="s">
        <v>43</v>
      </c>
      <c r="C40" s="11">
        <v>10522</v>
      </c>
      <c r="D40" s="11">
        <v>1286</v>
      </c>
      <c r="E40" s="11">
        <f t="shared" si="1"/>
        <v>11808</v>
      </c>
      <c r="F40" s="3"/>
    </row>
    <row r="41" spans="1:6" ht="23.25" customHeight="1">
      <c r="A41" s="29"/>
      <c r="B41" s="45" t="s">
        <v>44</v>
      </c>
      <c r="C41" s="11">
        <v>6421</v>
      </c>
      <c r="D41" s="11">
        <v>2128</v>
      </c>
      <c r="E41" s="11">
        <f t="shared" si="1"/>
        <v>8549</v>
      </c>
      <c r="F41" s="3"/>
    </row>
    <row r="42" spans="1:6" ht="23.25" customHeight="1">
      <c r="A42" s="29"/>
      <c r="B42" s="45" t="s">
        <v>45</v>
      </c>
      <c r="C42" s="11">
        <v>1969</v>
      </c>
      <c r="D42" s="11">
        <v>122</v>
      </c>
      <c r="E42" s="11">
        <f t="shared" si="1"/>
        <v>2091</v>
      </c>
      <c r="F42" s="3"/>
    </row>
    <row r="43" spans="1:6" ht="23.25" customHeight="1">
      <c r="A43" s="29"/>
      <c r="B43" s="45" t="s">
        <v>46</v>
      </c>
      <c r="C43" s="11">
        <v>3836</v>
      </c>
      <c r="D43" s="11">
        <v>52</v>
      </c>
      <c r="E43" s="11">
        <f t="shared" si="1"/>
        <v>3888</v>
      </c>
      <c r="F43" s="3"/>
    </row>
    <row r="44" spans="1:6" ht="23.25" customHeight="1">
      <c r="A44" s="29"/>
      <c r="B44" s="45" t="s">
        <v>47</v>
      </c>
      <c r="C44" s="11">
        <v>3960</v>
      </c>
      <c r="D44" s="11">
        <v>234</v>
      </c>
      <c r="E44" s="11">
        <f t="shared" si="1"/>
        <v>4194</v>
      </c>
      <c r="F44" s="3"/>
    </row>
    <row r="45" spans="1:6" ht="23.25" customHeight="1">
      <c r="A45" s="29"/>
      <c r="B45" s="45" t="s">
        <v>48</v>
      </c>
      <c r="C45" s="11">
        <v>2361</v>
      </c>
      <c r="D45" s="11">
        <v>48</v>
      </c>
      <c r="E45" s="11">
        <f t="shared" si="1"/>
        <v>2409</v>
      </c>
      <c r="F45" s="3"/>
    </row>
    <row r="46" spans="1:6" ht="23.25" customHeight="1">
      <c r="A46" s="29"/>
      <c r="B46" s="45" t="s">
        <v>49</v>
      </c>
      <c r="C46" s="11">
        <v>3206</v>
      </c>
      <c r="D46" s="11">
        <v>138</v>
      </c>
      <c r="E46" s="11">
        <f t="shared" si="1"/>
        <v>3344</v>
      </c>
      <c r="F46" s="3"/>
    </row>
    <row r="47" spans="1:6" ht="23.25" customHeight="1">
      <c r="A47" s="29"/>
      <c r="B47" s="45" t="s">
        <v>50</v>
      </c>
      <c r="C47" s="11">
        <v>5757</v>
      </c>
      <c r="D47" s="11">
        <v>3063</v>
      </c>
      <c r="E47" s="11">
        <f t="shared" si="1"/>
        <v>8820</v>
      </c>
      <c r="F47" s="3"/>
    </row>
    <row r="48" spans="1:6" ht="23.25" customHeight="1">
      <c r="A48" s="29"/>
      <c r="B48" s="45" t="s">
        <v>51</v>
      </c>
      <c r="C48" s="11">
        <v>4863</v>
      </c>
      <c r="D48" s="11">
        <v>483</v>
      </c>
      <c r="E48" s="11">
        <f t="shared" si="1"/>
        <v>5346</v>
      </c>
      <c r="F48" s="3"/>
    </row>
    <row r="49" spans="1:6" ht="23.25" customHeight="1">
      <c r="A49" s="29"/>
      <c r="B49" s="45" t="s">
        <v>52</v>
      </c>
      <c r="C49" s="11">
        <v>1108</v>
      </c>
      <c r="D49" s="11">
        <v>255</v>
      </c>
      <c r="E49" s="11">
        <f t="shared" si="1"/>
        <v>1363</v>
      </c>
      <c r="F49" s="3"/>
    </row>
    <row r="50" spans="1:6" ht="23.25" customHeight="1">
      <c r="A50" s="29"/>
      <c r="B50" s="45" t="s">
        <v>53</v>
      </c>
      <c r="C50" s="11">
        <v>777</v>
      </c>
      <c r="D50" s="11">
        <v>71</v>
      </c>
      <c r="E50" s="11">
        <f t="shared" si="1"/>
        <v>848</v>
      </c>
      <c r="F50" s="3"/>
    </row>
    <row r="51" spans="1:6" ht="23.25" customHeight="1">
      <c r="A51" s="29"/>
      <c r="B51" s="45" t="s">
        <v>54</v>
      </c>
      <c r="C51" s="11">
        <v>1625</v>
      </c>
      <c r="D51" s="11">
        <v>301</v>
      </c>
      <c r="E51" s="11">
        <f t="shared" si="1"/>
        <v>1926</v>
      </c>
      <c r="F51" s="3"/>
    </row>
    <row r="52" spans="1:6" ht="23.25" customHeight="1">
      <c r="A52" s="29"/>
      <c r="B52" s="45" t="s">
        <v>55</v>
      </c>
      <c r="C52" s="11">
        <v>3160</v>
      </c>
      <c r="D52" s="11">
        <v>1698</v>
      </c>
      <c r="E52" s="11">
        <f t="shared" si="1"/>
        <v>4858</v>
      </c>
      <c r="F52" s="3"/>
    </row>
    <row r="53" spans="1:6" ht="23.25" customHeight="1">
      <c r="A53" s="29"/>
      <c r="B53" s="45" t="s">
        <v>56</v>
      </c>
      <c r="C53" s="11">
        <v>6076</v>
      </c>
      <c r="D53" s="11">
        <v>3322</v>
      </c>
      <c r="E53" s="11">
        <f t="shared" si="1"/>
        <v>9398</v>
      </c>
      <c r="F53" s="3"/>
    </row>
    <row r="54" spans="1:6" ht="23.25" customHeight="1">
      <c r="A54" s="29"/>
      <c r="B54" s="45" t="s">
        <v>57</v>
      </c>
      <c r="C54" s="11">
        <v>5262</v>
      </c>
      <c r="D54" s="11">
        <v>2370</v>
      </c>
      <c r="E54" s="11">
        <f t="shared" si="1"/>
        <v>7632</v>
      </c>
      <c r="F54" s="3"/>
    </row>
    <row r="55" spans="1:6" ht="23.25" customHeight="1">
      <c r="A55" s="29"/>
      <c r="B55" s="45" t="s">
        <v>58</v>
      </c>
      <c r="C55" s="11">
        <v>6382</v>
      </c>
      <c r="D55" s="11">
        <v>4264</v>
      </c>
      <c r="E55" s="11">
        <f t="shared" si="1"/>
        <v>10646</v>
      </c>
      <c r="F55" s="3"/>
    </row>
    <row r="56" spans="1:6" ht="23.25" customHeight="1">
      <c r="A56" s="29"/>
      <c r="B56" s="45" t="s">
        <v>59</v>
      </c>
      <c r="C56" s="11">
        <v>2549</v>
      </c>
      <c r="D56" s="11">
        <v>535</v>
      </c>
      <c r="E56" s="11">
        <f t="shared" si="1"/>
        <v>3084</v>
      </c>
      <c r="F56" s="3"/>
    </row>
    <row r="57" spans="1:6" ht="23.25" customHeight="1">
      <c r="A57" s="29"/>
      <c r="B57" s="45" t="s">
        <v>60</v>
      </c>
      <c r="C57" s="11">
        <v>5676</v>
      </c>
      <c r="D57" s="11">
        <v>474</v>
      </c>
      <c r="E57" s="11">
        <f t="shared" si="1"/>
        <v>6150</v>
      </c>
      <c r="F57" s="3"/>
    </row>
    <row r="58" spans="1:6" ht="23.25" customHeight="1">
      <c r="A58" s="29"/>
      <c r="B58" s="45" t="s">
        <v>61</v>
      </c>
      <c r="C58" s="11">
        <v>3180</v>
      </c>
      <c r="D58" s="11">
        <v>236</v>
      </c>
      <c r="E58" s="11">
        <f t="shared" si="1"/>
        <v>3416</v>
      </c>
      <c r="F58" s="3"/>
    </row>
    <row r="59" spans="1:6" ht="23.25" customHeight="1">
      <c r="A59" s="29"/>
      <c r="B59" s="45" t="s">
        <v>62</v>
      </c>
      <c r="C59" s="11">
        <v>5136</v>
      </c>
      <c r="D59" s="11">
        <v>2959</v>
      </c>
      <c r="E59" s="11">
        <f t="shared" si="1"/>
        <v>8095</v>
      </c>
      <c r="F59" s="3"/>
    </row>
    <row r="60" spans="1:6" ht="23.25" customHeight="1">
      <c r="A60" s="29"/>
      <c r="B60" s="45" t="s">
        <v>63</v>
      </c>
      <c r="C60" s="11">
        <v>3826</v>
      </c>
      <c r="D60" s="11">
        <v>1081</v>
      </c>
      <c r="E60" s="11">
        <f t="shared" si="1"/>
        <v>4907</v>
      </c>
      <c r="F60" s="3"/>
    </row>
    <row r="61" spans="1:6" ht="23.25" customHeight="1">
      <c r="A61" s="29"/>
      <c r="B61" s="45" t="s">
        <v>64</v>
      </c>
      <c r="C61" s="11">
        <v>2376</v>
      </c>
      <c r="D61" s="11">
        <v>116</v>
      </c>
      <c r="E61" s="11">
        <f t="shared" si="1"/>
        <v>2492</v>
      </c>
      <c r="F61" s="3"/>
    </row>
    <row r="62" spans="1:6" ht="23.25" customHeight="1">
      <c r="A62" s="29"/>
      <c r="B62" s="45" t="s">
        <v>65</v>
      </c>
      <c r="C62" s="11">
        <v>4326</v>
      </c>
      <c r="D62" s="11">
        <v>1896</v>
      </c>
      <c r="E62" s="11">
        <f t="shared" si="1"/>
        <v>6222</v>
      </c>
      <c r="F62" s="3"/>
    </row>
    <row r="63" spans="1:6" ht="23.25" customHeight="1">
      <c r="A63" s="29"/>
      <c r="B63" s="45" t="s">
        <v>66</v>
      </c>
      <c r="C63" s="11">
        <v>3252</v>
      </c>
      <c r="D63" s="11">
        <v>1783</v>
      </c>
      <c r="E63" s="11">
        <f t="shared" si="1"/>
        <v>5035</v>
      </c>
      <c r="F63" s="3"/>
    </row>
    <row r="64" spans="1:6" ht="23.25" customHeight="1">
      <c r="A64" s="29"/>
      <c r="B64" s="45" t="s">
        <v>67</v>
      </c>
      <c r="C64" s="11">
        <v>4294</v>
      </c>
      <c r="D64" s="11">
        <v>617</v>
      </c>
      <c r="E64" s="11">
        <f t="shared" si="1"/>
        <v>4911</v>
      </c>
      <c r="F64" s="3"/>
    </row>
    <row r="65" spans="1:6" ht="23.25" customHeight="1">
      <c r="A65" s="29"/>
      <c r="B65" s="45" t="s">
        <v>68</v>
      </c>
      <c r="C65" s="11">
        <v>4996</v>
      </c>
      <c r="D65" s="11">
        <v>1894</v>
      </c>
      <c r="E65" s="11">
        <f t="shared" si="1"/>
        <v>6890</v>
      </c>
      <c r="F65" s="3"/>
    </row>
    <row r="66" spans="1:6" ht="23.25" customHeight="1">
      <c r="A66" s="29"/>
      <c r="B66" s="45" t="s">
        <v>69</v>
      </c>
      <c r="C66" s="11">
        <v>819</v>
      </c>
      <c r="D66" s="11">
        <v>172</v>
      </c>
      <c r="E66" s="11">
        <f t="shared" si="1"/>
        <v>991</v>
      </c>
      <c r="F66" s="3"/>
    </row>
    <row r="67" spans="1:6" ht="23.25" customHeight="1">
      <c r="A67" s="29"/>
      <c r="B67" s="45" t="s">
        <v>70</v>
      </c>
      <c r="C67" s="11">
        <v>667</v>
      </c>
      <c r="D67" s="11">
        <v>511</v>
      </c>
      <c r="E67" s="11">
        <f t="shared" si="1"/>
        <v>1178</v>
      </c>
      <c r="F67" s="3"/>
    </row>
    <row r="68" spans="1:6" ht="23.25" customHeight="1">
      <c r="A68" s="29"/>
      <c r="B68" s="45" t="s">
        <v>71</v>
      </c>
      <c r="C68" s="11">
        <v>1234</v>
      </c>
      <c r="D68" s="11">
        <v>533</v>
      </c>
      <c r="E68" s="11">
        <f t="shared" si="1"/>
        <v>1767</v>
      </c>
      <c r="F68" s="3"/>
    </row>
    <row r="69" spans="1:6" ht="23.25" customHeight="1">
      <c r="A69" s="29"/>
      <c r="B69" s="45" t="s">
        <v>72</v>
      </c>
      <c r="C69" s="11">
        <v>3565</v>
      </c>
      <c r="D69" s="11">
        <v>3644</v>
      </c>
      <c r="E69" s="11">
        <f>D69+C69</f>
        <v>7209</v>
      </c>
      <c r="F69" s="3"/>
    </row>
    <row r="70" spans="1:6" ht="23.25" customHeight="1">
      <c r="A70" s="29"/>
      <c r="B70" s="45" t="s">
        <v>73</v>
      </c>
      <c r="C70" s="11">
        <v>2975</v>
      </c>
      <c r="D70" s="11">
        <v>641</v>
      </c>
      <c r="E70" s="11">
        <f>D70+C70</f>
        <v>3616</v>
      </c>
      <c r="F70" s="3"/>
    </row>
    <row r="71" spans="1:6" ht="23.25" customHeight="1">
      <c r="A71" s="29"/>
      <c r="B71" s="45" t="s">
        <v>74</v>
      </c>
      <c r="C71" s="11">
        <v>2713</v>
      </c>
      <c r="D71" s="11">
        <v>932</v>
      </c>
      <c r="E71" s="11">
        <f>D71+C71</f>
        <v>3645</v>
      </c>
      <c r="F71" s="3"/>
    </row>
    <row r="72" spans="1:6" ht="23.25" customHeight="1">
      <c r="A72" s="29"/>
      <c r="B72" s="45" t="s">
        <v>75</v>
      </c>
      <c r="C72" s="11">
        <v>3102</v>
      </c>
      <c r="D72" s="11">
        <v>736</v>
      </c>
      <c r="E72" s="11">
        <f>D72+C72</f>
        <v>3838</v>
      </c>
      <c r="F72" s="3"/>
    </row>
    <row r="73" spans="1:6" ht="23.25" customHeight="1">
      <c r="A73" s="29"/>
      <c r="B73" s="45" t="s">
        <v>76</v>
      </c>
      <c r="C73" s="11">
        <v>2104</v>
      </c>
      <c r="D73" s="11">
        <v>12</v>
      </c>
      <c r="E73" s="11">
        <f>D73+C73</f>
        <v>2116</v>
      </c>
      <c r="F73" s="3"/>
    </row>
    <row r="74" spans="1:6" ht="23.25" customHeight="1">
      <c r="A74" s="29"/>
      <c r="B74" s="45" t="s">
        <v>77</v>
      </c>
      <c r="C74" s="11">
        <v>2268</v>
      </c>
      <c r="D74" s="11">
        <v>356</v>
      </c>
      <c r="E74" s="11">
        <f>D74+C74</f>
        <v>2624</v>
      </c>
      <c r="F74" s="3"/>
    </row>
    <row r="75" spans="1:6" ht="23.25" customHeight="1">
      <c r="A75" s="29"/>
      <c r="B75" s="45" t="s">
        <v>78</v>
      </c>
      <c r="C75" s="11">
        <v>1361</v>
      </c>
      <c r="D75" s="11">
        <v>271</v>
      </c>
      <c r="E75" s="11">
        <f>D75+C75</f>
        <v>1632</v>
      </c>
      <c r="F75" s="3"/>
    </row>
    <row r="76" spans="1:6" ht="23.25" customHeight="1">
      <c r="A76" s="29"/>
      <c r="B76" s="45" t="s">
        <v>79</v>
      </c>
      <c r="C76" s="11">
        <v>1756</v>
      </c>
      <c r="D76" s="11">
        <v>797</v>
      </c>
      <c r="E76" s="11">
        <f>D76+C76</f>
        <v>2553</v>
      </c>
      <c r="F76" s="3"/>
    </row>
    <row r="77" spans="1:6" ht="23.25" customHeight="1">
      <c r="A77" s="29"/>
      <c r="B77" s="45" t="s">
        <v>80</v>
      </c>
      <c r="C77" s="11">
        <v>1160</v>
      </c>
      <c r="D77" s="11">
        <v>248</v>
      </c>
      <c r="E77" s="11">
        <f>D77+C77</f>
        <v>1408</v>
      </c>
      <c r="F77" s="3"/>
    </row>
    <row r="78" spans="1:6" ht="23.25" customHeight="1" thickBot="1">
      <c r="A78" s="4"/>
      <c r="B78" s="106" t="s">
        <v>81</v>
      </c>
      <c r="C78" s="13">
        <v>96</v>
      </c>
      <c r="D78" s="13">
        <v>0</v>
      </c>
      <c r="E78" s="11">
        <f>D78+C78</f>
        <v>96</v>
      </c>
      <c r="F78" s="3"/>
    </row>
    <row r="79" spans="1:5" ht="23.25" customHeight="1" thickBot="1">
      <c r="A79" s="4"/>
      <c r="B79" s="92" t="s">
        <v>192</v>
      </c>
      <c r="C79" s="13">
        <f>SUM(C5:C78)</f>
        <v>986797</v>
      </c>
      <c r="D79" s="13">
        <f>SUM(D5:D78)</f>
        <v>401542</v>
      </c>
      <c r="E79" s="18">
        <f>SUM(E5:E78)</f>
        <v>1388339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3"/>
  <sheetViews>
    <sheetView showGridLines="0" zoomScale="75" zoomScaleNormal="75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H18" sqref="H18"/>
    </sheetView>
  </sheetViews>
  <sheetFormatPr defaultColWidth="10.66015625" defaultRowHeight="18"/>
  <cols>
    <col min="2" max="2" width="2.66015625" style="0" customWidth="1"/>
    <col min="3" max="3" width="18.66015625" style="0" customWidth="1"/>
    <col min="4" max="4" width="13.83203125" style="0" customWidth="1"/>
  </cols>
  <sheetData>
    <row r="1" spans="3:4" ht="17.25">
      <c r="C1" s="5" t="s">
        <v>193</v>
      </c>
      <c r="D1" s="5"/>
    </row>
    <row r="2" spans="3:4" ht="17.25">
      <c r="C2" s="5" t="s">
        <v>194</v>
      </c>
      <c r="D2" s="5"/>
    </row>
    <row r="3" spans="2:9" ht="18" thickBot="1">
      <c r="B3" s="15"/>
      <c r="C3" s="15"/>
      <c r="D3" s="15"/>
      <c r="E3" s="15"/>
      <c r="F3" s="15"/>
      <c r="G3" s="15"/>
      <c r="H3" s="15"/>
      <c r="I3" s="15"/>
    </row>
    <row r="4" spans="2:10" ht="17.25">
      <c r="B4" s="20"/>
      <c r="C4" s="21" t="s">
        <v>1</v>
      </c>
      <c r="D4" s="163"/>
      <c r="E4" s="21" t="s">
        <v>195</v>
      </c>
      <c r="F4" s="25"/>
      <c r="G4" s="25"/>
      <c r="H4" s="25"/>
      <c r="I4" s="25"/>
      <c r="J4" s="164"/>
    </row>
    <row r="5" spans="2:10" ht="17.25">
      <c r="B5" s="3"/>
      <c r="C5" s="19" t="s">
        <v>4</v>
      </c>
      <c r="D5" s="165" t="s">
        <v>196</v>
      </c>
      <c r="E5" s="166" t="s">
        <v>84</v>
      </c>
      <c r="F5" s="8" t="s">
        <v>197</v>
      </c>
      <c r="G5" s="167" t="s">
        <v>198</v>
      </c>
      <c r="H5" s="15" t="s">
        <v>199</v>
      </c>
      <c r="I5" s="8" t="s">
        <v>200</v>
      </c>
      <c r="J5" s="122"/>
    </row>
    <row r="6" spans="2:10" ht="17.25">
      <c r="B6" s="3"/>
      <c r="C6" s="15"/>
      <c r="D6" s="168"/>
      <c r="E6" s="74"/>
      <c r="F6" s="169"/>
      <c r="G6" s="168"/>
      <c r="H6" s="15"/>
      <c r="I6" s="169"/>
      <c r="J6" s="122" t="s">
        <v>201</v>
      </c>
    </row>
    <row r="7" spans="2:10" ht="18" thickBot="1">
      <c r="B7" s="4"/>
      <c r="C7" s="1"/>
      <c r="D7" s="170"/>
      <c r="E7" s="171" t="s">
        <v>202</v>
      </c>
      <c r="F7" s="10" t="s">
        <v>203</v>
      </c>
      <c r="G7" s="172" t="s">
        <v>204</v>
      </c>
      <c r="H7" s="1" t="s">
        <v>205</v>
      </c>
      <c r="I7" s="42" t="s">
        <v>205</v>
      </c>
      <c r="J7" s="126"/>
    </row>
    <row r="8" spans="1:10" ht="19.5" customHeight="1">
      <c r="A8" s="149">
        <v>1</v>
      </c>
      <c r="B8" s="29"/>
      <c r="C8" s="45" t="s">
        <v>8</v>
      </c>
      <c r="D8" s="173">
        <v>14194</v>
      </c>
      <c r="E8" s="174">
        <v>341</v>
      </c>
      <c r="F8" s="12">
        <v>0</v>
      </c>
      <c r="G8" s="12">
        <v>0</v>
      </c>
      <c r="H8" s="12">
        <v>0</v>
      </c>
      <c r="I8" s="12">
        <v>0</v>
      </c>
      <c r="J8" s="175">
        <f>SUM(D8:I8)</f>
        <v>14535</v>
      </c>
    </row>
    <row r="9" spans="1:11" ht="19.5" customHeight="1">
      <c r="A9" s="149">
        <v>2</v>
      </c>
      <c r="B9" s="29"/>
      <c r="C9" s="45" t="s">
        <v>9</v>
      </c>
      <c r="D9" s="173">
        <v>26120</v>
      </c>
      <c r="E9" s="174">
        <v>141</v>
      </c>
      <c r="F9" s="12">
        <v>0</v>
      </c>
      <c r="G9" s="12">
        <v>0</v>
      </c>
      <c r="H9" s="12">
        <v>0</v>
      </c>
      <c r="I9" s="12">
        <v>0</v>
      </c>
      <c r="J9" s="176">
        <f aca="true" t="shared" si="0" ref="J9:J40">D9+E9+F9+G9+H9+I9</f>
        <v>26261</v>
      </c>
      <c r="K9" s="157"/>
    </row>
    <row r="10" spans="1:10" ht="19.5" customHeight="1">
      <c r="A10" s="149">
        <v>3</v>
      </c>
      <c r="B10" s="29"/>
      <c r="C10" s="45" t="s">
        <v>10</v>
      </c>
      <c r="D10" s="173">
        <v>43187</v>
      </c>
      <c r="E10" s="174">
        <v>343</v>
      </c>
      <c r="F10" s="12">
        <v>0</v>
      </c>
      <c r="G10" s="12">
        <v>0</v>
      </c>
      <c r="H10" s="12">
        <v>0</v>
      </c>
      <c r="I10" s="12">
        <v>0</v>
      </c>
      <c r="J10" s="176">
        <f t="shared" si="0"/>
        <v>43530</v>
      </c>
    </row>
    <row r="11" spans="1:10" ht="19.5" customHeight="1">
      <c r="A11" s="149">
        <v>4</v>
      </c>
      <c r="B11" s="29"/>
      <c r="C11" s="45" t="s">
        <v>11</v>
      </c>
      <c r="D11" s="173">
        <v>37992</v>
      </c>
      <c r="E11" s="174">
        <v>959</v>
      </c>
      <c r="F11" s="12">
        <v>0</v>
      </c>
      <c r="G11" s="12">
        <v>0</v>
      </c>
      <c r="H11" s="12">
        <v>0</v>
      </c>
      <c r="I11" s="12">
        <v>0</v>
      </c>
      <c r="J11" s="176">
        <f t="shared" si="0"/>
        <v>38951</v>
      </c>
    </row>
    <row r="12" spans="1:10" ht="19.5" customHeight="1">
      <c r="A12" s="149">
        <v>5</v>
      </c>
      <c r="B12" s="29"/>
      <c r="C12" s="45" t="s">
        <v>12</v>
      </c>
      <c r="D12" s="173">
        <v>54018</v>
      </c>
      <c r="E12" s="174">
        <v>0</v>
      </c>
      <c r="F12" s="12">
        <v>0</v>
      </c>
      <c r="G12" s="12">
        <v>0</v>
      </c>
      <c r="H12" s="12">
        <v>0</v>
      </c>
      <c r="I12" s="12">
        <v>0</v>
      </c>
      <c r="J12" s="176">
        <f t="shared" si="0"/>
        <v>54018</v>
      </c>
    </row>
    <row r="13" spans="1:10" ht="19.5" customHeight="1">
      <c r="A13" s="149">
        <v>6</v>
      </c>
      <c r="B13" s="29"/>
      <c r="C13" s="45" t="s">
        <v>13</v>
      </c>
      <c r="D13" s="173">
        <v>12966</v>
      </c>
      <c r="E13" s="174">
        <v>213</v>
      </c>
      <c r="F13" s="12">
        <v>0</v>
      </c>
      <c r="G13" s="12">
        <v>0</v>
      </c>
      <c r="H13" s="12">
        <v>0</v>
      </c>
      <c r="I13" s="12">
        <v>0</v>
      </c>
      <c r="J13" s="176">
        <f t="shared" si="0"/>
        <v>13179</v>
      </c>
    </row>
    <row r="14" spans="1:10" ht="19.5" customHeight="1">
      <c r="A14" s="149">
        <v>7</v>
      </c>
      <c r="B14" s="29"/>
      <c r="C14" s="45" t="s">
        <v>14</v>
      </c>
      <c r="D14" s="173">
        <v>2275</v>
      </c>
      <c r="E14" s="174">
        <v>0</v>
      </c>
      <c r="F14" s="12">
        <v>0</v>
      </c>
      <c r="G14" s="12">
        <v>0</v>
      </c>
      <c r="H14" s="12">
        <v>0</v>
      </c>
      <c r="I14" s="12">
        <v>0</v>
      </c>
      <c r="J14" s="176">
        <f t="shared" si="0"/>
        <v>2275</v>
      </c>
    </row>
    <row r="15" spans="1:10" ht="19.5" customHeight="1">
      <c r="A15" s="149">
        <v>8</v>
      </c>
      <c r="B15" s="29"/>
      <c r="C15" s="45" t="s">
        <v>15</v>
      </c>
      <c r="D15" s="173">
        <v>86983</v>
      </c>
      <c r="E15" s="174">
        <v>81</v>
      </c>
      <c r="F15" s="12">
        <v>0</v>
      </c>
      <c r="G15" s="12">
        <v>0</v>
      </c>
      <c r="H15" s="12">
        <v>0</v>
      </c>
      <c r="I15" s="12">
        <v>0</v>
      </c>
      <c r="J15" s="176">
        <f t="shared" si="0"/>
        <v>87064</v>
      </c>
    </row>
    <row r="16" spans="1:10" ht="19.5" customHeight="1">
      <c r="A16" s="149">
        <v>9</v>
      </c>
      <c r="B16" s="29"/>
      <c r="C16" s="45" t="s">
        <v>16</v>
      </c>
      <c r="D16" s="173">
        <v>34671</v>
      </c>
      <c r="E16" s="174">
        <v>1204</v>
      </c>
      <c r="F16" s="12">
        <v>0</v>
      </c>
      <c r="G16" s="12">
        <v>0</v>
      </c>
      <c r="H16" s="12">
        <v>0</v>
      </c>
      <c r="I16" s="12">
        <v>0</v>
      </c>
      <c r="J16" s="176">
        <f t="shared" si="0"/>
        <v>35875</v>
      </c>
    </row>
    <row r="17" spans="1:10" ht="19.5" customHeight="1">
      <c r="A17" s="149">
        <v>10</v>
      </c>
      <c r="B17" s="29"/>
      <c r="C17" s="45" t="s">
        <v>17</v>
      </c>
      <c r="D17" s="173">
        <v>60811</v>
      </c>
      <c r="E17" s="174">
        <v>5013</v>
      </c>
      <c r="F17" s="12">
        <v>0</v>
      </c>
      <c r="G17" s="12">
        <v>0</v>
      </c>
      <c r="H17" s="12">
        <v>0</v>
      </c>
      <c r="I17" s="12">
        <v>0</v>
      </c>
      <c r="J17" s="176">
        <f t="shared" si="0"/>
        <v>65824</v>
      </c>
    </row>
    <row r="18" spans="1:10" ht="19.5" customHeight="1">
      <c r="A18" s="149">
        <v>11</v>
      </c>
      <c r="B18" s="29"/>
      <c r="C18" s="45" t="s">
        <v>18</v>
      </c>
      <c r="D18" s="173">
        <v>183267</v>
      </c>
      <c r="E18" s="174">
        <v>5165</v>
      </c>
      <c r="F18" s="12">
        <v>0</v>
      </c>
      <c r="G18" s="12">
        <v>0</v>
      </c>
      <c r="H18" s="12">
        <v>0</v>
      </c>
      <c r="I18" s="12">
        <v>0</v>
      </c>
      <c r="J18" s="176">
        <f t="shared" si="0"/>
        <v>188432</v>
      </c>
    </row>
    <row r="19" spans="1:10" ht="19.5" customHeight="1">
      <c r="A19" s="149">
        <v>12</v>
      </c>
      <c r="B19" s="29"/>
      <c r="C19" s="45" t="s">
        <v>19</v>
      </c>
      <c r="D19" s="173">
        <v>34991</v>
      </c>
      <c r="E19" s="174">
        <v>0</v>
      </c>
      <c r="F19" s="12">
        <v>18</v>
      </c>
      <c r="G19" s="12">
        <v>0</v>
      </c>
      <c r="H19" s="12">
        <v>0</v>
      </c>
      <c r="I19" s="12">
        <v>0</v>
      </c>
      <c r="J19" s="176">
        <f t="shared" si="0"/>
        <v>35009</v>
      </c>
    </row>
    <row r="20" spans="1:10" ht="19.5" customHeight="1">
      <c r="A20" s="149">
        <v>13</v>
      </c>
      <c r="B20" s="29"/>
      <c r="C20" s="45" t="s">
        <v>20</v>
      </c>
      <c r="D20" s="173">
        <v>33974</v>
      </c>
      <c r="E20" s="174">
        <v>0</v>
      </c>
      <c r="F20" s="12">
        <v>20</v>
      </c>
      <c r="G20" s="12">
        <v>0</v>
      </c>
      <c r="H20" s="12">
        <v>0</v>
      </c>
      <c r="I20" s="12">
        <v>0</v>
      </c>
      <c r="J20" s="176">
        <f t="shared" si="0"/>
        <v>33994</v>
      </c>
    </row>
    <row r="21" spans="1:10" ht="19.5" customHeight="1">
      <c r="A21" s="149">
        <v>14</v>
      </c>
      <c r="B21" s="29"/>
      <c r="C21" s="45" t="s">
        <v>21</v>
      </c>
      <c r="D21" s="173">
        <v>17237</v>
      </c>
      <c r="E21" s="174">
        <v>0</v>
      </c>
      <c r="F21" s="12">
        <v>0</v>
      </c>
      <c r="G21" s="12">
        <v>0</v>
      </c>
      <c r="H21" s="12">
        <v>0</v>
      </c>
      <c r="I21" s="12">
        <v>0</v>
      </c>
      <c r="J21" s="176">
        <f t="shared" si="0"/>
        <v>17237</v>
      </c>
    </row>
    <row r="22" spans="1:10" ht="19.5" customHeight="1">
      <c r="A22" s="149">
        <v>15</v>
      </c>
      <c r="B22" s="29"/>
      <c r="C22" s="45" t="s">
        <v>22</v>
      </c>
      <c r="D22" s="173">
        <v>16415</v>
      </c>
      <c r="E22" s="174">
        <v>0</v>
      </c>
      <c r="F22" s="12">
        <v>0</v>
      </c>
      <c r="G22" s="12">
        <v>0</v>
      </c>
      <c r="H22" s="12">
        <v>0</v>
      </c>
      <c r="I22" s="12">
        <v>0</v>
      </c>
      <c r="J22" s="176">
        <f t="shared" si="0"/>
        <v>16415</v>
      </c>
    </row>
    <row r="23" spans="1:10" ht="19.5" customHeight="1">
      <c r="A23" s="149">
        <v>16</v>
      </c>
      <c r="B23" s="29"/>
      <c r="C23" s="45" t="s">
        <v>23</v>
      </c>
      <c r="D23" s="173">
        <v>14377</v>
      </c>
      <c r="E23" s="174">
        <v>0</v>
      </c>
      <c r="F23" s="12">
        <v>0</v>
      </c>
      <c r="G23" s="12">
        <v>0</v>
      </c>
      <c r="H23" s="12">
        <v>0</v>
      </c>
      <c r="I23" s="12">
        <v>0</v>
      </c>
      <c r="J23" s="176">
        <f t="shared" si="0"/>
        <v>14377</v>
      </c>
    </row>
    <row r="24" spans="1:10" ht="19.5" customHeight="1">
      <c r="A24" s="149">
        <v>17</v>
      </c>
      <c r="B24" s="29"/>
      <c r="C24" s="45" t="s">
        <v>24</v>
      </c>
      <c r="D24" s="173">
        <v>18133</v>
      </c>
      <c r="E24" s="174">
        <v>0</v>
      </c>
      <c r="F24" s="12">
        <v>0</v>
      </c>
      <c r="G24" s="12">
        <v>0</v>
      </c>
      <c r="H24" s="12">
        <v>0</v>
      </c>
      <c r="I24" s="12">
        <v>0</v>
      </c>
      <c r="J24" s="176">
        <f t="shared" si="0"/>
        <v>18133</v>
      </c>
    </row>
    <row r="25" spans="1:10" ht="19.5" customHeight="1">
      <c r="A25" s="149">
        <v>18</v>
      </c>
      <c r="B25" s="29"/>
      <c r="C25" s="45" t="s">
        <v>25</v>
      </c>
      <c r="D25" s="173">
        <v>193225</v>
      </c>
      <c r="E25" s="174">
        <v>4017</v>
      </c>
      <c r="F25" s="12">
        <v>38</v>
      </c>
      <c r="G25" s="12">
        <v>0</v>
      </c>
      <c r="H25" s="12">
        <v>0</v>
      </c>
      <c r="I25" s="12">
        <v>0</v>
      </c>
      <c r="J25" s="176">
        <f t="shared" si="0"/>
        <v>197280</v>
      </c>
    </row>
    <row r="26" spans="1:10" ht="19.5" customHeight="1">
      <c r="A26" s="149">
        <v>19</v>
      </c>
      <c r="B26" s="29"/>
      <c r="C26" s="45" t="s">
        <v>26</v>
      </c>
      <c r="D26" s="173">
        <v>4724</v>
      </c>
      <c r="E26" s="174">
        <v>0</v>
      </c>
      <c r="F26" s="12">
        <v>0</v>
      </c>
      <c r="G26" s="12">
        <v>0</v>
      </c>
      <c r="H26" s="12">
        <v>0</v>
      </c>
      <c r="I26" s="12">
        <v>0</v>
      </c>
      <c r="J26" s="176">
        <f t="shared" si="0"/>
        <v>4724</v>
      </c>
    </row>
    <row r="27" spans="1:10" ht="19.5" customHeight="1">
      <c r="A27" s="149">
        <v>20</v>
      </c>
      <c r="B27" s="29"/>
      <c r="C27" s="45" t="s">
        <v>27</v>
      </c>
      <c r="D27" s="173">
        <v>23230</v>
      </c>
      <c r="E27" s="174">
        <v>293</v>
      </c>
      <c r="F27" s="12">
        <v>0</v>
      </c>
      <c r="G27" s="12">
        <v>0</v>
      </c>
      <c r="H27" s="12">
        <v>0</v>
      </c>
      <c r="I27" s="12">
        <v>0</v>
      </c>
      <c r="J27" s="176">
        <f t="shared" si="0"/>
        <v>23523</v>
      </c>
    </row>
    <row r="28" spans="1:10" ht="19.5" customHeight="1">
      <c r="A28" s="149">
        <v>21</v>
      </c>
      <c r="B28" s="29"/>
      <c r="C28" s="45" t="s">
        <v>28</v>
      </c>
      <c r="D28" s="173">
        <v>17189</v>
      </c>
      <c r="E28" s="174">
        <v>0</v>
      </c>
      <c r="F28" s="12">
        <v>2229</v>
      </c>
      <c r="G28" s="12">
        <v>0</v>
      </c>
      <c r="H28" s="12">
        <v>0</v>
      </c>
      <c r="I28" s="12">
        <v>0</v>
      </c>
      <c r="J28" s="176">
        <f t="shared" si="0"/>
        <v>19418</v>
      </c>
    </row>
    <row r="29" spans="1:10" ht="19.5" customHeight="1">
      <c r="A29" s="149">
        <v>22</v>
      </c>
      <c r="B29" s="29"/>
      <c r="C29" s="45" t="s">
        <v>29</v>
      </c>
      <c r="D29" s="173">
        <v>9496</v>
      </c>
      <c r="E29" s="174">
        <v>385</v>
      </c>
      <c r="F29" s="12">
        <v>0</v>
      </c>
      <c r="G29" s="12">
        <v>0</v>
      </c>
      <c r="H29" s="12">
        <v>0</v>
      </c>
      <c r="I29" s="12">
        <v>0</v>
      </c>
      <c r="J29" s="176">
        <f t="shared" si="0"/>
        <v>9881</v>
      </c>
    </row>
    <row r="30" spans="1:10" ht="19.5" customHeight="1">
      <c r="A30" s="149">
        <v>23</v>
      </c>
      <c r="B30" s="29"/>
      <c r="C30" s="45" t="s">
        <v>30</v>
      </c>
      <c r="D30" s="173">
        <v>4118</v>
      </c>
      <c r="E30" s="174">
        <v>0</v>
      </c>
      <c r="F30" s="12">
        <v>0</v>
      </c>
      <c r="G30" s="12">
        <v>0</v>
      </c>
      <c r="H30" s="12">
        <v>0</v>
      </c>
      <c r="I30" s="12">
        <v>0</v>
      </c>
      <c r="J30" s="176">
        <f t="shared" si="0"/>
        <v>4118</v>
      </c>
    </row>
    <row r="31" spans="1:10" ht="19.5" customHeight="1">
      <c r="A31" s="149">
        <v>24</v>
      </c>
      <c r="B31" s="29"/>
      <c r="C31" s="45" t="s">
        <v>31</v>
      </c>
      <c r="D31" s="173">
        <v>4048</v>
      </c>
      <c r="E31" s="174">
        <v>0</v>
      </c>
      <c r="F31" s="12">
        <v>0</v>
      </c>
      <c r="G31" s="12">
        <v>0</v>
      </c>
      <c r="H31" s="12">
        <v>0</v>
      </c>
      <c r="I31" s="12">
        <v>0</v>
      </c>
      <c r="J31" s="176">
        <f t="shared" si="0"/>
        <v>4048</v>
      </c>
    </row>
    <row r="32" spans="1:10" ht="19.5" customHeight="1">
      <c r="A32" s="149">
        <v>25</v>
      </c>
      <c r="B32" s="29"/>
      <c r="C32" s="45" t="s">
        <v>32</v>
      </c>
      <c r="D32" s="173">
        <v>4002</v>
      </c>
      <c r="E32" s="174">
        <v>109</v>
      </c>
      <c r="F32" s="12">
        <v>0</v>
      </c>
      <c r="G32" s="12">
        <v>0</v>
      </c>
      <c r="H32" s="12">
        <v>0</v>
      </c>
      <c r="I32" s="12">
        <v>0</v>
      </c>
      <c r="J32" s="176">
        <f t="shared" si="0"/>
        <v>4111</v>
      </c>
    </row>
    <row r="33" spans="1:10" ht="19.5" customHeight="1">
      <c r="A33" s="149">
        <v>26</v>
      </c>
      <c r="B33" s="29"/>
      <c r="C33" s="45" t="s">
        <v>33</v>
      </c>
      <c r="D33" s="173">
        <v>4046</v>
      </c>
      <c r="E33" s="174">
        <v>0</v>
      </c>
      <c r="F33" s="12">
        <v>0</v>
      </c>
      <c r="G33" s="12">
        <v>0</v>
      </c>
      <c r="H33" s="12">
        <v>0</v>
      </c>
      <c r="I33" s="12">
        <v>0</v>
      </c>
      <c r="J33" s="176">
        <f t="shared" si="0"/>
        <v>4046</v>
      </c>
    </row>
    <row r="34" spans="1:10" ht="19.5" customHeight="1">
      <c r="A34" s="149">
        <v>27</v>
      </c>
      <c r="B34" s="29"/>
      <c r="C34" s="45" t="s">
        <v>34</v>
      </c>
      <c r="D34" s="173">
        <v>5791</v>
      </c>
      <c r="E34" s="174">
        <v>0</v>
      </c>
      <c r="F34" s="12">
        <v>0</v>
      </c>
      <c r="G34" s="12">
        <v>0</v>
      </c>
      <c r="H34" s="12">
        <v>0</v>
      </c>
      <c r="I34" s="12">
        <v>0</v>
      </c>
      <c r="J34" s="176">
        <f t="shared" si="0"/>
        <v>5791</v>
      </c>
    </row>
    <row r="35" spans="1:10" ht="19.5" customHeight="1">
      <c r="A35" s="149">
        <v>28</v>
      </c>
      <c r="B35" s="29"/>
      <c r="C35" s="45" t="s">
        <v>35</v>
      </c>
      <c r="D35" s="173">
        <v>3162</v>
      </c>
      <c r="E35" s="174">
        <v>0</v>
      </c>
      <c r="F35" s="12">
        <v>143</v>
      </c>
      <c r="G35" s="12">
        <v>0</v>
      </c>
      <c r="H35" s="12">
        <v>0</v>
      </c>
      <c r="I35" s="12">
        <v>0</v>
      </c>
      <c r="J35" s="176">
        <f t="shared" si="0"/>
        <v>3305</v>
      </c>
    </row>
    <row r="36" spans="1:10" ht="19.5" customHeight="1">
      <c r="A36" s="149">
        <v>29</v>
      </c>
      <c r="B36" s="29"/>
      <c r="C36" s="45" t="s">
        <v>36</v>
      </c>
      <c r="D36" s="173">
        <v>3309</v>
      </c>
      <c r="E36" s="174">
        <v>0</v>
      </c>
      <c r="F36" s="12">
        <v>0</v>
      </c>
      <c r="G36" s="12">
        <v>0</v>
      </c>
      <c r="H36" s="12">
        <v>0</v>
      </c>
      <c r="I36" s="12">
        <v>0</v>
      </c>
      <c r="J36" s="176">
        <f t="shared" si="0"/>
        <v>3309</v>
      </c>
    </row>
    <row r="37" spans="1:10" ht="19.5" customHeight="1">
      <c r="A37" s="149">
        <v>30</v>
      </c>
      <c r="B37" s="29"/>
      <c r="C37" s="45" t="s">
        <v>37</v>
      </c>
      <c r="D37" s="173">
        <v>1706</v>
      </c>
      <c r="E37" s="174">
        <v>0</v>
      </c>
      <c r="F37" s="12">
        <v>0</v>
      </c>
      <c r="G37" s="12">
        <v>0</v>
      </c>
      <c r="H37" s="12">
        <v>0</v>
      </c>
      <c r="I37" s="12">
        <v>0</v>
      </c>
      <c r="J37" s="176">
        <f t="shared" si="0"/>
        <v>1706</v>
      </c>
    </row>
    <row r="38" spans="1:10" ht="19.5" customHeight="1">
      <c r="A38" s="149">
        <v>31</v>
      </c>
      <c r="B38" s="29"/>
      <c r="C38" s="45" t="s">
        <v>38</v>
      </c>
      <c r="D38" s="173">
        <v>1936</v>
      </c>
      <c r="E38" s="174">
        <v>0</v>
      </c>
      <c r="F38" s="12">
        <v>0</v>
      </c>
      <c r="G38" s="12">
        <v>0</v>
      </c>
      <c r="H38" s="12">
        <v>0</v>
      </c>
      <c r="I38" s="12">
        <v>0</v>
      </c>
      <c r="J38" s="176">
        <f t="shared" si="0"/>
        <v>1936</v>
      </c>
    </row>
    <row r="39" spans="1:10" ht="19.5" customHeight="1">
      <c r="A39" s="149">
        <v>32</v>
      </c>
      <c r="B39" s="29"/>
      <c r="C39" s="45" t="s">
        <v>39</v>
      </c>
      <c r="D39" s="173">
        <v>5147</v>
      </c>
      <c r="E39" s="174">
        <v>0</v>
      </c>
      <c r="F39" s="12">
        <v>0</v>
      </c>
      <c r="G39" s="12">
        <v>0</v>
      </c>
      <c r="H39" s="12">
        <v>0</v>
      </c>
      <c r="I39" s="12">
        <v>0</v>
      </c>
      <c r="J39" s="176">
        <f t="shared" si="0"/>
        <v>5147</v>
      </c>
    </row>
    <row r="40" spans="1:10" ht="19.5" customHeight="1">
      <c r="A40" s="149">
        <v>33</v>
      </c>
      <c r="B40" s="29"/>
      <c r="C40" s="45" t="s">
        <v>40</v>
      </c>
      <c r="D40" s="173">
        <v>11866</v>
      </c>
      <c r="E40" s="174">
        <v>286</v>
      </c>
      <c r="F40" s="12">
        <v>19</v>
      </c>
      <c r="G40" s="12">
        <v>0</v>
      </c>
      <c r="H40" s="12">
        <v>0</v>
      </c>
      <c r="I40" s="12">
        <v>0</v>
      </c>
      <c r="J40" s="176">
        <f t="shared" si="0"/>
        <v>12171</v>
      </c>
    </row>
    <row r="41" spans="1:10" ht="19.5" customHeight="1">
      <c r="A41" s="149">
        <v>34</v>
      </c>
      <c r="B41" s="29"/>
      <c r="C41" s="45" t="s">
        <v>41</v>
      </c>
      <c r="D41" s="173">
        <v>5472</v>
      </c>
      <c r="E41" s="174">
        <v>0</v>
      </c>
      <c r="F41" s="12">
        <v>78</v>
      </c>
      <c r="G41" s="12">
        <v>0</v>
      </c>
      <c r="H41" s="12">
        <v>0</v>
      </c>
      <c r="I41" s="12">
        <v>0</v>
      </c>
      <c r="J41" s="176">
        <f aca="true" t="shared" si="1" ref="J41:J72">D41+E41+F41+G41+H41+I41</f>
        <v>5550</v>
      </c>
    </row>
    <row r="42" spans="1:10" ht="19.5" customHeight="1">
      <c r="A42" s="149">
        <v>35</v>
      </c>
      <c r="B42" s="29"/>
      <c r="C42" s="45" t="s">
        <v>42</v>
      </c>
      <c r="D42" s="173">
        <v>1122</v>
      </c>
      <c r="E42" s="174">
        <v>0</v>
      </c>
      <c r="F42" s="12">
        <v>0</v>
      </c>
      <c r="G42" s="12">
        <v>0</v>
      </c>
      <c r="H42" s="12">
        <v>0</v>
      </c>
      <c r="I42" s="12">
        <v>0</v>
      </c>
      <c r="J42" s="176">
        <f t="shared" si="1"/>
        <v>1122</v>
      </c>
    </row>
    <row r="43" spans="1:10" ht="19.5" customHeight="1">
      <c r="A43" s="149">
        <v>36</v>
      </c>
      <c r="B43" s="29"/>
      <c r="C43" s="45" t="s">
        <v>43</v>
      </c>
      <c r="D43" s="173">
        <v>7378</v>
      </c>
      <c r="E43" s="174">
        <v>0</v>
      </c>
      <c r="F43" s="12">
        <v>0</v>
      </c>
      <c r="G43" s="12">
        <v>0</v>
      </c>
      <c r="H43" s="12">
        <v>0</v>
      </c>
      <c r="I43" s="12">
        <v>0</v>
      </c>
      <c r="J43" s="176">
        <f t="shared" si="1"/>
        <v>7378</v>
      </c>
    </row>
    <row r="44" spans="1:10" ht="19.5" customHeight="1">
      <c r="A44" s="149">
        <v>37</v>
      </c>
      <c r="B44" s="29"/>
      <c r="C44" s="45" t="s">
        <v>44</v>
      </c>
      <c r="D44" s="173">
        <v>738</v>
      </c>
      <c r="E44" s="174">
        <v>0</v>
      </c>
      <c r="F44" s="12">
        <v>0</v>
      </c>
      <c r="G44" s="12">
        <v>0</v>
      </c>
      <c r="H44" s="12">
        <v>0</v>
      </c>
      <c r="I44" s="12">
        <v>0</v>
      </c>
      <c r="J44" s="176">
        <f t="shared" si="1"/>
        <v>738</v>
      </c>
    </row>
    <row r="45" spans="1:10" ht="19.5" customHeight="1">
      <c r="A45" s="149">
        <v>38</v>
      </c>
      <c r="B45" s="29"/>
      <c r="C45" s="45" t="s">
        <v>45</v>
      </c>
      <c r="D45" s="173">
        <v>1692</v>
      </c>
      <c r="E45" s="174">
        <v>70</v>
      </c>
      <c r="F45" s="12">
        <v>0</v>
      </c>
      <c r="G45" s="12">
        <v>0</v>
      </c>
      <c r="H45" s="12">
        <v>0</v>
      </c>
      <c r="I45" s="12">
        <v>0</v>
      </c>
      <c r="J45" s="176">
        <f t="shared" si="1"/>
        <v>1762</v>
      </c>
    </row>
    <row r="46" spans="1:10" ht="19.5" customHeight="1">
      <c r="A46" s="149">
        <v>39</v>
      </c>
      <c r="B46" s="29"/>
      <c r="C46" s="45" t="s">
        <v>46</v>
      </c>
      <c r="D46" s="173">
        <v>3249</v>
      </c>
      <c r="E46" s="174">
        <v>0</v>
      </c>
      <c r="F46" s="12">
        <v>0</v>
      </c>
      <c r="G46" s="12">
        <v>0</v>
      </c>
      <c r="H46" s="12">
        <v>0</v>
      </c>
      <c r="I46" s="12">
        <v>0</v>
      </c>
      <c r="J46" s="176">
        <f t="shared" si="1"/>
        <v>3249</v>
      </c>
    </row>
    <row r="47" spans="1:10" ht="19.5" customHeight="1">
      <c r="A47" s="149">
        <v>40</v>
      </c>
      <c r="B47" s="29"/>
      <c r="C47" s="45" t="s">
        <v>47</v>
      </c>
      <c r="D47" s="173">
        <v>3171</v>
      </c>
      <c r="E47" s="174">
        <v>0</v>
      </c>
      <c r="F47" s="12">
        <v>0</v>
      </c>
      <c r="G47" s="12">
        <v>0</v>
      </c>
      <c r="H47" s="12">
        <v>0</v>
      </c>
      <c r="I47" s="12">
        <v>0</v>
      </c>
      <c r="J47" s="176">
        <f t="shared" si="1"/>
        <v>3171</v>
      </c>
    </row>
    <row r="48" spans="1:10" ht="19.5" customHeight="1">
      <c r="A48" s="149">
        <v>41</v>
      </c>
      <c r="B48" s="29"/>
      <c r="C48" s="45" t="s">
        <v>48</v>
      </c>
      <c r="D48" s="173">
        <v>1880</v>
      </c>
      <c r="E48" s="174">
        <v>0</v>
      </c>
      <c r="F48" s="12">
        <v>0</v>
      </c>
      <c r="G48" s="12">
        <v>0</v>
      </c>
      <c r="H48" s="12">
        <v>0</v>
      </c>
      <c r="I48" s="12">
        <v>0</v>
      </c>
      <c r="J48" s="176">
        <f t="shared" si="1"/>
        <v>1880</v>
      </c>
    </row>
    <row r="49" spans="1:10" ht="19.5" customHeight="1">
      <c r="A49" s="149">
        <v>42</v>
      </c>
      <c r="B49" s="29"/>
      <c r="C49" s="45" t="s">
        <v>49</v>
      </c>
      <c r="D49" s="173">
        <v>2466</v>
      </c>
      <c r="E49" s="174">
        <v>0</v>
      </c>
      <c r="F49" s="12">
        <v>2</v>
      </c>
      <c r="G49" s="12">
        <v>0</v>
      </c>
      <c r="H49" s="12">
        <v>0</v>
      </c>
      <c r="I49" s="12">
        <v>0</v>
      </c>
      <c r="J49" s="176">
        <f t="shared" si="1"/>
        <v>2468</v>
      </c>
    </row>
    <row r="50" spans="1:10" ht="19.5" customHeight="1">
      <c r="A50" s="149">
        <v>43</v>
      </c>
      <c r="B50" s="29"/>
      <c r="C50" s="45" t="s">
        <v>50</v>
      </c>
      <c r="D50" s="173">
        <v>7537</v>
      </c>
      <c r="E50" s="174">
        <v>0</v>
      </c>
      <c r="F50" s="12">
        <v>4</v>
      </c>
      <c r="G50" s="12">
        <v>0</v>
      </c>
      <c r="H50" s="12">
        <v>0</v>
      </c>
      <c r="I50" s="12">
        <v>0</v>
      </c>
      <c r="J50" s="176">
        <f t="shared" si="1"/>
        <v>7541</v>
      </c>
    </row>
    <row r="51" spans="1:10" ht="19.5" customHeight="1">
      <c r="A51" s="149">
        <v>44</v>
      </c>
      <c r="B51" s="29"/>
      <c r="C51" s="45" t="s">
        <v>51</v>
      </c>
      <c r="D51" s="173">
        <v>3850</v>
      </c>
      <c r="E51" s="174">
        <v>0</v>
      </c>
      <c r="F51" s="12">
        <v>0</v>
      </c>
      <c r="G51" s="12">
        <v>0</v>
      </c>
      <c r="H51" s="12">
        <v>0</v>
      </c>
      <c r="I51" s="12">
        <v>0</v>
      </c>
      <c r="J51" s="176">
        <f t="shared" si="1"/>
        <v>3850</v>
      </c>
    </row>
    <row r="52" spans="1:10" ht="19.5" customHeight="1">
      <c r="A52" s="149">
        <v>45</v>
      </c>
      <c r="B52" s="29"/>
      <c r="C52" s="45" t="s">
        <v>52</v>
      </c>
      <c r="D52" s="173">
        <v>1086</v>
      </c>
      <c r="E52" s="174">
        <v>0</v>
      </c>
      <c r="F52" s="12">
        <v>0</v>
      </c>
      <c r="G52" s="12">
        <v>0</v>
      </c>
      <c r="H52" s="12">
        <v>0</v>
      </c>
      <c r="I52" s="12">
        <v>0</v>
      </c>
      <c r="J52" s="176">
        <f t="shared" si="1"/>
        <v>1086</v>
      </c>
    </row>
    <row r="53" spans="1:10" ht="19.5" customHeight="1">
      <c r="A53" s="149">
        <v>46</v>
      </c>
      <c r="B53" s="29"/>
      <c r="C53" s="45" t="s">
        <v>53</v>
      </c>
      <c r="D53" s="173">
        <v>545</v>
      </c>
      <c r="E53" s="174">
        <v>0</v>
      </c>
      <c r="F53" s="12">
        <v>0</v>
      </c>
      <c r="G53" s="12">
        <v>0</v>
      </c>
      <c r="H53" s="12">
        <v>0</v>
      </c>
      <c r="I53" s="12">
        <v>0</v>
      </c>
      <c r="J53" s="176">
        <f t="shared" si="1"/>
        <v>545</v>
      </c>
    </row>
    <row r="54" spans="1:10" ht="19.5" customHeight="1">
      <c r="A54" s="149">
        <v>47</v>
      </c>
      <c r="B54" s="29"/>
      <c r="C54" s="45" t="s">
        <v>54</v>
      </c>
      <c r="D54" s="173">
        <v>1355</v>
      </c>
      <c r="E54" s="174">
        <v>0</v>
      </c>
      <c r="F54" s="12">
        <v>0</v>
      </c>
      <c r="G54" s="12">
        <v>0</v>
      </c>
      <c r="H54" s="12">
        <v>0</v>
      </c>
      <c r="I54" s="12">
        <v>0</v>
      </c>
      <c r="J54" s="176">
        <f t="shared" si="1"/>
        <v>1355</v>
      </c>
    </row>
    <row r="55" spans="1:10" ht="19.5" customHeight="1">
      <c r="A55" s="149">
        <v>48</v>
      </c>
      <c r="B55" s="29"/>
      <c r="C55" s="45" t="s">
        <v>55</v>
      </c>
      <c r="D55" s="173">
        <v>3201</v>
      </c>
      <c r="E55" s="174">
        <v>3</v>
      </c>
      <c r="F55" s="12">
        <v>0</v>
      </c>
      <c r="G55" s="12">
        <v>0</v>
      </c>
      <c r="H55" s="12">
        <v>0</v>
      </c>
      <c r="I55" s="12">
        <v>0</v>
      </c>
      <c r="J55" s="176">
        <f t="shared" si="1"/>
        <v>3204</v>
      </c>
    </row>
    <row r="56" spans="1:10" ht="19.5" customHeight="1">
      <c r="A56" s="149">
        <v>49</v>
      </c>
      <c r="B56" s="29"/>
      <c r="C56" s="45" t="s">
        <v>56</v>
      </c>
      <c r="D56" s="173">
        <v>7768</v>
      </c>
      <c r="E56" s="174">
        <v>0</v>
      </c>
      <c r="F56" s="12">
        <v>0</v>
      </c>
      <c r="G56" s="12">
        <v>0</v>
      </c>
      <c r="H56" s="12">
        <v>0</v>
      </c>
      <c r="I56" s="12">
        <v>0</v>
      </c>
      <c r="J56" s="176">
        <f t="shared" si="1"/>
        <v>7768</v>
      </c>
    </row>
    <row r="57" spans="1:10" ht="19.5" customHeight="1">
      <c r="A57" s="149">
        <v>50</v>
      </c>
      <c r="B57" s="29"/>
      <c r="C57" s="45" t="s">
        <v>57</v>
      </c>
      <c r="D57" s="173">
        <v>6194</v>
      </c>
      <c r="E57" s="174">
        <v>0</v>
      </c>
      <c r="F57" s="12">
        <v>0</v>
      </c>
      <c r="G57" s="12">
        <v>0</v>
      </c>
      <c r="H57" s="12">
        <v>0</v>
      </c>
      <c r="I57" s="12">
        <v>0</v>
      </c>
      <c r="J57" s="176">
        <f t="shared" si="1"/>
        <v>6194</v>
      </c>
    </row>
    <row r="58" spans="1:10" ht="19.5" customHeight="1">
      <c r="A58" s="149">
        <v>51</v>
      </c>
      <c r="B58" s="29"/>
      <c r="C58" s="45" t="s">
        <v>58</v>
      </c>
      <c r="D58" s="173">
        <v>6860</v>
      </c>
      <c r="E58" s="174">
        <v>6</v>
      </c>
      <c r="F58" s="12">
        <v>0</v>
      </c>
      <c r="G58" s="12">
        <v>0</v>
      </c>
      <c r="H58" s="12">
        <v>0</v>
      </c>
      <c r="I58" s="12">
        <v>0</v>
      </c>
      <c r="J58" s="176">
        <f t="shared" si="1"/>
        <v>6866</v>
      </c>
    </row>
    <row r="59" spans="1:10" ht="19.5" customHeight="1">
      <c r="A59" s="149">
        <v>52</v>
      </c>
      <c r="B59" s="29"/>
      <c r="C59" s="45" t="s">
        <v>59</v>
      </c>
      <c r="D59" s="173">
        <v>2222</v>
      </c>
      <c r="E59" s="174">
        <v>267</v>
      </c>
      <c r="F59" s="12">
        <v>0</v>
      </c>
      <c r="G59" s="12">
        <v>0</v>
      </c>
      <c r="H59" s="12">
        <v>0</v>
      </c>
      <c r="I59" s="12">
        <v>0</v>
      </c>
      <c r="J59" s="176">
        <f t="shared" si="1"/>
        <v>2489</v>
      </c>
    </row>
    <row r="60" spans="1:10" ht="19.5" customHeight="1">
      <c r="A60" s="149">
        <v>53</v>
      </c>
      <c r="B60" s="29"/>
      <c r="C60" s="45" t="s">
        <v>60</v>
      </c>
      <c r="D60" s="173">
        <v>4187</v>
      </c>
      <c r="E60" s="174">
        <v>0</v>
      </c>
      <c r="F60" s="12">
        <v>0</v>
      </c>
      <c r="G60" s="12">
        <v>0</v>
      </c>
      <c r="H60" s="12">
        <v>0</v>
      </c>
      <c r="I60" s="12">
        <v>0</v>
      </c>
      <c r="J60" s="176">
        <f t="shared" si="1"/>
        <v>4187</v>
      </c>
    </row>
    <row r="61" spans="1:10" ht="19.5" customHeight="1">
      <c r="A61" s="149">
        <v>54</v>
      </c>
      <c r="B61" s="29"/>
      <c r="C61" s="45" t="s">
        <v>61</v>
      </c>
      <c r="D61" s="173">
        <v>2042</v>
      </c>
      <c r="E61" s="174">
        <v>0</v>
      </c>
      <c r="F61" s="12">
        <v>0</v>
      </c>
      <c r="G61" s="12">
        <v>0</v>
      </c>
      <c r="H61" s="12">
        <v>0</v>
      </c>
      <c r="I61" s="12">
        <v>0</v>
      </c>
      <c r="J61" s="176">
        <f t="shared" si="1"/>
        <v>2042</v>
      </c>
    </row>
    <row r="62" spans="1:10" ht="19.5" customHeight="1">
      <c r="A62" s="149">
        <v>55</v>
      </c>
      <c r="B62" s="29"/>
      <c r="C62" s="45" t="s">
        <v>62</v>
      </c>
      <c r="D62" s="173">
        <v>5183</v>
      </c>
      <c r="E62" s="174">
        <v>5</v>
      </c>
      <c r="F62" s="12">
        <v>0</v>
      </c>
      <c r="G62" s="12">
        <v>0</v>
      </c>
      <c r="H62" s="12">
        <v>0</v>
      </c>
      <c r="I62" s="12">
        <v>0</v>
      </c>
      <c r="J62" s="176">
        <f t="shared" si="1"/>
        <v>5188</v>
      </c>
    </row>
    <row r="63" spans="1:10" ht="19.5" customHeight="1">
      <c r="A63" s="149">
        <v>56</v>
      </c>
      <c r="B63" s="29"/>
      <c r="C63" s="45" t="s">
        <v>63</v>
      </c>
      <c r="D63" s="173">
        <v>3279</v>
      </c>
      <c r="E63" s="174">
        <v>454</v>
      </c>
      <c r="F63" s="12">
        <v>0</v>
      </c>
      <c r="G63" s="12">
        <v>0</v>
      </c>
      <c r="H63" s="12">
        <v>0</v>
      </c>
      <c r="I63" s="12">
        <v>0</v>
      </c>
      <c r="J63" s="176">
        <f t="shared" si="1"/>
        <v>3733</v>
      </c>
    </row>
    <row r="64" spans="1:10" ht="19.5" customHeight="1">
      <c r="A64" s="149">
        <v>57</v>
      </c>
      <c r="B64" s="29"/>
      <c r="C64" s="45" t="s">
        <v>64</v>
      </c>
      <c r="D64" s="173">
        <v>1694</v>
      </c>
      <c r="E64" s="174">
        <v>0</v>
      </c>
      <c r="F64" s="12">
        <v>0</v>
      </c>
      <c r="G64" s="12">
        <v>0</v>
      </c>
      <c r="H64" s="12">
        <v>0</v>
      </c>
      <c r="I64" s="12">
        <v>0</v>
      </c>
      <c r="J64" s="176">
        <f t="shared" si="1"/>
        <v>1694</v>
      </c>
    </row>
    <row r="65" spans="1:10" ht="19.5" customHeight="1">
      <c r="A65" s="149">
        <v>58</v>
      </c>
      <c r="B65" s="29"/>
      <c r="C65" s="45" t="s">
        <v>65</v>
      </c>
      <c r="D65" s="173">
        <v>4176</v>
      </c>
      <c r="E65" s="174">
        <v>311</v>
      </c>
      <c r="F65" s="12">
        <v>0</v>
      </c>
      <c r="G65" s="12">
        <v>0</v>
      </c>
      <c r="H65" s="12">
        <v>0</v>
      </c>
      <c r="I65" s="12">
        <v>0</v>
      </c>
      <c r="J65" s="176">
        <f t="shared" si="1"/>
        <v>4487</v>
      </c>
    </row>
    <row r="66" spans="1:10" ht="19.5" customHeight="1">
      <c r="A66" s="149">
        <v>59</v>
      </c>
      <c r="B66" s="29"/>
      <c r="C66" s="45" t="s">
        <v>66</v>
      </c>
      <c r="D66" s="173">
        <v>3664</v>
      </c>
      <c r="E66" s="174">
        <v>379</v>
      </c>
      <c r="F66" s="12">
        <v>0</v>
      </c>
      <c r="G66" s="12">
        <v>0</v>
      </c>
      <c r="H66" s="12">
        <v>0</v>
      </c>
      <c r="I66" s="12">
        <v>0</v>
      </c>
      <c r="J66" s="176">
        <f t="shared" si="1"/>
        <v>4043</v>
      </c>
    </row>
    <row r="67" spans="1:10" ht="19.5" customHeight="1">
      <c r="A67" s="149">
        <v>60</v>
      </c>
      <c r="B67" s="29"/>
      <c r="C67" s="45" t="s">
        <v>67</v>
      </c>
      <c r="D67" s="173">
        <v>3532</v>
      </c>
      <c r="E67" s="174">
        <v>0</v>
      </c>
      <c r="F67" s="12">
        <v>0</v>
      </c>
      <c r="G67" s="12">
        <v>0</v>
      </c>
      <c r="H67" s="12">
        <v>0</v>
      </c>
      <c r="I67" s="12">
        <v>0</v>
      </c>
      <c r="J67" s="176">
        <f t="shared" si="1"/>
        <v>3532</v>
      </c>
    </row>
    <row r="68" spans="1:10" ht="19.5" customHeight="1">
      <c r="A68" s="149">
        <v>61</v>
      </c>
      <c r="B68" s="29"/>
      <c r="C68" s="45" t="s">
        <v>68</v>
      </c>
      <c r="D68" s="173">
        <v>4838</v>
      </c>
      <c r="E68" s="174">
        <v>450</v>
      </c>
      <c r="F68" s="12">
        <v>0</v>
      </c>
      <c r="G68" s="12">
        <v>0</v>
      </c>
      <c r="H68" s="12">
        <v>0</v>
      </c>
      <c r="I68" s="12">
        <v>0</v>
      </c>
      <c r="J68" s="176">
        <f t="shared" si="1"/>
        <v>5288</v>
      </c>
    </row>
    <row r="69" spans="1:10" ht="19.5" customHeight="1">
      <c r="A69" s="149">
        <v>62</v>
      </c>
      <c r="B69" s="29"/>
      <c r="C69" s="45" t="s">
        <v>69</v>
      </c>
      <c r="D69" s="173">
        <v>747</v>
      </c>
      <c r="E69" s="174">
        <v>0</v>
      </c>
      <c r="F69" s="12">
        <v>0</v>
      </c>
      <c r="G69" s="12">
        <v>0</v>
      </c>
      <c r="H69" s="12">
        <v>0</v>
      </c>
      <c r="I69" s="12">
        <v>0</v>
      </c>
      <c r="J69" s="176">
        <f t="shared" si="1"/>
        <v>747</v>
      </c>
    </row>
    <row r="70" spans="1:10" ht="19.5" customHeight="1">
      <c r="A70" s="149">
        <v>63</v>
      </c>
      <c r="B70" s="29"/>
      <c r="C70" s="45" t="s">
        <v>70</v>
      </c>
      <c r="D70" s="173">
        <v>2370</v>
      </c>
      <c r="E70" s="174">
        <v>0</v>
      </c>
      <c r="F70" s="12">
        <v>0</v>
      </c>
      <c r="G70" s="12">
        <v>0</v>
      </c>
      <c r="H70" s="12">
        <v>0</v>
      </c>
      <c r="I70" s="12">
        <v>0</v>
      </c>
      <c r="J70" s="176">
        <f t="shared" si="1"/>
        <v>2370</v>
      </c>
    </row>
    <row r="71" spans="1:10" ht="19.5" customHeight="1">
      <c r="A71" s="149">
        <v>64</v>
      </c>
      <c r="B71" s="29"/>
      <c r="C71" s="45" t="s">
        <v>71</v>
      </c>
      <c r="D71" s="173">
        <v>0</v>
      </c>
      <c r="E71" s="174">
        <v>0</v>
      </c>
      <c r="F71" s="12">
        <v>0</v>
      </c>
      <c r="G71" s="12">
        <v>0</v>
      </c>
      <c r="H71" s="12">
        <v>0</v>
      </c>
      <c r="I71" s="12">
        <v>0</v>
      </c>
      <c r="J71" s="176">
        <f t="shared" si="1"/>
        <v>0</v>
      </c>
    </row>
    <row r="72" spans="1:10" ht="19.5" customHeight="1">
      <c r="A72" s="149">
        <v>65</v>
      </c>
      <c r="B72" s="29"/>
      <c r="C72" s="45" t="s">
        <v>72</v>
      </c>
      <c r="D72" s="173">
        <v>4660</v>
      </c>
      <c r="E72" s="174">
        <v>102</v>
      </c>
      <c r="F72" s="12">
        <v>0</v>
      </c>
      <c r="G72" s="12">
        <v>0</v>
      </c>
      <c r="H72" s="12">
        <v>0</v>
      </c>
      <c r="I72" s="12">
        <v>0</v>
      </c>
      <c r="J72" s="176">
        <f t="shared" si="1"/>
        <v>4762</v>
      </c>
    </row>
    <row r="73" spans="1:10" ht="19.5" customHeight="1">
      <c r="A73" s="149">
        <v>66</v>
      </c>
      <c r="B73" s="29"/>
      <c r="C73" s="45" t="s">
        <v>73</v>
      </c>
      <c r="D73" s="173">
        <v>0</v>
      </c>
      <c r="E73" s="174">
        <v>0</v>
      </c>
      <c r="F73" s="12">
        <v>0</v>
      </c>
      <c r="G73" s="12">
        <v>0</v>
      </c>
      <c r="H73" s="12">
        <v>0</v>
      </c>
      <c r="I73" s="12">
        <v>0</v>
      </c>
      <c r="J73" s="176">
        <f>D73+E73+F73+G73+H73+I73</f>
        <v>0</v>
      </c>
    </row>
    <row r="74" spans="1:10" ht="19.5" customHeight="1">
      <c r="A74" s="149">
        <v>67</v>
      </c>
      <c r="B74" s="29"/>
      <c r="C74" s="45" t="s">
        <v>74</v>
      </c>
      <c r="D74" s="173">
        <v>0</v>
      </c>
      <c r="E74" s="174">
        <v>0</v>
      </c>
      <c r="F74" s="12">
        <v>0</v>
      </c>
      <c r="G74" s="12">
        <v>0</v>
      </c>
      <c r="H74" s="12">
        <v>0</v>
      </c>
      <c r="I74" s="12">
        <v>0</v>
      </c>
      <c r="J74" s="176">
        <f>D74+E74+F74+G74+H74+I74</f>
        <v>0</v>
      </c>
    </row>
    <row r="75" spans="1:10" ht="19.5" customHeight="1">
      <c r="A75" s="149">
        <v>68</v>
      </c>
      <c r="B75" s="29"/>
      <c r="C75" s="45" t="s">
        <v>75</v>
      </c>
      <c r="D75" s="173">
        <v>2476</v>
      </c>
      <c r="E75" s="174">
        <v>0</v>
      </c>
      <c r="F75" s="12">
        <v>0</v>
      </c>
      <c r="G75" s="12">
        <v>0</v>
      </c>
      <c r="H75" s="12">
        <v>0</v>
      </c>
      <c r="I75" s="12">
        <v>0</v>
      </c>
      <c r="J75" s="176">
        <f>D75+E75+F75+G75+H75+I75</f>
        <v>2476</v>
      </c>
    </row>
    <row r="76" spans="1:10" ht="19.5" customHeight="1">
      <c r="A76" s="149">
        <v>69</v>
      </c>
      <c r="B76" s="29"/>
      <c r="C76" s="45" t="s">
        <v>76</v>
      </c>
      <c r="D76" s="173">
        <v>1293</v>
      </c>
      <c r="E76" s="174">
        <v>0</v>
      </c>
      <c r="F76" s="12">
        <v>0</v>
      </c>
      <c r="G76" s="12">
        <v>0</v>
      </c>
      <c r="H76" s="12">
        <v>0</v>
      </c>
      <c r="I76" s="12">
        <v>0</v>
      </c>
      <c r="J76" s="176">
        <f>D76+E76+F76+G76+H76+I76</f>
        <v>1293</v>
      </c>
    </row>
    <row r="77" spans="1:10" ht="19.5" customHeight="1">
      <c r="A77" s="149">
        <v>70</v>
      </c>
      <c r="B77" s="29"/>
      <c r="C77" s="45" t="s">
        <v>77</v>
      </c>
      <c r="D77" s="173">
        <v>1796</v>
      </c>
      <c r="E77" s="174">
        <v>0</v>
      </c>
      <c r="F77" s="12">
        <v>0</v>
      </c>
      <c r="G77" s="12">
        <v>0</v>
      </c>
      <c r="H77" s="12">
        <v>0</v>
      </c>
      <c r="I77" s="12">
        <v>0</v>
      </c>
      <c r="J77" s="176">
        <f>D77+E77+F77+G77+H77+I77</f>
        <v>1796</v>
      </c>
    </row>
    <row r="78" spans="1:10" ht="19.5" customHeight="1">
      <c r="A78" s="149">
        <v>71</v>
      </c>
      <c r="B78" s="29"/>
      <c r="C78" s="45" t="s">
        <v>78</v>
      </c>
      <c r="D78" s="173">
        <v>1404</v>
      </c>
      <c r="E78" s="174">
        <v>0</v>
      </c>
      <c r="F78" s="12">
        <v>0</v>
      </c>
      <c r="G78" s="12">
        <v>0</v>
      </c>
      <c r="H78" s="12">
        <v>0</v>
      </c>
      <c r="I78" s="12">
        <v>0</v>
      </c>
      <c r="J78" s="176">
        <f>D78+E78+F78+G78+H78+I78</f>
        <v>1404</v>
      </c>
    </row>
    <row r="79" spans="1:10" ht="19.5" customHeight="1">
      <c r="A79" s="149">
        <v>72</v>
      </c>
      <c r="B79" s="29"/>
      <c r="C79" s="45" t="s">
        <v>79</v>
      </c>
      <c r="D79" s="173">
        <v>2286</v>
      </c>
      <c r="E79" s="174">
        <v>0</v>
      </c>
      <c r="F79" s="12">
        <v>0</v>
      </c>
      <c r="G79" s="12">
        <v>0</v>
      </c>
      <c r="H79" s="12">
        <v>0</v>
      </c>
      <c r="I79" s="12">
        <v>0</v>
      </c>
      <c r="J79" s="176">
        <f>D79+E79+F79+G79+H79+I79</f>
        <v>2286</v>
      </c>
    </row>
    <row r="80" spans="1:10" ht="19.5" customHeight="1">
      <c r="A80" s="149">
        <v>73</v>
      </c>
      <c r="B80" s="29"/>
      <c r="C80" s="45" t="s">
        <v>80</v>
      </c>
      <c r="D80" s="173">
        <v>907</v>
      </c>
      <c r="E80" s="174">
        <v>0</v>
      </c>
      <c r="F80" s="12">
        <v>0</v>
      </c>
      <c r="G80" s="12">
        <v>0</v>
      </c>
      <c r="H80" s="12">
        <v>0</v>
      </c>
      <c r="I80" s="12">
        <v>0</v>
      </c>
      <c r="J80" s="176">
        <f>D80+E80+F80+G80+H80+I80</f>
        <v>907</v>
      </c>
    </row>
    <row r="81" spans="1:10" ht="19.5" customHeight="1" thickBot="1">
      <c r="A81" s="149">
        <v>74</v>
      </c>
      <c r="B81" s="3"/>
      <c r="C81" s="19" t="s">
        <v>81</v>
      </c>
      <c r="D81" s="177">
        <v>30</v>
      </c>
      <c r="E81" s="178">
        <v>0</v>
      </c>
      <c r="F81" s="151">
        <v>0</v>
      </c>
      <c r="G81" s="151">
        <v>0</v>
      </c>
      <c r="H81" s="151">
        <v>0</v>
      </c>
      <c r="I81" s="151">
        <v>0</v>
      </c>
      <c r="J81" s="179">
        <f>D81+E81+F81+G81+H81+I81</f>
        <v>30</v>
      </c>
    </row>
    <row r="82" spans="2:10" ht="19.5" customHeight="1" thickBot="1">
      <c r="B82" s="158"/>
      <c r="C82" s="180" t="s">
        <v>82</v>
      </c>
      <c r="D82" s="181">
        <f aca="true" t="shared" si="2" ref="D82:I82">SUM(D8:D81)</f>
        <v>1106956</v>
      </c>
      <c r="E82" s="181">
        <f t="shared" si="2"/>
        <v>20597</v>
      </c>
      <c r="F82" s="181">
        <f t="shared" si="2"/>
        <v>2551</v>
      </c>
      <c r="G82" s="181">
        <f t="shared" si="2"/>
        <v>0</v>
      </c>
      <c r="H82" s="181">
        <f t="shared" si="2"/>
        <v>0</v>
      </c>
      <c r="I82" s="181">
        <f t="shared" si="2"/>
        <v>0</v>
      </c>
      <c r="J82" s="182">
        <f>D82+E82+F82+G82+H82+I82</f>
        <v>1130104</v>
      </c>
    </row>
    <row r="83" ht="17.25">
      <c r="J83" s="15"/>
    </row>
  </sheetData>
  <printOptions/>
  <pageMargins left="1.18" right="0.57" top="0.78" bottom="0.69" header="0.512" footer="0.512"/>
  <pageSetup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3"/>
  <sheetViews>
    <sheetView showGridLines="0" zoomScale="50" zoomScaleNormal="5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I27" sqref="I27"/>
    </sheetView>
  </sheetViews>
  <sheetFormatPr defaultColWidth="10.66015625" defaultRowHeight="18"/>
  <cols>
    <col min="2" max="2" width="3.41015625" style="0" customWidth="1"/>
    <col min="3" max="3" width="20.66015625" style="0" customWidth="1"/>
  </cols>
  <sheetData>
    <row r="1" ht="17.25">
      <c r="C1" s="5" t="s">
        <v>193</v>
      </c>
    </row>
    <row r="2" ht="17.25">
      <c r="C2" s="5" t="s">
        <v>206</v>
      </c>
    </row>
    <row r="3" spans="2:8" ht="18" thickBot="1">
      <c r="B3" s="1"/>
      <c r="C3" s="1"/>
      <c r="D3" s="1"/>
      <c r="E3" s="1"/>
      <c r="F3" s="1"/>
      <c r="G3" s="1"/>
      <c r="H3" s="1"/>
    </row>
    <row r="4" spans="2:9" ht="17.25">
      <c r="B4" s="20"/>
      <c r="C4" s="183" t="s">
        <v>1</v>
      </c>
      <c r="D4" s="5" t="s">
        <v>207</v>
      </c>
      <c r="E4" s="2"/>
      <c r="F4" s="2"/>
      <c r="G4" s="2"/>
      <c r="H4" s="25"/>
      <c r="I4" s="164"/>
    </row>
    <row r="5" spans="2:9" ht="17.25">
      <c r="B5" s="3"/>
      <c r="C5" s="184" t="s">
        <v>4</v>
      </c>
      <c r="D5" s="166" t="s">
        <v>84</v>
      </c>
      <c r="E5" s="8" t="s">
        <v>197</v>
      </c>
      <c r="F5" s="167" t="s">
        <v>198</v>
      </c>
      <c r="G5" t="s">
        <v>199</v>
      </c>
      <c r="H5" s="8" t="s">
        <v>200</v>
      </c>
      <c r="I5" s="122"/>
    </row>
    <row r="6" spans="2:9" ht="17.25">
      <c r="B6" s="3"/>
      <c r="C6" s="185"/>
      <c r="D6" s="74"/>
      <c r="E6" s="169"/>
      <c r="F6" s="168"/>
      <c r="H6" s="169"/>
      <c r="I6" s="122" t="s">
        <v>181</v>
      </c>
    </row>
    <row r="7" spans="2:9" ht="18" thickBot="1">
      <c r="B7" s="4"/>
      <c r="C7" s="186"/>
      <c r="D7" s="187" t="s">
        <v>202</v>
      </c>
      <c r="E7" s="8" t="s">
        <v>203</v>
      </c>
      <c r="F7" s="165" t="s">
        <v>204</v>
      </c>
      <c r="G7" t="s">
        <v>205</v>
      </c>
      <c r="H7" s="169" t="s">
        <v>205</v>
      </c>
      <c r="I7" s="126"/>
    </row>
    <row r="8" spans="1:9" ht="17.25">
      <c r="A8" s="149">
        <v>1</v>
      </c>
      <c r="B8" s="29"/>
      <c r="C8" s="45" t="s">
        <v>8</v>
      </c>
      <c r="D8" s="188">
        <v>399</v>
      </c>
      <c r="E8" s="189">
        <v>492</v>
      </c>
      <c r="F8" s="189">
        <v>0</v>
      </c>
      <c r="G8" s="189">
        <v>0</v>
      </c>
      <c r="H8" s="190">
        <v>0</v>
      </c>
      <c r="I8" s="175">
        <f aca="true" t="shared" si="0" ref="I8:I39">D8+E8+F8+G8+H8</f>
        <v>891</v>
      </c>
    </row>
    <row r="9" spans="1:9" ht="17.25">
      <c r="A9" s="149">
        <v>2</v>
      </c>
      <c r="B9" s="29"/>
      <c r="C9" s="45" t="s">
        <v>9</v>
      </c>
      <c r="D9" s="11">
        <v>586</v>
      </c>
      <c r="E9" s="12">
        <v>2779</v>
      </c>
      <c r="F9" s="12">
        <v>0</v>
      </c>
      <c r="G9" s="12">
        <v>0</v>
      </c>
      <c r="H9" s="146">
        <v>0</v>
      </c>
      <c r="I9" s="176">
        <f t="shared" si="0"/>
        <v>3365</v>
      </c>
    </row>
    <row r="10" spans="1:9" ht="17.25">
      <c r="A10" s="149">
        <v>3</v>
      </c>
      <c r="B10" s="29"/>
      <c r="C10" s="45" t="s">
        <v>10</v>
      </c>
      <c r="D10" s="11">
        <v>2101</v>
      </c>
      <c r="E10" s="12">
        <v>0</v>
      </c>
      <c r="F10" s="191">
        <v>0</v>
      </c>
      <c r="G10" s="191">
        <v>0</v>
      </c>
      <c r="H10" s="192">
        <v>0</v>
      </c>
      <c r="I10" s="176">
        <f t="shared" si="0"/>
        <v>2101</v>
      </c>
    </row>
    <row r="11" spans="1:9" ht="17.25">
      <c r="A11" s="149">
        <v>4</v>
      </c>
      <c r="B11" s="29"/>
      <c r="C11" s="45" t="s">
        <v>11</v>
      </c>
      <c r="D11" s="11">
        <v>2607</v>
      </c>
      <c r="E11" s="12">
        <v>0</v>
      </c>
      <c r="F11" s="191">
        <v>0</v>
      </c>
      <c r="G11" s="191">
        <v>0</v>
      </c>
      <c r="H11" s="192">
        <v>0</v>
      </c>
      <c r="I11" s="176">
        <f t="shared" si="0"/>
        <v>2607</v>
      </c>
    </row>
    <row r="12" spans="1:9" ht="17.25">
      <c r="A12" s="149">
        <v>5</v>
      </c>
      <c r="B12" s="29"/>
      <c r="C12" s="45" t="s">
        <v>12</v>
      </c>
      <c r="D12" s="11">
        <v>276</v>
      </c>
      <c r="E12" s="12">
        <v>8889</v>
      </c>
      <c r="F12" s="191">
        <v>0</v>
      </c>
      <c r="G12" s="191">
        <v>0</v>
      </c>
      <c r="H12" s="192">
        <v>0</v>
      </c>
      <c r="I12" s="176">
        <f t="shared" si="0"/>
        <v>9165</v>
      </c>
    </row>
    <row r="13" spans="1:9" ht="17.25">
      <c r="A13" s="149">
        <v>6</v>
      </c>
      <c r="B13" s="29"/>
      <c r="C13" s="45" t="s">
        <v>13</v>
      </c>
      <c r="D13" s="11">
        <v>480</v>
      </c>
      <c r="E13" s="12">
        <v>521</v>
      </c>
      <c r="F13" s="191">
        <v>0</v>
      </c>
      <c r="G13" s="191">
        <v>0</v>
      </c>
      <c r="H13" s="192">
        <v>0</v>
      </c>
      <c r="I13" s="176">
        <f t="shared" si="0"/>
        <v>1001</v>
      </c>
    </row>
    <row r="14" spans="1:9" ht="17.25">
      <c r="A14" s="149">
        <v>7</v>
      </c>
      <c r="B14" s="29"/>
      <c r="C14" s="45" t="s">
        <v>14</v>
      </c>
      <c r="D14" s="11">
        <v>334</v>
      </c>
      <c r="E14" s="12">
        <v>1570</v>
      </c>
      <c r="F14" s="191">
        <v>0</v>
      </c>
      <c r="G14" s="191">
        <v>17784</v>
      </c>
      <c r="H14" s="192">
        <v>0</v>
      </c>
      <c r="I14" s="176">
        <f t="shared" si="0"/>
        <v>19688</v>
      </c>
    </row>
    <row r="15" spans="1:9" ht="17.25">
      <c r="A15" s="149">
        <v>8</v>
      </c>
      <c r="B15" s="29"/>
      <c r="C15" s="45" t="s">
        <v>15</v>
      </c>
      <c r="D15" s="11">
        <v>424</v>
      </c>
      <c r="E15" s="12">
        <v>141</v>
      </c>
      <c r="F15" s="191">
        <v>0</v>
      </c>
      <c r="G15" s="191">
        <v>0</v>
      </c>
      <c r="H15" s="192">
        <v>65</v>
      </c>
      <c r="I15" s="176">
        <f t="shared" si="0"/>
        <v>630</v>
      </c>
    </row>
    <row r="16" spans="1:9" ht="17.25">
      <c r="A16" s="149">
        <v>9</v>
      </c>
      <c r="B16" s="29"/>
      <c r="C16" s="45" t="s">
        <v>16</v>
      </c>
      <c r="D16" s="11">
        <v>2862</v>
      </c>
      <c r="E16" s="12">
        <v>0</v>
      </c>
      <c r="F16" s="191">
        <v>0</v>
      </c>
      <c r="G16" s="191">
        <v>0</v>
      </c>
      <c r="H16" s="192">
        <v>0</v>
      </c>
      <c r="I16" s="176">
        <f t="shared" si="0"/>
        <v>2862</v>
      </c>
    </row>
    <row r="17" spans="1:9" ht="17.25">
      <c r="A17" s="149">
        <v>10</v>
      </c>
      <c r="B17" s="29"/>
      <c r="C17" s="45" t="s">
        <v>17</v>
      </c>
      <c r="D17" s="11">
        <v>6768</v>
      </c>
      <c r="E17" s="12">
        <v>0</v>
      </c>
      <c r="F17" s="191">
        <v>0</v>
      </c>
      <c r="G17" s="191">
        <v>0</v>
      </c>
      <c r="H17" s="192">
        <v>13</v>
      </c>
      <c r="I17" s="176">
        <f t="shared" si="0"/>
        <v>6781</v>
      </c>
    </row>
    <row r="18" spans="1:9" ht="17.25">
      <c r="A18" s="149">
        <v>11</v>
      </c>
      <c r="B18" s="29"/>
      <c r="C18" s="45" t="s">
        <v>18</v>
      </c>
      <c r="D18" s="11">
        <v>10682</v>
      </c>
      <c r="E18" s="12">
        <v>0</v>
      </c>
      <c r="F18" s="191">
        <v>0</v>
      </c>
      <c r="G18" s="191">
        <v>0</v>
      </c>
      <c r="H18" s="192">
        <v>0</v>
      </c>
      <c r="I18" s="176">
        <f t="shared" si="0"/>
        <v>10682</v>
      </c>
    </row>
    <row r="19" spans="1:9" ht="17.25">
      <c r="A19" s="149">
        <v>12</v>
      </c>
      <c r="B19" s="29"/>
      <c r="C19" s="45" t="s">
        <v>19</v>
      </c>
      <c r="D19" s="11">
        <v>0</v>
      </c>
      <c r="E19" s="12">
        <v>3469</v>
      </c>
      <c r="F19" s="191">
        <v>0</v>
      </c>
      <c r="G19" s="191">
        <v>0</v>
      </c>
      <c r="H19" s="192">
        <v>0</v>
      </c>
      <c r="I19" s="176">
        <f t="shared" si="0"/>
        <v>3469</v>
      </c>
    </row>
    <row r="20" spans="1:9" ht="17.25">
      <c r="A20" s="149">
        <v>13</v>
      </c>
      <c r="B20" s="29"/>
      <c r="C20" s="45" t="s">
        <v>20</v>
      </c>
      <c r="D20" s="11">
        <v>0</v>
      </c>
      <c r="E20" s="12">
        <v>3990</v>
      </c>
      <c r="F20" s="191">
        <v>0</v>
      </c>
      <c r="G20" s="191">
        <v>0</v>
      </c>
      <c r="H20" s="192">
        <v>0</v>
      </c>
      <c r="I20" s="176">
        <f t="shared" si="0"/>
        <v>3990</v>
      </c>
    </row>
    <row r="21" spans="1:9" ht="17.25">
      <c r="A21" s="149">
        <v>14</v>
      </c>
      <c r="B21" s="29"/>
      <c r="C21" s="45" t="s">
        <v>21</v>
      </c>
      <c r="D21" s="11">
        <v>2548</v>
      </c>
      <c r="E21" s="12">
        <v>96</v>
      </c>
      <c r="F21" s="191">
        <v>0</v>
      </c>
      <c r="G21" s="191">
        <v>0</v>
      </c>
      <c r="H21" s="192">
        <v>2011</v>
      </c>
      <c r="I21" s="176">
        <f t="shared" si="0"/>
        <v>4655</v>
      </c>
    </row>
    <row r="22" spans="1:9" ht="17.25">
      <c r="A22" s="149">
        <v>15</v>
      </c>
      <c r="B22" s="29"/>
      <c r="C22" s="45" t="s">
        <v>22</v>
      </c>
      <c r="D22" s="11">
        <v>0</v>
      </c>
      <c r="E22" s="12">
        <v>0</v>
      </c>
      <c r="F22" s="191">
        <v>0</v>
      </c>
      <c r="G22" s="191">
        <v>0</v>
      </c>
      <c r="H22" s="192">
        <v>0</v>
      </c>
      <c r="I22" s="176">
        <f t="shared" si="0"/>
        <v>0</v>
      </c>
    </row>
    <row r="23" spans="1:9" ht="17.25">
      <c r="A23" s="149">
        <v>16</v>
      </c>
      <c r="B23" s="29"/>
      <c r="C23" s="45" t="s">
        <v>23</v>
      </c>
      <c r="D23" s="11">
        <v>223</v>
      </c>
      <c r="E23" s="12">
        <v>583</v>
      </c>
      <c r="F23" s="12">
        <v>0</v>
      </c>
      <c r="G23" s="12">
        <v>0</v>
      </c>
      <c r="H23" s="146">
        <v>0</v>
      </c>
      <c r="I23" s="176">
        <f t="shared" si="0"/>
        <v>806</v>
      </c>
    </row>
    <row r="24" spans="1:9" ht="17.25">
      <c r="A24" s="149">
        <v>17</v>
      </c>
      <c r="B24" s="29"/>
      <c r="C24" s="45" t="s">
        <v>24</v>
      </c>
      <c r="D24" s="11">
        <v>751</v>
      </c>
      <c r="E24" s="12">
        <v>646</v>
      </c>
      <c r="F24" s="12">
        <v>0</v>
      </c>
      <c r="G24" s="12">
        <v>0</v>
      </c>
      <c r="H24" s="146">
        <v>0</v>
      </c>
      <c r="I24" s="176">
        <f t="shared" si="0"/>
        <v>1397</v>
      </c>
    </row>
    <row r="25" spans="1:9" ht="17.25">
      <c r="A25" s="149">
        <v>18</v>
      </c>
      <c r="B25" s="29"/>
      <c r="C25" s="45" t="s">
        <v>25</v>
      </c>
      <c r="D25" s="11">
        <v>18309</v>
      </c>
      <c r="E25" s="12">
        <v>1123</v>
      </c>
      <c r="F25" s="12">
        <v>0</v>
      </c>
      <c r="G25" s="12">
        <v>0</v>
      </c>
      <c r="H25" s="146">
        <v>0</v>
      </c>
      <c r="I25" s="176">
        <f t="shared" si="0"/>
        <v>19432</v>
      </c>
    </row>
    <row r="26" spans="1:9" ht="17.25">
      <c r="A26" s="149">
        <v>19</v>
      </c>
      <c r="B26" s="29"/>
      <c r="C26" s="45" t="s">
        <v>26</v>
      </c>
      <c r="D26" s="11">
        <v>0</v>
      </c>
      <c r="E26" s="12">
        <v>931</v>
      </c>
      <c r="F26" s="12">
        <v>0</v>
      </c>
      <c r="G26" s="12">
        <v>0</v>
      </c>
      <c r="H26" s="146">
        <v>0</v>
      </c>
      <c r="I26" s="176">
        <f t="shared" si="0"/>
        <v>931</v>
      </c>
    </row>
    <row r="27" spans="1:9" ht="17.25">
      <c r="A27" s="149">
        <v>20</v>
      </c>
      <c r="B27" s="29"/>
      <c r="C27" s="45" t="s">
        <v>27</v>
      </c>
      <c r="D27" s="11">
        <v>293</v>
      </c>
      <c r="E27" s="12">
        <v>887</v>
      </c>
      <c r="F27" s="12">
        <v>0</v>
      </c>
      <c r="G27" s="12">
        <v>0</v>
      </c>
      <c r="H27" s="146">
        <v>0</v>
      </c>
      <c r="I27" s="176">
        <f t="shared" si="0"/>
        <v>1180</v>
      </c>
    </row>
    <row r="28" spans="1:9" ht="17.25">
      <c r="A28" s="149">
        <v>21</v>
      </c>
      <c r="B28" s="29"/>
      <c r="C28" s="45" t="s">
        <v>28</v>
      </c>
      <c r="D28" s="11">
        <v>0</v>
      </c>
      <c r="E28" s="12">
        <v>5189</v>
      </c>
      <c r="F28" s="12">
        <v>0</v>
      </c>
      <c r="G28" s="12">
        <v>0</v>
      </c>
      <c r="H28" s="146">
        <v>0</v>
      </c>
      <c r="I28" s="176">
        <f t="shared" si="0"/>
        <v>5189</v>
      </c>
    </row>
    <row r="29" spans="1:9" ht="17.25">
      <c r="A29" s="149">
        <v>22</v>
      </c>
      <c r="B29" s="29"/>
      <c r="C29" s="45" t="s">
        <v>29</v>
      </c>
      <c r="D29" s="11">
        <v>537</v>
      </c>
      <c r="E29" s="12">
        <v>599</v>
      </c>
      <c r="F29" s="12">
        <v>0</v>
      </c>
      <c r="G29" s="12">
        <v>0</v>
      </c>
      <c r="H29" s="146">
        <v>0</v>
      </c>
      <c r="I29" s="176">
        <f t="shared" si="0"/>
        <v>1136</v>
      </c>
    </row>
    <row r="30" spans="1:9" ht="17.25">
      <c r="A30" s="149">
        <v>23</v>
      </c>
      <c r="B30" s="29"/>
      <c r="C30" s="45" t="s">
        <v>30</v>
      </c>
      <c r="D30" s="11">
        <v>0</v>
      </c>
      <c r="E30" s="12">
        <v>0</v>
      </c>
      <c r="F30" s="12">
        <v>0</v>
      </c>
      <c r="G30" s="12">
        <v>0</v>
      </c>
      <c r="H30" s="146">
        <v>0</v>
      </c>
      <c r="I30" s="176">
        <f t="shared" si="0"/>
        <v>0</v>
      </c>
    </row>
    <row r="31" spans="1:9" ht="17.25">
      <c r="A31" s="149">
        <v>24</v>
      </c>
      <c r="B31" s="29"/>
      <c r="C31" s="45" t="s">
        <v>31</v>
      </c>
      <c r="D31" s="11">
        <v>0</v>
      </c>
      <c r="E31" s="12">
        <v>565</v>
      </c>
      <c r="F31" s="12">
        <v>0</v>
      </c>
      <c r="G31" s="12">
        <v>0</v>
      </c>
      <c r="H31" s="146">
        <v>0</v>
      </c>
      <c r="I31" s="176">
        <f t="shared" si="0"/>
        <v>565</v>
      </c>
    </row>
    <row r="32" spans="1:9" ht="17.25">
      <c r="A32" s="149">
        <v>25</v>
      </c>
      <c r="B32" s="29"/>
      <c r="C32" s="45" t="s">
        <v>32</v>
      </c>
      <c r="D32" s="11">
        <v>359</v>
      </c>
      <c r="E32" s="12">
        <v>417</v>
      </c>
      <c r="F32" s="12">
        <v>0</v>
      </c>
      <c r="G32" s="12">
        <v>0</v>
      </c>
      <c r="H32" s="146">
        <v>0</v>
      </c>
      <c r="I32" s="176">
        <f t="shared" si="0"/>
        <v>776</v>
      </c>
    </row>
    <row r="33" spans="1:9" ht="17.25">
      <c r="A33" s="149">
        <v>26</v>
      </c>
      <c r="B33" s="29"/>
      <c r="C33" s="45" t="s">
        <v>33</v>
      </c>
      <c r="D33" s="11">
        <v>0</v>
      </c>
      <c r="E33" s="12">
        <v>367</v>
      </c>
      <c r="F33" s="12">
        <v>0</v>
      </c>
      <c r="G33" s="12">
        <v>0</v>
      </c>
      <c r="H33" s="146">
        <v>0</v>
      </c>
      <c r="I33" s="176">
        <f t="shared" si="0"/>
        <v>367</v>
      </c>
    </row>
    <row r="34" spans="1:9" ht="17.25">
      <c r="A34" s="149">
        <v>27</v>
      </c>
      <c r="B34" s="29"/>
      <c r="C34" s="45" t="s">
        <v>34</v>
      </c>
      <c r="D34" s="11">
        <v>71</v>
      </c>
      <c r="E34" s="12">
        <v>249</v>
      </c>
      <c r="F34" s="12">
        <v>331</v>
      </c>
      <c r="G34" s="12">
        <v>0</v>
      </c>
      <c r="H34" s="146">
        <v>0</v>
      </c>
      <c r="I34" s="176">
        <f t="shared" si="0"/>
        <v>651</v>
      </c>
    </row>
    <row r="35" spans="1:9" ht="17.25">
      <c r="A35" s="149">
        <v>28</v>
      </c>
      <c r="B35" s="29"/>
      <c r="C35" s="45" t="s">
        <v>35</v>
      </c>
      <c r="D35" s="11">
        <v>0</v>
      </c>
      <c r="E35" s="12">
        <v>455</v>
      </c>
      <c r="F35" s="12">
        <v>0</v>
      </c>
      <c r="G35" s="12">
        <v>0</v>
      </c>
      <c r="H35" s="146">
        <v>0</v>
      </c>
      <c r="I35" s="176">
        <f t="shared" si="0"/>
        <v>455</v>
      </c>
    </row>
    <row r="36" spans="1:9" ht="17.25">
      <c r="A36" s="149">
        <v>29</v>
      </c>
      <c r="B36" s="29"/>
      <c r="C36" s="45" t="s">
        <v>36</v>
      </c>
      <c r="D36" s="11">
        <v>0</v>
      </c>
      <c r="E36" s="12">
        <v>138</v>
      </c>
      <c r="F36" s="12">
        <v>0</v>
      </c>
      <c r="G36" s="12">
        <v>0</v>
      </c>
      <c r="H36" s="146">
        <v>0</v>
      </c>
      <c r="I36" s="176">
        <f t="shared" si="0"/>
        <v>138</v>
      </c>
    </row>
    <row r="37" spans="1:9" ht="17.25">
      <c r="A37" s="149">
        <v>30</v>
      </c>
      <c r="B37" s="29"/>
      <c r="C37" s="45" t="s">
        <v>37</v>
      </c>
      <c r="D37" s="11">
        <v>34</v>
      </c>
      <c r="E37" s="12">
        <v>104</v>
      </c>
      <c r="F37" s="12">
        <v>146</v>
      </c>
      <c r="G37" s="12">
        <v>0</v>
      </c>
      <c r="H37" s="146">
        <v>0</v>
      </c>
      <c r="I37" s="176">
        <f t="shared" si="0"/>
        <v>284</v>
      </c>
    </row>
    <row r="38" spans="1:9" ht="17.25">
      <c r="A38" s="149">
        <v>31</v>
      </c>
      <c r="B38" s="29"/>
      <c r="C38" s="45" t="s">
        <v>38</v>
      </c>
      <c r="D38" s="11">
        <v>37</v>
      </c>
      <c r="E38" s="12">
        <v>111</v>
      </c>
      <c r="F38" s="12">
        <v>100</v>
      </c>
      <c r="G38" s="12">
        <v>0</v>
      </c>
      <c r="H38" s="146">
        <v>0</v>
      </c>
      <c r="I38" s="176">
        <f t="shared" si="0"/>
        <v>248</v>
      </c>
    </row>
    <row r="39" spans="1:9" ht="17.25">
      <c r="A39" s="149">
        <v>32</v>
      </c>
      <c r="B39" s="29"/>
      <c r="C39" s="45" t="s">
        <v>39</v>
      </c>
      <c r="D39" s="11">
        <v>0</v>
      </c>
      <c r="E39" s="12">
        <v>197</v>
      </c>
      <c r="F39" s="12">
        <v>0</v>
      </c>
      <c r="G39" s="12">
        <v>0</v>
      </c>
      <c r="H39" s="146">
        <v>85</v>
      </c>
      <c r="I39" s="176">
        <f t="shared" si="0"/>
        <v>282</v>
      </c>
    </row>
    <row r="40" spans="1:9" ht="17.25">
      <c r="A40" s="149">
        <v>33</v>
      </c>
      <c r="B40" s="29"/>
      <c r="C40" s="45" t="s">
        <v>40</v>
      </c>
      <c r="D40" s="11">
        <v>432</v>
      </c>
      <c r="E40" s="12">
        <v>100</v>
      </c>
      <c r="F40" s="12">
        <v>0</v>
      </c>
      <c r="G40" s="12">
        <v>0</v>
      </c>
      <c r="H40" s="146">
        <v>0</v>
      </c>
      <c r="I40" s="176">
        <f aca="true" t="shared" si="1" ref="I40:I71">D40+E40+F40+G40+H40</f>
        <v>532</v>
      </c>
    </row>
    <row r="41" spans="1:9" ht="17.25">
      <c r="A41" s="149">
        <v>34</v>
      </c>
      <c r="B41" s="29"/>
      <c r="C41" s="45" t="s">
        <v>41</v>
      </c>
      <c r="D41" s="11">
        <v>0</v>
      </c>
      <c r="E41" s="12">
        <v>1004</v>
      </c>
      <c r="F41" s="12">
        <v>0</v>
      </c>
      <c r="G41" s="12">
        <v>0</v>
      </c>
      <c r="H41" s="146">
        <v>0</v>
      </c>
      <c r="I41" s="176">
        <f t="shared" si="1"/>
        <v>1004</v>
      </c>
    </row>
    <row r="42" spans="1:9" ht="17.25">
      <c r="A42" s="149">
        <v>35</v>
      </c>
      <c r="B42" s="29"/>
      <c r="C42" s="45" t="s">
        <v>42</v>
      </c>
      <c r="D42" s="11">
        <v>0</v>
      </c>
      <c r="E42" s="12">
        <v>24</v>
      </c>
      <c r="F42" s="12">
        <v>0</v>
      </c>
      <c r="G42" s="12">
        <v>0</v>
      </c>
      <c r="H42" s="146">
        <v>380</v>
      </c>
      <c r="I42" s="176">
        <f t="shared" si="1"/>
        <v>404</v>
      </c>
    </row>
    <row r="43" spans="1:9" ht="17.25">
      <c r="A43" s="149">
        <v>36</v>
      </c>
      <c r="B43" s="29"/>
      <c r="C43" s="45" t="s">
        <v>43</v>
      </c>
      <c r="D43" s="11">
        <v>0</v>
      </c>
      <c r="E43" s="12">
        <v>226</v>
      </c>
      <c r="F43" s="12">
        <v>0</v>
      </c>
      <c r="G43" s="12">
        <v>0</v>
      </c>
      <c r="H43" s="146">
        <v>100</v>
      </c>
      <c r="I43" s="176">
        <f t="shared" si="1"/>
        <v>326</v>
      </c>
    </row>
    <row r="44" spans="1:9" ht="17.25">
      <c r="A44" s="149">
        <v>37</v>
      </c>
      <c r="B44" s="29"/>
      <c r="C44" s="45" t="s">
        <v>44</v>
      </c>
      <c r="D44" s="11">
        <v>0</v>
      </c>
      <c r="E44" s="12">
        <v>1823</v>
      </c>
      <c r="F44" s="12">
        <v>0</v>
      </c>
      <c r="G44" s="12">
        <v>5767</v>
      </c>
      <c r="H44" s="146">
        <v>0</v>
      </c>
      <c r="I44" s="176">
        <f t="shared" si="1"/>
        <v>7590</v>
      </c>
    </row>
    <row r="45" spans="1:9" ht="17.25">
      <c r="A45" s="149">
        <v>38</v>
      </c>
      <c r="B45" s="29"/>
      <c r="C45" s="45" t="s">
        <v>45</v>
      </c>
      <c r="D45" s="11">
        <v>284</v>
      </c>
      <c r="E45" s="12">
        <v>0</v>
      </c>
      <c r="F45" s="12">
        <v>0</v>
      </c>
      <c r="G45" s="12">
        <v>0</v>
      </c>
      <c r="H45" s="146">
        <v>0</v>
      </c>
      <c r="I45" s="176">
        <f t="shared" si="1"/>
        <v>284</v>
      </c>
    </row>
    <row r="46" spans="1:9" ht="17.25">
      <c r="A46" s="149">
        <v>39</v>
      </c>
      <c r="B46" s="29"/>
      <c r="C46" s="45" t="s">
        <v>46</v>
      </c>
      <c r="D46" s="11">
        <v>0</v>
      </c>
      <c r="E46" s="12">
        <v>528</v>
      </c>
      <c r="F46" s="12">
        <v>0</v>
      </c>
      <c r="G46" s="12">
        <v>0</v>
      </c>
      <c r="H46" s="146">
        <v>0</v>
      </c>
      <c r="I46" s="176">
        <f t="shared" si="1"/>
        <v>528</v>
      </c>
    </row>
    <row r="47" spans="1:9" ht="17.25">
      <c r="A47" s="149">
        <v>40</v>
      </c>
      <c r="B47" s="29"/>
      <c r="C47" s="45" t="s">
        <v>47</v>
      </c>
      <c r="D47" s="11">
        <v>143</v>
      </c>
      <c r="E47" s="12">
        <v>427</v>
      </c>
      <c r="F47" s="12">
        <v>0</v>
      </c>
      <c r="G47" s="12">
        <v>0</v>
      </c>
      <c r="H47" s="146">
        <v>0</v>
      </c>
      <c r="I47" s="176">
        <f t="shared" si="1"/>
        <v>570</v>
      </c>
    </row>
    <row r="48" spans="1:9" ht="17.25">
      <c r="A48" s="149">
        <v>41</v>
      </c>
      <c r="B48" s="29"/>
      <c r="C48" s="45" t="s">
        <v>48</v>
      </c>
      <c r="D48" s="11">
        <v>60</v>
      </c>
      <c r="E48" s="12">
        <v>435</v>
      </c>
      <c r="F48" s="12">
        <v>0</v>
      </c>
      <c r="G48" s="12">
        <v>0</v>
      </c>
      <c r="H48" s="146">
        <v>0</v>
      </c>
      <c r="I48" s="176">
        <f t="shared" si="1"/>
        <v>495</v>
      </c>
    </row>
    <row r="49" spans="1:9" ht="17.25">
      <c r="A49" s="149">
        <v>42</v>
      </c>
      <c r="B49" s="29"/>
      <c r="C49" s="45" t="s">
        <v>49</v>
      </c>
      <c r="D49" s="11">
        <v>0</v>
      </c>
      <c r="E49" s="12">
        <v>472</v>
      </c>
      <c r="F49" s="12">
        <v>0</v>
      </c>
      <c r="G49" s="12">
        <v>0</v>
      </c>
      <c r="H49" s="146">
        <v>0</v>
      </c>
      <c r="I49" s="176">
        <f t="shared" si="1"/>
        <v>472</v>
      </c>
    </row>
    <row r="50" spans="1:9" ht="17.25">
      <c r="A50" s="149">
        <v>43</v>
      </c>
      <c r="B50" s="29"/>
      <c r="C50" s="45" t="s">
        <v>50</v>
      </c>
      <c r="D50" s="11">
        <v>0</v>
      </c>
      <c r="E50" s="12">
        <v>732</v>
      </c>
      <c r="F50" s="12">
        <v>0</v>
      </c>
      <c r="G50" s="12">
        <v>0</v>
      </c>
      <c r="H50" s="146">
        <v>0</v>
      </c>
      <c r="I50" s="176">
        <f t="shared" si="1"/>
        <v>732</v>
      </c>
    </row>
    <row r="51" spans="1:9" ht="17.25">
      <c r="A51" s="149">
        <v>44</v>
      </c>
      <c r="B51" s="29"/>
      <c r="C51" s="45" t="s">
        <v>51</v>
      </c>
      <c r="D51" s="11">
        <v>595</v>
      </c>
      <c r="E51" s="12">
        <v>0</v>
      </c>
      <c r="F51" s="12">
        <v>0</v>
      </c>
      <c r="G51" s="12">
        <v>0</v>
      </c>
      <c r="H51" s="146">
        <v>518</v>
      </c>
      <c r="I51" s="176">
        <f t="shared" si="1"/>
        <v>1113</v>
      </c>
    </row>
    <row r="52" spans="1:9" ht="17.25">
      <c r="A52" s="149">
        <v>45</v>
      </c>
      <c r="B52" s="29"/>
      <c r="C52" s="45" t="s">
        <v>52</v>
      </c>
      <c r="D52" s="11">
        <v>232</v>
      </c>
      <c r="E52" s="12">
        <v>0</v>
      </c>
      <c r="F52" s="12">
        <v>0</v>
      </c>
      <c r="G52" s="12">
        <v>0</v>
      </c>
      <c r="H52" s="146">
        <v>50</v>
      </c>
      <c r="I52" s="176">
        <f t="shared" si="1"/>
        <v>282</v>
      </c>
    </row>
    <row r="53" spans="1:9" ht="17.25">
      <c r="A53" s="149">
        <v>46</v>
      </c>
      <c r="B53" s="29"/>
      <c r="C53" s="45" t="s">
        <v>53</v>
      </c>
      <c r="D53" s="11">
        <v>156</v>
      </c>
      <c r="E53" s="12">
        <v>18</v>
      </c>
      <c r="F53" s="12">
        <v>0</v>
      </c>
      <c r="G53" s="12">
        <v>0</v>
      </c>
      <c r="H53" s="146">
        <v>32</v>
      </c>
      <c r="I53" s="176">
        <f t="shared" si="1"/>
        <v>206</v>
      </c>
    </row>
    <row r="54" spans="1:9" ht="17.25">
      <c r="A54" s="149">
        <v>47</v>
      </c>
      <c r="B54" s="29"/>
      <c r="C54" s="45" t="s">
        <v>54</v>
      </c>
      <c r="D54" s="11">
        <v>221</v>
      </c>
      <c r="E54" s="12">
        <v>0</v>
      </c>
      <c r="F54" s="12">
        <v>0</v>
      </c>
      <c r="G54" s="12">
        <v>0</v>
      </c>
      <c r="H54" s="146">
        <v>115</v>
      </c>
      <c r="I54" s="176">
        <f t="shared" si="1"/>
        <v>336</v>
      </c>
    </row>
    <row r="55" spans="1:9" ht="17.25">
      <c r="A55" s="149">
        <v>48</v>
      </c>
      <c r="B55" s="29"/>
      <c r="C55" s="45" t="s">
        <v>55</v>
      </c>
      <c r="D55" s="11">
        <v>257</v>
      </c>
      <c r="E55" s="12">
        <v>434</v>
      </c>
      <c r="F55" s="12">
        <v>0</v>
      </c>
      <c r="G55" s="12">
        <v>0</v>
      </c>
      <c r="H55" s="146">
        <v>0</v>
      </c>
      <c r="I55" s="176">
        <f t="shared" si="1"/>
        <v>691</v>
      </c>
    </row>
    <row r="56" spans="1:9" ht="17.25">
      <c r="A56" s="149">
        <v>49</v>
      </c>
      <c r="B56" s="29"/>
      <c r="C56" s="45" t="s">
        <v>56</v>
      </c>
      <c r="D56" s="11">
        <v>0</v>
      </c>
      <c r="E56" s="12">
        <v>0</v>
      </c>
      <c r="F56" s="12">
        <v>0</v>
      </c>
      <c r="G56" s="12">
        <v>0</v>
      </c>
      <c r="H56" s="146">
        <v>482</v>
      </c>
      <c r="I56" s="176">
        <f t="shared" si="1"/>
        <v>482</v>
      </c>
    </row>
    <row r="57" spans="1:9" ht="17.25">
      <c r="A57" s="149">
        <v>50</v>
      </c>
      <c r="B57" s="29"/>
      <c r="C57" s="45" t="s">
        <v>57</v>
      </c>
      <c r="D57" s="11">
        <v>0</v>
      </c>
      <c r="E57" s="12">
        <v>0</v>
      </c>
      <c r="F57" s="12">
        <v>0</v>
      </c>
      <c r="G57" s="12">
        <v>0</v>
      </c>
      <c r="H57" s="146">
        <v>415</v>
      </c>
      <c r="I57" s="176">
        <f t="shared" si="1"/>
        <v>415</v>
      </c>
    </row>
    <row r="58" spans="1:9" ht="17.25">
      <c r="A58" s="149">
        <v>51</v>
      </c>
      <c r="B58" s="29"/>
      <c r="C58" s="45" t="s">
        <v>58</v>
      </c>
      <c r="D58" s="11">
        <v>656</v>
      </c>
      <c r="E58" s="12">
        <v>886</v>
      </c>
      <c r="F58" s="12">
        <v>0</v>
      </c>
      <c r="G58" s="12">
        <v>0</v>
      </c>
      <c r="H58" s="146">
        <v>0</v>
      </c>
      <c r="I58" s="176">
        <f t="shared" si="1"/>
        <v>1542</v>
      </c>
    </row>
    <row r="59" spans="1:9" ht="17.25">
      <c r="A59" s="149">
        <v>52</v>
      </c>
      <c r="B59" s="29"/>
      <c r="C59" s="45" t="s">
        <v>59</v>
      </c>
      <c r="D59" s="11">
        <v>411</v>
      </c>
      <c r="E59" s="12">
        <v>0</v>
      </c>
      <c r="F59" s="12">
        <v>0</v>
      </c>
      <c r="G59" s="12">
        <v>0</v>
      </c>
      <c r="H59" s="146">
        <v>0</v>
      </c>
      <c r="I59" s="176">
        <f t="shared" si="1"/>
        <v>411</v>
      </c>
    </row>
    <row r="60" spans="1:9" ht="17.25">
      <c r="A60" s="149">
        <v>53</v>
      </c>
      <c r="B60" s="29"/>
      <c r="C60" s="45" t="s">
        <v>60</v>
      </c>
      <c r="D60" s="11">
        <v>0</v>
      </c>
      <c r="E60" s="12">
        <v>287</v>
      </c>
      <c r="F60" s="12">
        <v>0</v>
      </c>
      <c r="G60" s="12">
        <v>0</v>
      </c>
      <c r="H60" s="146">
        <v>0</v>
      </c>
      <c r="I60" s="176">
        <f t="shared" si="1"/>
        <v>287</v>
      </c>
    </row>
    <row r="61" spans="1:9" ht="17.25">
      <c r="A61" s="149">
        <v>54</v>
      </c>
      <c r="B61" s="29"/>
      <c r="C61" s="45" t="s">
        <v>61</v>
      </c>
      <c r="D61" s="11">
        <v>0</v>
      </c>
      <c r="E61" s="12">
        <v>151</v>
      </c>
      <c r="F61" s="12">
        <v>0</v>
      </c>
      <c r="G61" s="12">
        <v>0</v>
      </c>
      <c r="H61" s="146">
        <v>0</v>
      </c>
      <c r="I61" s="176">
        <f t="shared" si="1"/>
        <v>151</v>
      </c>
    </row>
    <row r="62" spans="1:9" ht="17.25">
      <c r="A62" s="149">
        <v>55</v>
      </c>
      <c r="B62" s="29"/>
      <c r="C62" s="45" t="s">
        <v>62</v>
      </c>
      <c r="D62" s="11">
        <v>514</v>
      </c>
      <c r="E62" s="12">
        <v>481</v>
      </c>
      <c r="F62" s="12">
        <v>0</v>
      </c>
      <c r="G62" s="12">
        <v>0</v>
      </c>
      <c r="H62" s="146">
        <v>0</v>
      </c>
      <c r="I62" s="176">
        <f t="shared" si="1"/>
        <v>995</v>
      </c>
    </row>
    <row r="63" spans="1:9" ht="17.25">
      <c r="A63" s="149">
        <v>56</v>
      </c>
      <c r="B63" s="29"/>
      <c r="C63" s="45" t="s">
        <v>63</v>
      </c>
      <c r="D63" s="11">
        <v>641</v>
      </c>
      <c r="E63" s="12">
        <v>0</v>
      </c>
      <c r="F63" s="12">
        <v>0</v>
      </c>
      <c r="G63" s="12">
        <v>0</v>
      </c>
      <c r="H63" s="146">
        <v>0</v>
      </c>
      <c r="I63" s="176">
        <f t="shared" si="1"/>
        <v>641</v>
      </c>
    </row>
    <row r="64" spans="1:9" ht="17.25">
      <c r="A64" s="149">
        <v>57</v>
      </c>
      <c r="B64" s="29"/>
      <c r="C64" s="45" t="s">
        <v>64</v>
      </c>
      <c r="D64" s="11">
        <v>149</v>
      </c>
      <c r="E64" s="12">
        <v>98</v>
      </c>
      <c r="F64" s="12">
        <v>0</v>
      </c>
      <c r="G64" s="12">
        <v>0</v>
      </c>
      <c r="H64" s="146">
        <v>0</v>
      </c>
      <c r="I64" s="176">
        <f t="shared" si="1"/>
        <v>247</v>
      </c>
    </row>
    <row r="65" spans="1:9" ht="17.25">
      <c r="A65" s="149">
        <v>58</v>
      </c>
      <c r="B65" s="29"/>
      <c r="C65" s="45" t="s">
        <v>65</v>
      </c>
      <c r="D65" s="11">
        <v>473</v>
      </c>
      <c r="E65" s="12">
        <v>165</v>
      </c>
      <c r="F65" s="12">
        <v>0</v>
      </c>
      <c r="G65" s="12">
        <v>0</v>
      </c>
      <c r="H65" s="146">
        <v>0</v>
      </c>
      <c r="I65" s="176">
        <f t="shared" si="1"/>
        <v>638</v>
      </c>
    </row>
    <row r="66" spans="1:9" ht="17.25">
      <c r="A66" s="149">
        <v>59</v>
      </c>
      <c r="B66" s="29"/>
      <c r="C66" s="45" t="s">
        <v>66</v>
      </c>
      <c r="D66" s="11">
        <v>525</v>
      </c>
      <c r="E66" s="12">
        <v>148</v>
      </c>
      <c r="F66" s="12">
        <v>0</v>
      </c>
      <c r="G66" s="12">
        <v>0</v>
      </c>
      <c r="H66" s="146">
        <v>0</v>
      </c>
      <c r="I66" s="176">
        <f t="shared" si="1"/>
        <v>673</v>
      </c>
    </row>
    <row r="67" spans="1:9" ht="17.25">
      <c r="A67" s="149">
        <v>60</v>
      </c>
      <c r="B67" s="29"/>
      <c r="C67" s="45" t="s">
        <v>67</v>
      </c>
      <c r="D67" s="11">
        <v>160</v>
      </c>
      <c r="E67" s="12">
        <v>8</v>
      </c>
      <c r="F67" s="12">
        <v>0</v>
      </c>
      <c r="G67" s="12">
        <v>0</v>
      </c>
      <c r="H67" s="146">
        <v>0</v>
      </c>
      <c r="I67" s="176">
        <f t="shared" si="1"/>
        <v>168</v>
      </c>
    </row>
    <row r="68" spans="1:9" ht="17.25">
      <c r="A68" s="149">
        <v>61</v>
      </c>
      <c r="B68" s="29"/>
      <c r="C68" s="45" t="s">
        <v>68</v>
      </c>
      <c r="D68" s="11">
        <v>699</v>
      </c>
      <c r="E68" s="12">
        <v>211</v>
      </c>
      <c r="F68" s="12">
        <v>0</v>
      </c>
      <c r="G68" s="12">
        <v>0</v>
      </c>
      <c r="H68" s="146">
        <v>0</v>
      </c>
      <c r="I68" s="176">
        <f t="shared" si="1"/>
        <v>910</v>
      </c>
    </row>
    <row r="69" spans="1:9" ht="17.25">
      <c r="A69" s="149">
        <v>62</v>
      </c>
      <c r="B69" s="29"/>
      <c r="C69" s="45" t="s">
        <v>69</v>
      </c>
      <c r="D69" s="11">
        <v>0</v>
      </c>
      <c r="E69" s="12">
        <v>150</v>
      </c>
      <c r="F69" s="12">
        <v>0</v>
      </c>
      <c r="G69" s="12">
        <v>0</v>
      </c>
      <c r="H69" s="146">
        <v>0</v>
      </c>
      <c r="I69" s="176">
        <f t="shared" si="1"/>
        <v>150</v>
      </c>
    </row>
    <row r="70" spans="1:9" ht="17.25">
      <c r="A70" s="149">
        <v>63</v>
      </c>
      <c r="B70" s="29"/>
      <c r="C70" s="45" t="s">
        <v>70</v>
      </c>
      <c r="D70" s="11">
        <v>0</v>
      </c>
      <c r="E70" s="12">
        <v>87</v>
      </c>
      <c r="F70" s="12">
        <v>0</v>
      </c>
      <c r="G70" s="12">
        <v>0</v>
      </c>
      <c r="H70" s="146">
        <v>0</v>
      </c>
      <c r="I70" s="176">
        <f t="shared" si="1"/>
        <v>87</v>
      </c>
    </row>
    <row r="71" spans="1:9" ht="17.25">
      <c r="A71" s="149">
        <v>64</v>
      </c>
      <c r="B71" s="29"/>
      <c r="C71" s="45" t="s">
        <v>71</v>
      </c>
      <c r="D71" s="11">
        <v>107</v>
      </c>
      <c r="E71" s="12">
        <v>49</v>
      </c>
      <c r="F71" s="12">
        <v>0</v>
      </c>
      <c r="G71" s="12">
        <v>0</v>
      </c>
      <c r="H71" s="146">
        <v>0</v>
      </c>
      <c r="I71" s="176">
        <f t="shared" si="1"/>
        <v>156</v>
      </c>
    </row>
    <row r="72" spans="1:9" ht="17.25">
      <c r="A72" s="149">
        <v>65</v>
      </c>
      <c r="B72" s="29"/>
      <c r="C72" s="45" t="s">
        <v>72</v>
      </c>
      <c r="D72" s="11">
        <v>283</v>
      </c>
      <c r="E72" s="12">
        <v>0</v>
      </c>
      <c r="F72" s="12">
        <v>0</v>
      </c>
      <c r="G72" s="12">
        <v>0</v>
      </c>
      <c r="H72" s="146">
        <v>0</v>
      </c>
      <c r="I72" s="176">
        <f>D72+E72+F72+G72+H72</f>
        <v>283</v>
      </c>
    </row>
    <row r="73" spans="1:9" ht="17.25">
      <c r="A73" s="149">
        <v>66</v>
      </c>
      <c r="B73" s="29"/>
      <c r="C73" s="45" t="s">
        <v>73</v>
      </c>
      <c r="D73" s="11">
        <v>0</v>
      </c>
      <c r="E73" s="12">
        <v>0</v>
      </c>
      <c r="F73" s="12">
        <v>0</v>
      </c>
      <c r="G73" s="12">
        <v>0</v>
      </c>
      <c r="H73" s="146">
        <v>0</v>
      </c>
      <c r="I73" s="176">
        <f>D73+E73+F73+G73+H73</f>
        <v>0</v>
      </c>
    </row>
    <row r="74" spans="1:9" ht="17.25">
      <c r="A74" s="149">
        <v>67</v>
      </c>
      <c r="B74" s="29"/>
      <c r="C74" s="45" t="s">
        <v>74</v>
      </c>
      <c r="D74" s="11">
        <v>0</v>
      </c>
      <c r="E74" s="12">
        <v>0</v>
      </c>
      <c r="F74" s="12">
        <v>0</v>
      </c>
      <c r="G74" s="12">
        <v>0</v>
      </c>
      <c r="H74" s="146">
        <v>0</v>
      </c>
      <c r="I74" s="176">
        <f>D74+E74+F74+G74+H74</f>
        <v>0</v>
      </c>
    </row>
    <row r="75" spans="1:9" ht="17.25">
      <c r="A75" s="149">
        <v>68</v>
      </c>
      <c r="B75" s="29"/>
      <c r="C75" s="45" t="s">
        <v>75</v>
      </c>
      <c r="D75" s="11">
        <v>90</v>
      </c>
      <c r="E75" s="12">
        <v>0</v>
      </c>
      <c r="F75" s="12">
        <v>0</v>
      </c>
      <c r="G75" s="12">
        <v>0</v>
      </c>
      <c r="H75" s="146">
        <v>238</v>
      </c>
      <c r="I75" s="176">
        <f>D75+E75+F75+G75+H75</f>
        <v>328</v>
      </c>
    </row>
    <row r="76" spans="1:9" ht="17.25">
      <c r="A76" s="149">
        <v>69</v>
      </c>
      <c r="B76" s="29"/>
      <c r="C76" s="45" t="s">
        <v>76</v>
      </c>
      <c r="D76" s="11">
        <v>225</v>
      </c>
      <c r="E76" s="12">
        <v>234</v>
      </c>
      <c r="F76" s="12">
        <v>0</v>
      </c>
      <c r="G76" s="12">
        <v>0</v>
      </c>
      <c r="H76" s="146">
        <v>0</v>
      </c>
      <c r="I76" s="176">
        <f>D76+E76+F76+G76+H76</f>
        <v>459</v>
      </c>
    </row>
    <row r="77" spans="1:9" ht="17.25">
      <c r="A77" s="149">
        <v>70</v>
      </c>
      <c r="B77" s="29"/>
      <c r="C77" s="45" t="s">
        <v>77</v>
      </c>
      <c r="D77" s="11">
        <v>0</v>
      </c>
      <c r="E77" s="12">
        <v>403</v>
      </c>
      <c r="F77" s="12">
        <v>0</v>
      </c>
      <c r="G77" s="12">
        <v>0</v>
      </c>
      <c r="H77" s="146">
        <v>0</v>
      </c>
      <c r="I77" s="176">
        <f>D77+E77+F77+G77+H77</f>
        <v>403</v>
      </c>
    </row>
    <row r="78" spans="1:9" ht="17.25">
      <c r="A78" s="149">
        <v>71</v>
      </c>
      <c r="B78" s="29"/>
      <c r="C78" s="45" t="s">
        <v>78</v>
      </c>
      <c r="D78" s="11">
        <v>99</v>
      </c>
      <c r="E78" s="12">
        <v>0</v>
      </c>
      <c r="F78" s="12">
        <v>0</v>
      </c>
      <c r="G78" s="12">
        <v>0</v>
      </c>
      <c r="H78" s="146">
        <v>0</v>
      </c>
      <c r="I78" s="176">
        <f>D78+E78+F78+G78+H78</f>
        <v>99</v>
      </c>
    </row>
    <row r="79" spans="1:9" ht="17.25">
      <c r="A79" s="149">
        <v>72</v>
      </c>
      <c r="B79" s="29"/>
      <c r="C79" s="45" t="s">
        <v>79</v>
      </c>
      <c r="D79" s="11">
        <v>65</v>
      </c>
      <c r="E79" s="12">
        <v>72</v>
      </c>
      <c r="F79" s="12">
        <v>0</v>
      </c>
      <c r="G79" s="12">
        <v>0</v>
      </c>
      <c r="H79" s="146">
        <v>0</v>
      </c>
      <c r="I79" s="176">
        <f>D79+E79+F79+G79+H79</f>
        <v>137</v>
      </c>
    </row>
    <row r="80" spans="1:9" ht="17.25">
      <c r="A80" s="149">
        <v>73</v>
      </c>
      <c r="B80" s="29"/>
      <c r="C80" s="45" t="s">
        <v>80</v>
      </c>
      <c r="D80" s="11">
        <v>61</v>
      </c>
      <c r="E80" s="12">
        <v>173</v>
      </c>
      <c r="F80" s="12">
        <v>0</v>
      </c>
      <c r="G80" s="12">
        <v>0</v>
      </c>
      <c r="H80" s="146">
        <v>0</v>
      </c>
      <c r="I80" s="176">
        <f>D80+E80+F80+G80+H80</f>
        <v>234</v>
      </c>
    </row>
    <row r="81" spans="1:9" ht="18" thickBot="1">
      <c r="A81" s="149">
        <v>74</v>
      </c>
      <c r="B81" s="3"/>
      <c r="C81" s="19" t="s">
        <v>81</v>
      </c>
      <c r="D81" s="17">
        <v>0</v>
      </c>
      <c r="E81" s="151">
        <v>39</v>
      </c>
      <c r="F81" s="151">
        <v>0</v>
      </c>
      <c r="G81" s="151">
        <v>0</v>
      </c>
      <c r="H81" s="152">
        <v>0</v>
      </c>
      <c r="I81" s="179">
        <f>D81+E81+F81+G81+H81</f>
        <v>39</v>
      </c>
    </row>
    <row r="82" spans="2:9" ht="18" thickBot="1">
      <c r="B82" s="158"/>
      <c r="C82" s="180" t="s">
        <v>82</v>
      </c>
      <c r="D82" s="193">
        <f aca="true" t="shared" si="2" ref="D82:I82">SUM(D8:D81)</f>
        <v>58219</v>
      </c>
      <c r="E82" s="155">
        <f t="shared" si="2"/>
        <v>44373</v>
      </c>
      <c r="F82" s="155">
        <f t="shared" si="2"/>
        <v>577</v>
      </c>
      <c r="G82" s="155">
        <f t="shared" si="2"/>
        <v>23551</v>
      </c>
      <c r="H82" s="194">
        <f t="shared" si="2"/>
        <v>4504</v>
      </c>
      <c r="I82" s="18">
        <f t="shared" si="2"/>
        <v>131224</v>
      </c>
    </row>
    <row r="83" ht="17.25">
      <c r="I83" s="15"/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2002-01-29T10:40:16Z</cp:lastPrinted>
  <dcterms:created xsi:type="dcterms:W3CDTF">1999-02-17T08:12:38Z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